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20490" windowHeight="735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M463" i="3" l="1"/>
  <c r="N463" i="3"/>
  <c r="O463" i="3"/>
  <c r="P463" i="3"/>
  <c r="BK463" i="3" s="1"/>
  <c r="Q463" i="3"/>
  <c r="R463" i="3"/>
  <c r="S463" i="3"/>
  <c r="T463" i="3"/>
  <c r="BM463" i="3" s="1"/>
  <c r="U463" i="3"/>
  <c r="V463" i="3"/>
  <c r="W463" i="3"/>
  <c r="X463" i="3"/>
  <c r="Y463" i="3"/>
  <c r="Z463" i="3"/>
  <c r="AA463" i="3"/>
  <c r="AB463" i="3"/>
  <c r="AC463" i="3"/>
  <c r="AD463" i="3"/>
  <c r="AE463" i="3"/>
  <c r="AF463" i="3"/>
  <c r="AG463" i="3"/>
  <c r="AH463" i="3"/>
  <c r="AI463" i="3"/>
  <c r="AJ463" i="3"/>
  <c r="AK463" i="3"/>
  <c r="AL463" i="3"/>
  <c r="AM463" i="3"/>
  <c r="AN463" i="3"/>
  <c r="AO463" i="3"/>
  <c r="AP463" i="3"/>
  <c r="AQ463" i="3"/>
  <c r="AR463" i="3"/>
  <c r="AS463" i="3"/>
  <c r="AT463" i="3"/>
  <c r="AU463" i="3"/>
  <c r="AV463" i="3"/>
  <c r="AW463" i="3"/>
  <c r="AX463" i="3"/>
  <c r="AY463" i="3"/>
  <c r="AZ463" i="3"/>
  <c r="BA463" i="3"/>
  <c r="BB463" i="3"/>
  <c r="BC463" i="3"/>
  <c r="BD463" i="3"/>
  <c r="BE463" i="3"/>
  <c r="BF463" i="3"/>
  <c r="BG463" i="3"/>
  <c r="BH463" i="3"/>
  <c r="BI463" i="3"/>
  <c r="BJ463" i="3"/>
  <c r="BL463" i="3"/>
  <c r="BN463" i="3"/>
  <c r="E463" i="3"/>
  <c r="F463" i="3"/>
  <c r="K463" i="3" s="1"/>
  <c r="G463" i="3"/>
  <c r="H463" i="3"/>
  <c r="I463" i="3"/>
  <c r="J463" i="3"/>
  <c r="L463" i="3"/>
  <c r="E296" i="3" l="1"/>
  <c r="F296" i="3"/>
  <c r="G296" i="3"/>
  <c r="H296" i="3"/>
  <c r="I296" i="3"/>
  <c r="L296" i="3" s="1"/>
  <c r="J296" i="3"/>
  <c r="K296" i="3"/>
  <c r="E297" i="3"/>
  <c r="F297" i="3"/>
  <c r="G297" i="3"/>
  <c r="H297" i="3"/>
  <c r="I297" i="3"/>
  <c r="J297" i="3"/>
  <c r="L297" i="3"/>
  <c r="E298" i="3"/>
  <c r="F298" i="3"/>
  <c r="G298" i="3"/>
  <c r="H298" i="3"/>
  <c r="I298" i="3"/>
  <c r="J298" i="3"/>
  <c r="L298" i="3"/>
  <c r="E299" i="3"/>
  <c r="F299" i="3"/>
  <c r="G299" i="3"/>
  <c r="H299" i="3"/>
  <c r="I299" i="3"/>
  <c r="J299" i="3"/>
  <c r="L299" i="3"/>
  <c r="E300" i="3"/>
  <c r="F300" i="3"/>
  <c r="G300" i="3"/>
  <c r="H300" i="3"/>
  <c r="I300" i="3"/>
  <c r="J300" i="3"/>
  <c r="E301" i="3"/>
  <c r="F301" i="3"/>
  <c r="G301" i="3"/>
  <c r="H301" i="3"/>
  <c r="I301" i="3"/>
  <c r="J301" i="3"/>
  <c r="K301" i="3"/>
  <c r="E302" i="3"/>
  <c r="F302" i="3"/>
  <c r="K302" i="3" s="1"/>
  <c r="G302" i="3"/>
  <c r="H302" i="3"/>
  <c r="I302" i="3"/>
  <c r="J302" i="3"/>
  <c r="E303" i="3"/>
  <c r="F303" i="3"/>
  <c r="G303" i="3"/>
  <c r="H303" i="3"/>
  <c r="I303" i="3"/>
  <c r="J303" i="3"/>
  <c r="K303" i="3"/>
  <c r="E304" i="3"/>
  <c r="F304" i="3"/>
  <c r="G304" i="3"/>
  <c r="H304" i="3"/>
  <c r="I304" i="3"/>
  <c r="J304" i="3"/>
  <c r="E305" i="3"/>
  <c r="F305" i="3"/>
  <c r="G305" i="3"/>
  <c r="H305" i="3"/>
  <c r="I305" i="3"/>
  <c r="J305" i="3"/>
  <c r="K305" i="3"/>
  <c r="E306" i="3"/>
  <c r="F306" i="3"/>
  <c r="K306" i="3" s="1"/>
  <c r="G306" i="3"/>
  <c r="H306" i="3"/>
  <c r="I306" i="3"/>
  <c r="J306" i="3"/>
  <c r="E307" i="3"/>
  <c r="F307" i="3"/>
  <c r="G307" i="3"/>
  <c r="H307" i="3"/>
  <c r="I307" i="3"/>
  <c r="J307" i="3"/>
  <c r="K307" i="3"/>
  <c r="E308" i="3"/>
  <c r="F308" i="3"/>
  <c r="K308" i="3" s="1"/>
  <c r="G308" i="3"/>
  <c r="H308" i="3"/>
  <c r="I308" i="3"/>
  <c r="J308" i="3"/>
  <c r="E309" i="3"/>
  <c r="F309" i="3"/>
  <c r="G309" i="3"/>
  <c r="H309" i="3"/>
  <c r="I309" i="3"/>
  <c r="J309" i="3"/>
  <c r="K309" i="3"/>
  <c r="E310" i="3"/>
  <c r="F310" i="3"/>
  <c r="G310" i="3"/>
  <c r="H310" i="3"/>
  <c r="I310" i="3"/>
  <c r="J310" i="3"/>
  <c r="K310" i="3"/>
  <c r="E311" i="3"/>
  <c r="F311" i="3"/>
  <c r="G311" i="3"/>
  <c r="H311" i="3"/>
  <c r="I311" i="3"/>
  <c r="J311" i="3"/>
  <c r="K311" i="3"/>
  <c r="E312" i="3"/>
  <c r="F312" i="3"/>
  <c r="G312" i="3"/>
  <c r="H312" i="3"/>
  <c r="I312" i="3"/>
  <c r="J312" i="3"/>
  <c r="K312" i="3"/>
  <c r="E313" i="3"/>
  <c r="F313" i="3"/>
  <c r="G313" i="3"/>
  <c r="H313" i="3"/>
  <c r="I313" i="3"/>
  <c r="J313" i="3"/>
  <c r="K313" i="3"/>
  <c r="E314" i="3"/>
  <c r="F314" i="3"/>
  <c r="K314" i="3" s="1"/>
  <c r="G314" i="3"/>
  <c r="H314" i="3"/>
  <c r="I314" i="3"/>
  <c r="J314" i="3"/>
  <c r="E315" i="3"/>
  <c r="F315" i="3"/>
  <c r="G315" i="3"/>
  <c r="H315" i="3"/>
  <c r="I315" i="3"/>
  <c r="J315" i="3"/>
  <c r="K315" i="3"/>
  <c r="E316" i="3"/>
  <c r="F316" i="3"/>
  <c r="G316" i="3"/>
  <c r="H316" i="3"/>
  <c r="I316" i="3"/>
  <c r="J316" i="3"/>
  <c r="K316" i="3"/>
  <c r="L316" i="3"/>
  <c r="E317" i="3"/>
  <c r="F317" i="3"/>
  <c r="G317" i="3"/>
  <c r="H317" i="3"/>
  <c r="I317" i="3"/>
  <c r="J317" i="3"/>
  <c r="K317" i="3"/>
  <c r="L317" i="3"/>
  <c r="E318" i="3"/>
  <c r="F318" i="3"/>
  <c r="G318" i="3"/>
  <c r="H318" i="3"/>
  <c r="I318" i="3"/>
  <c r="J318" i="3"/>
  <c r="K318" i="3"/>
  <c r="E319" i="3"/>
  <c r="F319" i="3"/>
  <c r="G319" i="3"/>
  <c r="H319" i="3"/>
  <c r="I319" i="3"/>
  <c r="J319" i="3"/>
  <c r="L319" i="3"/>
  <c r="E320" i="3"/>
  <c r="F320" i="3"/>
  <c r="K320" i="3" s="1"/>
  <c r="G320" i="3"/>
  <c r="H320" i="3"/>
  <c r="I320" i="3"/>
  <c r="J320" i="3"/>
  <c r="E321" i="3"/>
  <c r="F321" i="3"/>
  <c r="G321" i="3"/>
  <c r="H321" i="3"/>
  <c r="I321" i="3"/>
  <c r="J321" i="3"/>
  <c r="K321" i="3"/>
  <c r="E322" i="3"/>
  <c r="F322" i="3"/>
  <c r="G322" i="3"/>
  <c r="H322" i="3"/>
  <c r="I322" i="3"/>
  <c r="J322" i="3"/>
  <c r="E323" i="3"/>
  <c r="F323" i="3"/>
  <c r="G323" i="3"/>
  <c r="H323" i="3"/>
  <c r="I323" i="3"/>
  <c r="J323" i="3"/>
  <c r="K323" i="3"/>
  <c r="E324" i="3"/>
  <c r="F324" i="3"/>
  <c r="K324" i="3" s="1"/>
  <c r="G324" i="3"/>
  <c r="H324" i="3"/>
  <c r="I324" i="3"/>
  <c r="J324" i="3"/>
  <c r="E325" i="3"/>
  <c r="F325" i="3"/>
  <c r="G325" i="3"/>
  <c r="H325" i="3"/>
  <c r="I325" i="3"/>
  <c r="J325" i="3"/>
  <c r="K325" i="3"/>
  <c r="E326" i="3"/>
  <c r="F326" i="3"/>
  <c r="G326" i="3"/>
  <c r="H326" i="3"/>
  <c r="I326" i="3"/>
  <c r="J326" i="3"/>
  <c r="E327" i="3"/>
  <c r="F327" i="3"/>
  <c r="G327" i="3"/>
  <c r="H327" i="3"/>
  <c r="I327" i="3"/>
  <c r="J327" i="3"/>
  <c r="K327" i="3"/>
  <c r="E328" i="3"/>
  <c r="F328" i="3"/>
  <c r="K328" i="3" s="1"/>
  <c r="G328" i="3"/>
  <c r="H328" i="3"/>
  <c r="I328" i="3"/>
  <c r="J328" i="3"/>
  <c r="E329" i="3"/>
  <c r="F329" i="3"/>
  <c r="G329" i="3"/>
  <c r="H329" i="3"/>
  <c r="I329" i="3"/>
  <c r="J329" i="3"/>
  <c r="K329" i="3"/>
  <c r="E330" i="3"/>
  <c r="F330" i="3"/>
  <c r="G330" i="3"/>
  <c r="H330" i="3"/>
  <c r="I330" i="3"/>
  <c r="J330" i="3"/>
  <c r="E331" i="3"/>
  <c r="F331" i="3"/>
  <c r="G331" i="3"/>
  <c r="H331" i="3"/>
  <c r="I331" i="3"/>
  <c r="J331" i="3"/>
  <c r="K331" i="3"/>
  <c r="E332" i="3"/>
  <c r="F332" i="3"/>
  <c r="K332" i="3" s="1"/>
  <c r="G332" i="3"/>
  <c r="H332" i="3"/>
  <c r="I332" i="3"/>
  <c r="J332" i="3"/>
  <c r="E333" i="3"/>
  <c r="F333" i="3"/>
  <c r="G333" i="3"/>
  <c r="H333" i="3"/>
  <c r="I333" i="3"/>
  <c r="J333" i="3"/>
  <c r="K333" i="3"/>
  <c r="E334" i="3"/>
  <c r="F334" i="3"/>
  <c r="G334" i="3"/>
  <c r="H334" i="3"/>
  <c r="I334" i="3"/>
  <c r="J334" i="3"/>
  <c r="E335" i="3"/>
  <c r="F335" i="3"/>
  <c r="G335" i="3"/>
  <c r="H335" i="3"/>
  <c r="I335" i="3"/>
  <c r="J335" i="3"/>
  <c r="K335" i="3"/>
  <c r="E336" i="3"/>
  <c r="F336" i="3"/>
  <c r="K336" i="3" s="1"/>
  <c r="G336" i="3"/>
  <c r="H336" i="3"/>
  <c r="I336" i="3"/>
  <c r="J336" i="3"/>
  <c r="E337" i="3"/>
  <c r="F337" i="3"/>
  <c r="G337" i="3"/>
  <c r="H337" i="3"/>
  <c r="I337" i="3"/>
  <c r="J337" i="3"/>
  <c r="K337" i="3"/>
  <c r="E338" i="3"/>
  <c r="F338" i="3"/>
  <c r="G338" i="3"/>
  <c r="H338" i="3"/>
  <c r="I338" i="3"/>
  <c r="J338" i="3"/>
  <c r="E339" i="3"/>
  <c r="F339" i="3"/>
  <c r="G339" i="3"/>
  <c r="H339" i="3"/>
  <c r="I339" i="3"/>
  <c r="J339" i="3"/>
  <c r="K339" i="3"/>
  <c r="E340" i="3"/>
  <c r="F340" i="3"/>
  <c r="G340" i="3"/>
  <c r="H340" i="3"/>
  <c r="I340" i="3"/>
  <c r="J340" i="3"/>
  <c r="K340" i="3"/>
  <c r="E341" i="3"/>
  <c r="F341" i="3"/>
  <c r="G341" i="3"/>
  <c r="H341" i="3"/>
  <c r="I341" i="3"/>
  <c r="J341" i="3"/>
  <c r="K341" i="3"/>
  <c r="E342" i="3"/>
  <c r="F342" i="3"/>
  <c r="G342" i="3"/>
  <c r="H342" i="3"/>
  <c r="I342" i="3"/>
  <c r="J342" i="3"/>
  <c r="K342" i="3"/>
  <c r="E343" i="3"/>
  <c r="F343" i="3"/>
  <c r="G343" i="3"/>
  <c r="H343" i="3"/>
  <c r="I343" i="3"/>
  <c r="J343" i="3"/>
  <c r="K343" i="3"/>
  <c r="E344" i="3"/>
  <c r="F344" i="3"/>
  <c r="K344" i="3" s="1"/>
  <c r="G344" i="3"/>
  <c r="H344" i="3"/>
  <c r="I344" i="3"/>
  <c r="J344" i="3"/>
  <c r="E345" i="3"/>
  <c r="F345" i="3"/>
  <c r="G345" i="3"/>
  <c r="H345" i="3"/>
  <c r="I345" i="3"/>
  <c r="J345" i="3"/>
  <c r="K345" i="3"/>
  <c r="E346" i="3"/>
  <c r="F346" i="3"/>
  <c r="G346" i="3"/>
  <c r="H346" i="3"/>
  <c r="I346" i="3"/>
  <c r="J346" i="3"/>
  <c r="E347" i="3"/>
  <c r="F347" i="3"/>
  <c r="G347" i="3"/>
  <c r="H347" i="3"/>
  <c r="I347" i="3"/>
  <c r="J347" i="3"/>
  <c r="K347" i="3"/>
  <c r="E348" i="3"/>
  <c r="F348" i="3"/>
  <c r="K348" i="3" s="1"/>
  <c r="G348" i="3"/>
  <c r="H348" i="3"/>
  <c r="I348" i="3"/>
  <c r="J348" i="3"/>
  <c r="E349" i="3"/>
  <c r="F349" i="3"/>
  <c r="G349" i="3"/>
  <c r="H349" i="3"/>
  <c r="I349" i="3"/>
  <c r="J349" i="3"/>
  <c r="K349" i="3"/>
  <c r="E350" i="3"/>
  <c r="F350" i="3"/>
  <c r="G350" i="3"/>
  <c r="H350" i="3"/>
  <c r="I350" i="3"/>
  <c r="J350" i="3"/>
  <c r="E351" i="3"/>
  <c r="F351" i="3"/>
  <c r="G351" i="3"/>
  <c r="H351" i="3"/>
  <c r="I351" i="3"/>
  <c r="J351" i="3"/>
  <c r="K351" i="3"/>
  <c r="E352" i="3"/>
  <c r="F352" i="3"/>
  <c r="K352" i="3" s="1"/>
  <c r="G352" i="3"/>
  <c r="H352" i="3"/>
  <c r="I352" i="3"/>
  <c r="J352" i="3"/>
  <c r="E353" i="3"/>
  <c r="F353" i="3"/>
  <c r="G353" i="3"/>
  <c r="H353" i="3"/>
  <c r="I353" i="3"/>
  <c r="J353" i="3"/>
  <c r="K353" i="3"/>
  <c r="E354" i="3"/>
  <c r="F354" i="3"/>
  <c r="G354" i="3"/>
  <c r="H354" i="3"/>
  <c r="I354" i="3"/>
  <c r="J354" i="3"/>
  <c r="E355" i="3"/>
  <c r="F355" i="3"/>
  <c r="G355" i="3"/>
  <c r="H355" i="3"/>
  <c r="I355" i="3"/>
  <c r="J355" i="3"/>
  <c r="K355" i="3"/>
  <c r="E356" i="3"/>
  <c r="F356" i="3"/>
  <c r="K356" i="3" s="1"/>
  <c r="G356" i="3"/>
  <c r="H356" i="3"/>
  <c r="I356" i="3"/>
  <c r="J356" i="3"/>
  <c r="E357" i="3"/>
  <c r="F357" i="3"/>
  <c r="G357" i="3"/>
  <c r="H357" i="3"/>
  <c r="I357" i="3"/>
  <c r="J357" i="3"/>
  <c r="K357" i="3"/>
  <c r="E358" i="3"/>
  <c r="F358" i="3"/>
  <c r="G358" i="3"/>
  <c r="H358" i="3"/>
  <c r="I358" i="3"/>
  <c r="J358" i="3"/>
  <c r="K358" i="3"/>
  <c r="E359" i="3"/>
  <c r="F359" i="3"/>
  <c r="G359" i="3"/>
  <c r="H359" i="3"/>
  <c r="I359" i="3"/>
  <c r="J359" i="3"/>
  <c r="K359" i="3"/>
  <c r="E360" i="3"/>
  <c r="F360" i="3"/>
  <c r="G360" i="3"/>
  <c r="H360" i="3"/>
  <c r="I360" i="3"/>
  <c r="J360" i="3"/>
  <c r="K360" i="3"/>
  <c r="E361" i="3"/>
  <c r="F361" i="3"/>
  <c r="G361" i="3"/>
  <c r="H361" i="3"/>
  <c r="I361" i="3"/>
  <c r="J361" i="3"/>
  <c r="K361" i="3"/>
  <c r="E362" i="3"/>
  <c r="F362" i="3"/>
  <c r="G362" i="3"/>
  <c r="H362" i="3"/>
  <c r="I362" i="3"/>
  <c r="J362" i="3"/>
  <c r="K362" i="3"/>
  <c r="E363" i="3"/>
  <c r="F363" i="3"/>
  <c r="G363" i="3"/>
  <c r="H363" i="3"/>
  <c r="I363" i="3"/>
  <c r="J363" i="3"/>
  <c r="K363" i="3"/>
  <c r="E364" i="3"/>
  <c r="F364" i="3"/>
  <c r="G364" i="3"/>
  <c r="H364" i="3"/>
  <c r="I364" i="3"/>
  <c r="J364" i="3"/>
  <c r="K364" i="3"/>
  <c r="E365" i="3"/>
  <c r="F365" i="3"/>
  <c r="G365" i="3"/>
  <c r="H365" i="3"/>
  <c r="I365" i="3"/>
  <c r="J365" i="3"/>
  <c r="K365" i="3"/>
  <c r="E366" i="3"/>
  <c r="F366" i="3"/>
  <c r="G366" i="3"/>
  <c r="H366" i="3"/>
  <c r="I366" i="3"/>
  <c r="J366" i="3"/>
  <c r="K366" i="3"/>
  <c r="E367" i="3"/>
  <c r="F367" i="3"/>
  <c r="G367" i="3"/>
  <c r="H367" i="3"/>
  <c r="I367" i="3"/>
  <c r="J367" i="3"/>
  <c r="K367" i="3"/>
  <c r="E368" i="3"/>
  <c r="F368" i="3"/>
  <c r="G368" i="3"/>
  <c r="H368" i="3"/>
  <c r="I368" i="3"/>
  <c r="J368" i="3"/>
  <c r="E369" i="3"/>
  <c r="F369" i="3"/>
  <c r="G369" i="3"/>
  <c r="H369" i="3"/>
  <c r="I369" i="3"/>
  <c r="J369" i="3"/>
  <c r="E370" i="3"/>
  <c r="F370" i="3"/>
  <c r="G370" i="3"/>
  <c r="H370" i="3"/>
  <c r="I370" i="3"/>
  <c r="J370" i="3"/>
  <c r="E371" i="3"/>
  <c r="F371" i="3"/>
  <c r="G371" i="3"/>
  <c r="H371" i="3"/>
  <c r="I371" i="3"/>
  <c r="J371" i="3"/>
  <c r="L371" i="3"/>
  <c r="E372" i="3"/>
  <c r="F372" i="3"/>
  <c r="K372" i="3" s="1"/>
  <c r="G372" i="3"/>
  <c r="H372" i="3"/>
  <c r="I372" i="3"/>
  <c r="J372" i="3"/>
  <c r="E373" i="3"/>
  <c r="F373" i="3"/>
  <c r="K373" i="3" s="1"/>
  <c r="G373" i="3"/>
  <c r="H373" i="3"/>
  <c r="I373" i="3"/>
  <c r="J373" i="3"/>
  <c r="E374" i="3"/>
  <c r="F374" i="3"/>
  <c r="K374" i="3" s="1"/>
  <c r="G374" i="3"/>
  <c r="H374" i="3"/>
  <c r="I374" i="3"/>
  <c r="J374" i="3"/>
  <c r="L374" i="3" s="1"/>
  <c r="E375" i="3"/>
  <c r="F375" i="3"/>
  <c r="G375" i="3"/>
  <c r="H375" i="3"/>
  <c r="I375" i="3"/>
  <c r="J375" i="3"/>
  <c r="L375" i="3"/>
  <c r="E376" i="3"/>
  <c r="F376" i="3"/>
  <c r="G376" i="3"/>
  <c r="H376" i="3"/>
  <c r="I376" i="3"/>
  <c r="J376" i="3"/>
  <c r="E377" i="3"/>
  <c r="F377" i="3"/>
  <c r="G377" i="3"/>
  <c r="H377" i="3"/>
  <c r="I377" i="3"/>
  <c r="J377" i="3"/>
  <c r="E378" i="3"/>
  <c r="F378" i="3"/>
  <c r="G378" i="3"/>
  <c r="H378" i="3"/>
  <c r="I378" i="3"/>
  <c r="J378" i="3"/>
  <c r="E379" i="3"/>
  <c r="F379" i="3"/>
  <c r="G379" i="3"/>
  <c r="H379" i="3"/>
  <c r="I379" i="3"/>
  <c r="J379" i="3"/>
  <c r="L379" i="3"/>
  <c r="E380" i="3"/>
  <c r="F380" i="3"/>
  <c r="K380" i="3" s="1"/>
  <c r="G380" i="3"/>
  <c r="H380" i="3"/>
  <c r="I380" i="3"/>
  <c r="J380" i="3"/>
  <c r="E381" i="3"/>
  <c r="F381" i="3"/>
  <c r="K381" i="3" s="1"/>
  <c r="G381" i="3"/>
  <c r="H381" i="3"/>
  <c r="I381" i="3"/>
  <c r="J381" i="3"/>
  <c r="E382" i="3"/>
  <c r="F382" i="3"/>
  <c r="K382" i="3" s="1"/>
  <c r="G382" i="3"/>
  <c r="H382" i="3"/>
  <c r="I382" i="3"/>
  <c r="J382" i="3"/>
  <c r="L382" i="3" s="1"/>
  <c r="E383" i="3"/>
  <c r="F383" i="3"/>
  <c r="G383" i="3"/>
  <c r="H383" i="3"/>
  <c r="I383" i="3"/>
  <c r="J383" i="3"/>
  <c r="L383" i="3"/>
  <c r="E384" i="3"/>
  <c r="F384" i="3"/>
  <c r="G384" i="3"/>
  <c r="H384" i="3"/>
  <c r="I384" i="3"/>
  <c r="J384" i="3"/>
  <c r="E385" i="3"/>
  <c r="F385" i="3"/>
  <c r="G385" i="3"/>
  <c r="H385" i="3"/>
  <c r="I385" i="3"/>
  <c r="J385" i="3"/>
  <c r="E386" i="3"/>
  <c r="F386" i="3"/>
  <c r="G386" i="3"/>
  <c r="H386" i="3"/>
  <c r="I386" i="3"/>
  <c r="J386" i="3"/>
  <c r="E387" i="3"/>
  <c r="F387" i="3"/>
  <c r="G387" i="3"/>
  <c r="H387" i="3"/>
  <c r="I387" i="3"/>
  <c r="J387" i="3"/>
  <c r="L387" i="3"/>
  <c r="E388" i="3"/>
  <c r="F388" i="3"/>
  <c r="G388" i="3"/>
  <c r="H388" i="3"/>
  <c r="I388" i="3"/>
  <c r="J388" i="3"/>
  <c r="E389" i="3"/>
  <c r="F389" i="3"/>
  <c r="G389" i="3"/>
  <c r="H389" i="3"/>
  <c r="I389" i="3"/>
  <c r="J389" i="3"/>
  <c r="E390" i="3"/>
  <c r="F390" i="3"/>
  <c r="G390" i="3"/>
  <c r="H390" i="3"/>
  <c r="I390" i="3"/>
  <c r="J390" i="3"/>
  <c r="L390" i="3" s="1"/>
  <c r="E391" i="3"/>
  <c r="F391" i="3"/>
  <c r="G391" i="3"/>
  <c r="H391" i="3"/>
  <c r="I391" i="3"/>
  <c r="J391" i="3"/>
  <c r="L391" i="3"/>
  <c r="E392" i="3"/>
  <c r="F392" i="3"/>
  <c r="G392" i="3"/>
  <c r="H392" i="3"/>
  <c r="I392" i="3"/>
  <c r="J392" i="3"/>
  <c r="E393" i="3"/>
  <c r="F393" i="3"/>
  <c r="G393" i="3"/>
  <c r="H393" i="3"/>
  <c r="I393" i="3"/>
  <c r="J393" i="3"/>
  <c r="E394" i="3"/>
  <c r="F394" i="3"/>
  <c r="G394" i="3"/>
  <c r="H394" i="3"/>
  <c r="I394" i="3"/>
  <c r="J394" i="3"/>
  <c r="E395" i="3"/>
  <c r="F395" i="3"/>
  <c r="G395" i="3"/>
  <c r="H395" i="3"/>
  <c r="I395" i="3"/>
  <c r="J395" i="3"/>
  <c r="L395" i="3"/>
  <c r="E396" i="3"/>
  <c r="F396" i="3"/>
  <c r="G396" i="3"/>
  <c r="H396" i="3"/>
  <c r="I396" i="3"/>
  <c r="J396" i="3"/>
  <c r="E397" i="3"/>
  <c r="F397" i="3"/>
  <c r="G397" i="3"/>
  <c r="H397" i="3"/>
  <c r="I397" i="3"/>
  <c r="J397" i="3"/>
  <c r="E398" i="3"/>
  <c r="F398" i="3"/>
  <c r="G398" i="3"/>
  <c r="H398" i="3"/>
  <c r="I398" i="3"/>
  <c r="J398" i="3"/>
  <c r="L398" i="3" s="1"/>
  <c r="E399" i="3"/>
  <c r="F399" i="3"/>
  <c r="G399" i="3"/>
  <c r="H399" i="3"/>
  <c r="L399" i="3" s="1"/>
  <c r="I399" i="3"/>
  <c r="J399" i="3"/>
  <c r="E400" i="3"/>
  <c r="F400" i="3"/>
  <c r="G400" i="3"/>
  <c r="H400" i="3"/>
  <c r="I400" i="3"/>
  <c r="J400" i="3"/>
  <c r="E401" i="3"/>
  <c r="F401" i="3"/>
  <c r="G401" i="3"/>
  <c r="H401" i="3"/>
  <c r="I401" i="3"/>
  <c r="J401" i="3"/>
  <c r="E402" i="3"/>
  <c r="F402" i="3"/>
  <c r="G402" i="3"/>
  <c r="H402" i="3"/>
  <c r="I402" i="3"/>
  <c r="J402" i="3"/>
  <c r="E403" i="3"/>
  <c r="F403" i="3"/>
  <c r="G403" i="3"/>
  <c r="H403" i="3"/>
  <c r="I403" i="3"/>
  <c r="J403" i="3"/>
  <c r="E404" i="3"/>
  <c r="F404" i="3"/>
  <c r="G404" i="3"/>
  <c r="H404" i="3"/>
  <c r="I404" i="3"/>
  <c r="J404" i="3"/>
  <c r="E405" i="3"/>
  <c r="F405" i="3"/>
  <c r="G405" i="3"/>
  <c r="H405" i="3"/>
  <c r="I405" i="3"/>
  <c r="J405" i="3"/>
  <c r="E406" i="3"/>
  <c r="F406" i="3"/>
  <c r="G406" i="3"/>
  <c r="H406" i="3"/>
  <c r="I406" i="3"/>
  <c r="J406" i="3"/>
  <c r="E407" i="3"/>
  <c r="F407" i="3"/>
  <c r="G407" i="3"/>
  <c r="H407" i="3"/>
  <c r="I407" i="3"/>
  <c r="J407" i="3"/>
  <c r="L407" i="3"/>
  <c r="E408" i="3"/>
  <c r="F408" i="3"/>
  <c r="G408" i="3"/>
  <c r="H408" i="3"/>
  <c r="I408" i="3"/>
  <c r="J408" i="3"/>
  <c r="E409" i="3"/>
  <c r="F409" i="3"/>
  <c r="G409" i="3"/>
  <c r="H409" i="3"/>
  <c r="I409" i="3"/>
  <c r="J409" i="3"/>
  <c r="E410" i="3"/>
  <c r="F410" i="3"/>
  <c r="G410" i="3"/>
  <c r="H410" i="3"/>
  <c r="I410" i="3"/>
  <c r="J410" i="3"/>
  <c r="L410" i="3" s="1"/>
  <c r="E411" i="3"/>
  <c r="F411" i="3"/>
  <c r="G411" i="3"/>
  <c r="H411" i="3"/>
  <c r="I411" i="3"/>
  <c r="J411" i="3"/>
  <c r="L411" i="3" s="1"/>
  <c r="E412" i="3"/>
  <c r="F412" i="3"/>
  <c r="G412" i="3"/>
  <c r="H412" i="3"/>
  <c r="I412" i="3"/>
  <c r="J412" i="3"/>
  <c r="E413" i="3"/>
  <c r="F413" i="3"/>
  <c r="G413" i="3"/>
  <c r="H413" i="3"/>
  <c r="I413" i="3"/>
  <c r="J413" i="3"/>
  <c r="E414" i="3"/>
  <c r="F414" i="3"/>
  <c r="G414" i="3"/>
  <c r="H414" i="3"/>
  <c r="I414" i="3"/>
  <c r="J414" i="3"/>
  <c r="L414" i="3" s="1"/>
  <c r="E415" i="3"/>
  <c r="F415" i="3"/>
  <c r="G415" i="3"/>
  <c r="H415" i="3"/>
  <c r="L415" i="3" s="1"/>
  <c r="I415" i="3"/>
  <c r="J415" i="3"/>
  <c r="E416" i="3"/>
  <c r="F416" i="3"/>
  <c r="G416" i="3"/>
  <c r="H416" i="3"/>
  <c r="I416" i="3"/>
  <c r="J416" i="3"/>
  <c r="E417" i="3"/>
  <c r="F417" i="3"/>
  <c r="G417" i="3"/>
  <c r="H417" i="3"/>
  <c r="I417" i="3"/>
  <c r="J417" i="3"/>
  <c r="E418" i="3"/>
  <c r="F418" i="3"/>
  <c r="G418" i="3"/>
  <c r="H418" i="3"/>
  <c r="I418" i="3"/>
  <c r="J418" i="3"/>
  <c r="E419" i="3"/>
  <c r="F419" i="3"/>
  <c r="G419" i="3"/>
  <c r="H419" i="3"/>
  <c r="I419" i="3"/>
  <c r="J419" i="3"/>
  <c r="E420" i="3"/>
  <c r="F420" i="3"/>
  <c r="G420" i="3"/>
  <c r="H420" i="3"/>
  <c r="I420" i="3"/>
  <c r="J420" i="3"/>
  <c r="E421" i="3"/>
  <c r="F421" i="3"/>
  <c r="G421" i="3"/>
  <c r="H421" i="3"/>
  <c r="I421" i="3"/>
  <c r="J421" i="3"/>
  <c r="E422" i="3"/>
  <c r="F422" i="3"/>
  <c r="G422" i="3"/>
  <c r="H422" i="3"/>
  <c r="I422" i="3"/>
  <c r="L422" i="3" s="1"/>
  <c r="J422" i="3"/>
  <c r="E423" i="3"/>
  <c r="F423" i="3"/>
  <c r="G423" i="3"/>
  <c r="H423" i="3"/>
  <c r="I423" i="3"/>
  <c r="J423" i="3"/>
  <c r="L423" i="3"/>
  <c r="E424" i="3"/>
  <c r="F424" i="3"/>
  <c r="G424" i="3"/>
  <c r="H424" i="3"/>
  <c r="I424" i="3"/>
  <c r="J424" i="3"/>
  <c r="E425" i="3"/>
  <c r="F425" i="3"/>
  <c r="G425" i="3"/>
  <c r="H425" i="3"/>
  <c r="I425" i="3"/>
  <c r="J425" i="3"/>
  <c r="E426" i="3"/>
  <c r="F426" i="3"/>
  <c r="G426" i="3"/>
  <c r="H426" i="3"/>
  <c r="I426" i="3"/>
  <c r="J426" i="3"/>
  <c r="E427" i="3"/>
  <c r="F427" i="3"/>
  <c r="G427" i="3"/>
  <c r="H427" i="3"/>
  <c r="I427" i="3"/>
  <c r="J427" i="3"/>
  <c r="L427" i="3" s="1"/>
  <c r="E428" i="3"/>
  <c r="F428" i="3"/>
  <c r="G428" i="3"/>
  <c r="H428" i="3"/>
  <c r="I428" i="3"/>
  <c r="J428" i="3"/>
  <c r="E429" i="3"/>
  <c r="F429" i="3"/>
  <c r="G429" i="3"/>
  <c r="H429" i="3"/>
  <c r="I429" i="3"/>
  <c r="J429" i="3"/>
  <c r="E430" i="3"/>
  <c r="F430" i="3"/>
  <c r="G430" i="3"/>
  <c r="H430" i="3"/>
  <c r="I430" i="3"/>
  <c r="L430" i="3" s="1"/>
  <c r="J430" i="3"/>
  <c r="E431" i="3"/>
  <c r="F431" i="3"/>
  <c r="G431" i="3"/>
  <c r="H431" i="3"/>
  <c r="I431" i="3"/>
  <c r="J431" i="3"/>
  <c r="L431" i="3"/>
  <c r="E432" i="3"/>
  <c r="F432" i="3"/>
  <c r="G432" i="3"/>
  <c r="H432" i="3"/>
  <c r="I432" i="3"/>
  <c r="J432" i="3"/>
  <c r="E433" i="3"/>
  <c r="F433" i="3"/>
  <c r="G433" i="3"/>
  <c r="H433" i="3"/>
  <c r="I433" i="3"/>
  <c r="J433" i="3"/>
  <c r="E434" i="3"/>
  <c r="F434" i="3"/>
  <c r="G434" i="3"/>
  <c r="H434" i="3"/>
  <c r="I434" i="3"/>
  <c r="J434" i="3"/>
  <c r="E435" i="3"/>
  <c r="F435" i="3"/>
  <c r="G435" i="3"/>
  <c r="H435" i="3"/>
  <c r="I435" i="3"/>
  <c r="J435" i="3"/>
  <c r="E436" i="3"/>
  <c r="F436" i="3"/>
  <c r="G436" i="3"/>
  <c r="H436" i="3"/>
  <c r="I436" i="3"/>
  <c r="J436" i="3"/>
  <c r="E437" i="3"/>
  <c r="F437" i="3"/>
  <c r="G437" i="3"/>
  <c r="H437" i="3"/>
  <c r="I437" i="3"/>
  <c r="J437" i="3"/>
  <c r="E438" i="3"/>
  <c r="F438" i="3"/>
  <c r="G438" i="3"/>
  <c r="H438" i="3"/>
  <c r="I438" i="3"/>
  <c r="L438" i="3" s="1"/>
  <c r="J438" i="3"/>
  <c r="E439" i="3"/>
  <c r="F439" i="3"/>
  <c r="G439" i="3"/>
  <c r="H439" i="3"/>
  <c r="I439" i="3"/>
  <c r="J439" i="3"/>
  <c r="L439" i="3"/>
  <c r="E440" i="3"/>
  <c r="F440" i="3"/>
  <c r="G440" i="3"/>
  <c r="H440" i="3"/>
  <c r="I440" i="3"/>
  <c r="J440" i="3"/>
  <c r="E441" i="3"/>
  <c r="F441" i="3"/>
  <c r="G441" i="3"/>
  <c r="H441" i="3"/>
  <c r="I441" i="3"/>
  <c r="J441" i="3"/>
  <c r="E442" i="3"/>
  <c r="F442" i="3"/>
  <c r="G442" i="3"/>
  <c r="H442" i="3"/>
  <c r="I442" i="3"/>
  <c r="J442" i="3"/>
  <c r="E443" i="3"/>
  <c r="F443" i="3"/>
  <c r="G443" i="3"/>
  <c r="H443" i="3"/>
  <c r="I443" i="3"/>
  <c r="J443" i="3"/>
  <c r="L443" i="3" s="1"/>
  <c r="E444" i="3"/>
  <c r="F444" i="3"/>
  <c r="G444" i="3"/>
  <c r="H444" i="3"/>
  <c r="I444" i="3"/>
  <c r="J444" i="3"/>
  <c r="E445" i="3"/>
  <c r="F445" i="3"/>
  <c r="G445" i="3"/>
  <c r="H445" i="3"/>
  <c r="I445" i="3"/>
  <c r="J445" i="3"/>
  <c r="E446" i="3"/>
  <c r="F446" i="3"/>
  <c r="G446" i="3"/>
  <c r="H446" i="3"/>
  <c r="I446" i="3"/>
  <c r="L446" i="3" s="1"/>
  <c r="J446" i="3"/>
  <c r="E447" i="3"/>
  <c r="F447" i="3"/>
  <c r="G447" i="3"/>
  <c r="H447" i="3"/>
  <c r="I447" i="3"/>
  <c r="J447" i="3"/>
  <c r="L447" i="3"/>
  <c r="E448" i="3"/>
  <c r="F448" i="3"/>
  <c r="G448" i="3"/>
  <c r="H448" i="3"/>
  <c r="I448" i="3"/>
  <c r="J448" i="3"/>
  <c r="E449" i="3"/>
  <c r="F449" i="3"/>
  <c r="G449" i="3"/>
  <c r="H449" i="3"/>
  <c r="I449" i="3"/>
  <c r="J449" i="3"/>
  <c r="E450" i="3"/>
  <c r="F450" i="3"/>
  <c r="G450" i="3"/>
  <c r="H450" i="3"/>
  <c r="I450" i="3"/>
  <c r="J450" i="3"/>
  <c r="E451" i="3"/>
  <c r="F451" i="3"/>
  <c r="G451" i="3"/>
  <c r="H451" i="3"/>
  <c r="I451" i="3"/>
  <c r="J451" i="3"/>
  <c r="E452" i="3"/>
  <c r="F452" i="3"/>
  <c r="G452" i="3"/>
  <c r="H452" i="3"/>
  <c r="I452" i="3"/>
  <c r="J452" i="3"/>
  <c r="E453" i="3"/>
  <c r="F453" i="3"/>
  <c r="G453" i="3"/>
  <c r="H453" i="3"/>
  <c r="I453" i="3"/>
  <c r="L453" i="3" s="1"/>
  <c r="J453" i="3"/>
  <c r="E454" i="3"/>
  <c r="F454" i="3"/>
  <c r="G454" i="3"/>
  <c r="H454" i="3"/>
  <c r="I454" i="3"/>
  <c r="L454" i="3" s="1"/>
  <c r="J454" i="3"/>
  <c r="E455" i="3"/>
  <c r="F455" i="3"/>
  <c r="G455" i="3"/>
  <c r="H455" i="3"/>
  <c r="I455" i="3"/>
  <c r="J455" i="3"/>
  <c r="E456" i="3"/>
  <c r="F456" i="3"/>
  <c r="G456" i="3"/>
  <c r="H456" i="3"/>
  <c r="I456" i="3"/>
  <c r="J456" i="3"/>
  <c r="E457" i="3"/>
  <c r="F457" i="3"/>
  <c r="G457" i="3"/>
  <c r="H457" i="3"/>
  <c r="I457" i="3"/>
  <c r="J457" i="3"/>
  <c r="E458" i="3"/>
  <c r="F458" i="3"/>
  <c r="G458" i="3"/>
  <c r="H458" i="3"/>
  <c r="I458" i="3"/>
  <c r="J458" i="3"/>
  <c r="E459" i="3"/>
  <c r="F459" i="3"/>
  <c r="G459" i="3"/>
  <c r="H459" i="3"/>
  <c r="I459" i="3"/>
  <c r="J459" i="3"/>
  <c r="E460" i="3"/>
  <c r="F460" i="3"/>
  <c r="G460" i="3"/>
  <c r="H460" i="3"/>
  <c r="I460" i="3"/>
  <c r="J460" i="3"/>
  <c r="E461" i="3"/>
  <c r="F461" i="3"/>
  <c r="G461" i="3"/>
  <c r="H461" i="3"/>
  <c r="I461" i="3"/>
  <c r="J461" i="3"/>
  <c r="E462" i="3"/>
  <c r="F462" i="3"/>
  <c r="G462" i="3"/>
  <c r="H462" i="3"/>
  <c r="I462" i="3"/>
  <c r="J462" i="3"/>
  <c r="K461" i="3" l="1"/>
  <c r="K460" i="3"/>
  <c r="K459" i="3"/>
  <c r="K458" i="3"/>
  <c r="K457" i="3"/>
  <c r="K456" i="3"/>
  <c r="K455" i="3"/>
  <c r="K454" i="3"/>
  <c r="N454" i="3" s="1"/>
  <c r="L451" i="3"/>
  <c r="K445" i="3"/>
  <c r="K444" i="3"/>
  <c r="L435" i="3"/>
  <c r="K429" i="3"/>
  <c r="K428" i="3"/>
  <c r="L419" i="3"/>
  <c r="L418" i="3"/>
  <c r="K413" i="3"/>
  <c r="K412" i="3"/>
  <c r="L406" i="3"/>
  <c r="L403" i="3"/>
  <c r="L402" i="3"/>
  <c r="K399" i="3"/>
  <c r="L394" i="3"/>
  <c r="K391" i="3"/>
  <c r="L386" i="3"/>
  <c r="K383" i="3"/>
  <c r="L378" i="3"/>
  <c r="K378" i="3"/>
  <c r="K377" i="3"/>
  <c r="K376" i="3"/>
  <c r="L370" i="3"/>
  <c r="K370" i="3"/>
  <c r="K369" i="3"/>
  <c r="K354" i="3"/>
  <c r="K350" i="3"/>
  <c r="K346" i="3"/>
  <c r="K338" i="3"/>
  <c r="K334" i="3"/>
  <c r="K330" i="3"/>
  <c r="K326" i="3"/>
  <c r="K322" i="3"/>
  <c r="K319" i="3"/>
  <c r="N319" i="3" s="1"/>
  <c r="K299" i="3"/>
  <c r="K297" i="3"/>
  <c r="K462" i="3"/>
  <c r="K453" i="3"/>
  <c r="N453" i="3" s="1"/>
  <c r="K452" i="3"/>
  <c r="K437" i="3"/>
  <c r="K436" i="3"/>
  <c r="K421" i="3"/>
  <c r="K420" i="3"/>
  <c r="K405" i="3"/>
  <c r="K404" i="3"/>
  <c r="K395" i="3"/>
  <c r="K387" i="3"/>
  <c r="K304" i="3"/>
  <c r="K300" i="3"/>
  <c r="K298" i="3"/>
  <c r="P319" i="3"/>
  <c r="T319" i="3"/>
  <c r="X319" i="3"/>
  <c r="AB319" i="3"/>
  <c r="AF319" i="3"/>
  <c r="AJ319" i="3"/>
  <c r="AN319" i="3"/>
  <c r="AR319" i="3"/>
  <c r="AV319" i="3"/>
  <c r="AZ319" i="3"/>
  <c r="BD319" i="3"/>
  <c r="BH319" i="3"/>
  <c r="O319" i="3"/>
  <c r="S319" i="3"/>
  <c r="W319" i="3"/>
  <c r="AA319" i="3"/>
  <c r="AE319" i="3"/>
  <c r="AI319" i="3"/>
  <c r="AM319" i="3"/>
  <c r="AQ319" i="3"/>
  <c r="AU319" i="3"/>
  <c r="AY319" i="3"/>
  <c r="BC319" i="3"/>
  <c r="BE319" i="3"/>
  <c r="BG319" i="3"/>
  <c r="BI319" i="3"/>
  <c r="M299" i="3"/>
  <c r="O299" i="3"/>
  <c r="Q299" i="3"/>
  <c r="S299" i="3"/>
  <c r="U299" i="3"/>
  <c r="W299" i="3"/>
  <c r="Y299" i="3"/>
  <c r="AA299" i="3"/>
  <c r="AC299" i="3"/>
  <c r="AE299" i="3"/>
  <c r="P299" i="3"/>
  <c r="T299" i="3"/>
  <c r="X299" i="3"/>
  <c r="AB299" i="3"/>
  <c r="AF299" i="3"/>
  <c r="AH299" i="3"/>
  <c r="AJ299" i="3"/>
  <c r="AL299" i="3"/>
  <c r="AN299" i="3"/>
  <c r="AP299" i="3"/>
  <c r="AR299" i="3"/>
  <c r="AT299" i="3"/>
  <c r="AV299" i="3"/>
  <c r="AX299" i="3"/>
  <c r="AZ299" i="3"/>
  <c r="BB299" i="3"/>
  <c r="BD299" i="3"/>
  <c r="BF299" i="3"/>
  <c r="BH299" i="3"/>
  <c r="N299" i="3"/>
  <c r="R299" i="3"/>
  <c r="V299" i="3"/>
  <c r="Z299" i="3"/>
  <c r="AD299" i="3"/>
  <c r="AG299" i="3"/>
  <c r="AI299" i="3"/>
  <c r="AK299" i="3"/>
  <c r="AM299" i="3"/>
  <c r="AO299" i="3"/>
  <c r="AQ299" i="3"/>
  <c r="AS299" i="3"/>
  <c r="AU299" i="3"/>
  <c r="AW299" i="3"/>
  <c r="AY299" i="3"/>
  <c r="BA299" i="3"/>
  <c r="BC299" i="3"/>
  <c r="BE299" i="3"/>
  <c r="BG299" i="3"/>
  <c r="BI299" i="3"/>
  <c r="M297" i="3"/>
  <c r="O297" i="3"/>
  <c r="Q297" i="3"/>
  <c r="S297" i="3"/>
  <c r="U297" i="3"/>
  <c r="W297" i="3"/>
  <c r="Y297" i="3"/>
  <c r="AA297" i="3"/>
  <c r="AC297" i="3"/>
  <c r="AE297" i="3"/>
  <c r="AG297" i="3"/>
  <c r="AI297" i="3"/>
  <c r="AK297" i="3"/>
  <c r="AM297" i="3"/>
  <c r="AO297" i="3"/>
  <c r="AQ297" i="3"/>
  <c r="AS297" i="3"/>
  <c r="AU297" i="3"/>
  <c r="AW297" i="3"/>
  <c r="AY297" i="3"/>
  <c r="BA297" i="3"/>
  <c r="BC297" i="3"/>
  <c r="BE297" i="3"/>
  <c r="BG297" i="3"/>
  <c r="BI297" i="3"/>
  <c r="P297" i="3"/>
  <c r="T297" i="3"/>
  <c r="X297" i="3"/>
  <c r="AB297" i="3"/>
  <c r="AF297" i="3"/>
  <c r="AJ297" i="3"/>
  <c r="AN297" i="3"/>
  <c r="AR297" i="3"/>
  <c r="AV297" i="3"/>
  <c r="AZ297" i="3"/>
  <c r="BD297" i="3"/>
  <c r="BH297" i="3"/>
  <c r="N297" i="3"/>
  <c r="R297" i="3"/>
  <c r="V297" i="3"/>
  <c r="Z297" i="3"/>
  <c r="AD297" i="3"/>
  <c r="AH297" i="3"/>
  <c r="AL297" i="3"/>
  <c r="AP297" i="3"/>
  <c r="AT297" i="3"/>
  <c r="AX297" i="3"/>
  <c r="BB297" i="3"/>
  <c r="BF297" i="3"/>
  <c r="M298" i="3"/>
  <c r="O298" i="3"/>
  <c r="Q298" i="3"/>
  <c r="S298" i="3"/>
  <c r="U298" i="3"/>
  <c r="W298" i="3"/>
  <c r="Y298" i="3"/>
  <c r="AA298" i="3"/>
  <c r="AC298" i="3"/>
  <c r="AE298" i="3"/>
  <c r="AG298" i="3"/>
  <c r="AI298" i="3"/>
  <c r="AK298" i="3"/>
  <c r="AM298" i="3"/>
  <c r="AO298" i="3"/>
  <c r="AQ298" i="3"/>
  <c r="AS298" i="3"/>
  <c r="AU298" i="3"/>
  <c r="AW298" i="3"/>
  <c r="AY298" i="3"/>
  <c r="BA298" i="3"/>
  <c r="BC298" i="3"/>
  <c r="BE298" i="3"/>
  <c r="BG298" i="3"/>
  <c r="BI298" i="3"/>
  <c r="N298" i="3"/>
  <c r="R298" i="3"/>
  <c r="V298" i="3"/>
  <c r="Z298" i="3"/>
  <c r="AD298" i="3"/>
  <c r="AH298" i="3"/>
  <c r="AL298" i="3"/>
  <c r="AP298" i="3"/>
  <c r="AT298" i="3"/>
  <c r="AX298" i="3"/>
  <c r="BB298" i="3"/>
  <c r="BF298" i="3"/>
  <c r="P298" i="3"/>
  <c r="T298" i="3"/>
  <c r="X298" i="3"/>
  <c r="AB298" i="3"/>
  <c r="AF298" i="3"/>
  <c r="AJ298" i="3"/>
  <c r="AN298" i="3"/>
  <c r="AR298" i="3"/>
  <c r="AV298" i="3"/>
  <c r="AZ298" i="3"/>
  <c r="BD298" i="3"/>
  <c r="BH298" i="3"/>
  <c r="L462" i="3"/>
  <c r="N462" i="3" s="1"/>
  <c r="L461" i="3"/>
  <c r="N461" i="3" s="1"/>
  <c r="L460" i="3"/>
  <c r="M460" i="3" s="1"/>
  <c r="L459" i="3"/>
  <c r="M459" i="3" s="1"/>
  <c r="L458" i="3"/>
  <c r="N458" i="3" s="1"/>
  <c r="L457" i="3"/>
  <c r="N457" i="3" s="1"/>
  <c r="L456" i="3"/>
  <c r="M456" i="3" s="1"/>
  <c r="L455" i="3"/>
  <c r="M455" i="3" s="1"/>
  <c r="L452" i="3"/>
  <c r="BF452" i="3" s="1"/>
  <c r="L450" i="3"/>
  <c r="K449" i="3"/>
  <c r="K448" i="3"/>
  <c r="L445" i="3"/>
  <c r="O445" i="3" s="1"/>
  <c r="L444" i="3"/>
  <c r="L442" i="3"/>
  <c r="K441" i="3"/>
  <c r="K440" i="3"/>
  <c r="L437" i="3"/>
  <c r="L436" i="3"/>
  <c r="N436" i="3" s="1"/>
  <c r="L434" i="3"/>
  <c r="K433" i="3"/>
  <c r="K432" i="3"/>
  <c r="L429" i="3"/>
  <c r="O429" i="3" s="1"/>
  <c r="L428" i="3"/>
  <c r="L426" i="3"/>
  <c r="K425" i="3"/>
  <c r="K424" i="3"/>
  <c r="L421" i="3"/>
  <c r="L420" i="3"/>
  <c r="M420" i="3" s="1"/>
  <c r="K417" i="3"/>
  <c r="K416" i="3"/>
  <c r="L413" i="3"/>
  <c r="L412" i="3"/>
  <c r="M412" i="3" s="1"/>
  <c r="K409" i="3"/>
  <c r="K408" i="3"/>
  <c r="L405" i="3"/>
  <c r="L404" i="3"/>
  <c r="M404" i="3" s="1"/>
  <c r="K401" i="3"/>
  <c r="K400" i="3"/>
  <c r="K398" i="3"/>
  <c r="K397" i="3"/>
  <c r="K396" i="3"/>
  <c r="K394" i="3"/>
  <c r="K393" i="3"/>
  <c r="K392" i="3"/>
  <c r="K390" i="3"/>
  <c r="K389" i="3"/>
  <c r="K388" i="3"/>
  <c r="K386" i="3"/>
  <c r="K385" i="3"/>
  <c r="K384" i="3"/>
  <c r="K379" i="3"/>
  <c r="K375" i="3"/>
  <c r="K371" i="3"/>
  <c r="L367" i="3"/>
  <c r="L365" i="3"/>
  <c r="L363" i="3"/>
  <c r="L361" i="3"/>
  <c r="L359" i="3"/>
  <c r="L357" i="3"/>
  <c r="L355" i="3"/>
  <c r="L353" i="3"/>
  <c r="L351" i="3"/>
  <c r="L349" i="3"/>
  <c r="L347" i="3"/>
  <c r="L345" i="3"/>
  <c r="L343" i="3"/>
  <c r="L341" i="3"/>
  <c r="L339" i="3"/>
  <c r="L337" i="3"/>
  <c r="L335" i="3"/>
  <c r="L333" i="3"/>
  <c r="L331" i="3"/>
  <c r="L329" i="3"/>
  <c r="L327" i="3"/>
  <c r="L325" i="3"/>
  <c r="L323" i="3"/>
  <c r="L321" i="3"/>
  <c r="L318" i="3"/>
  <c r="L314" i="3"/>
  <c r="L312" i="3"/>
  <c r="L310" i="3"/>
  <c r="L308" i="3"/>
  <c r="V308" i="3" s="1"/>
  <c r="L306" i="3"/>
  <c r="L304" i="3"/>
  <c r="T304" i="3" s="1"/>
  <c r="L302" i="3"/>
  <c r="L300" i="3"/>
  <c r="P300" i="3" s="1"/>
  <c r="BI462" i="3"/>
  <c r="BE462" i="3"/>
  <c r="BA462" i="3"/>
  <c r="AW462" i="3"/>
  <c r="AS462" i="3"/>
  <c r="AO462" i="3"/>
  <c r="AK462" i="3"/>
  <c r="AG462" i="3"/>
  <c r="AC462" i="3"/>
  <c r="Y462" i="3"/>
  <c r="U462" i="3"/>
  <c r="Q462" i="3"/>
  <c r="M462" i="3"/>
  <c r="BI461" i="3"/>
  <c r="BG461" i="3"/>
  <c r="BE461" i="3"/>
  <c r="BC461" i="3"/>
  <c r="BA461" i="3"/>
  <c r="AY461" i="3"/>
  <c r="AW461" i="3"/>
  <c r="AU461" i="3"/>
  <c r="AS461" i="3"/>
  <c r="AQ461" i="3"/>
  <c r="AO461" i="3"/>
  <c r="AM461" i="3"/>
  <c r="AK461" i="3"/>
  <c r="AI461" i="3"/>
  <c r="AG461" i="3"/>
  <c r="AE461" i="3"/>
  <c r="AC461" i="3"/>
  <c r="AA461" i="3"/>
  <c r="Y461" i="3"/>
  <c r="W461" i="3"/>
  <c r="U461" i="3"/>
  <c r="S461" i="3"/>
  <c r="Q461" i="3"/>
  <c r="O461" i="3"/>
  <c r="M461" i="3"/>
  <c r="BH460" i="3"/>
  <c r="BD460" i="3"/>
  <c r="AZ460" i="3"/>
  <c r="AV460" i="3"/>
  <c r="AR460" i="3"/>
  <c r="AN460" i="3"/>
  <c r="AJ460" i="3"/>
  <c r="AF460" i="3"/>
  <c r="AB460" i="3"/>
  <c r="X460" i="3"/>
  <c r="T460" i="3"/>
  <c r="P460" i="3"/>
  <c r="BH459" i="3"/>
  <c r="BF459" i="3"/>
  <c r="BD459" i="3"/>
  <c r="BB459" i="3"/>
  <c r="AZ459" i="3"/>
  <c r="AX459" i="3"/>
  <c r="AV459" i="3"/>
  <c r="AT459" i="3"/>
  <c r="AR459" i="3"/>
  <c r="AP459" i="3"/>
  <c r="AN459" i="3"/>
  <c r="AL459" i="3"/>
  <c r="AJ459" i="3"/>
  <c r="AH459" i="3"/>
  <c r="AF459" i="3"/>
  <c r="AD459" i="3"/>
  <c r="AB459" i="3"/>
  <c r="Z459" i="3"/>
  <c r="X459" i="3"/>
  <c r="V459" i="3"/>
  <c r="T459" i="3"/>
  <c r="R459" i="3"/>
  <c r="P459" i="3"/>
  <c r="N459" i="3"/>
  <c r="BI458" i="3"/>
  <c r="BE458" i="3"/>
  <c r="BA458" i="3"/>
  <c r="AW458" i="3"/>
  <c r="AS458" i="3"/>
  <c r="AO458" i="3"/>
  <c r="AK458" i="3"/>
  <c r="AG458" i="3"/>
  <c r="AC458" i="3"/>
  <c r="Y458" i="3"/>
  <c r="U458" i="3"/>
  <c r="Q458" i="3"/>
  <c r="M458" i="3"/>
  <c r="BI457" i="3"/>
  <c r="BG457" i="3"/>
  <c r="BE457" i="3"/>
  <c r="BC457" i="3"/>
  <c r="BA457" i="3"/>
  <c r="AY457" i="3"/>
  <c r="AW457" i="3"/>
  <c r="AU457" i="3"/>
  <c r="AS457" i="3"/>
  <c r="AQ457" i="3"/>
  <c r="AO457" i="3"/>
  <c r="AM457" i="3"/>
  <c r="AK457" i="3"/>
  <c r="AI457" i="3"/>
  <c r="AG457" i="3"/>
  <c r="AE457" i="3"/>
  <c r="AC457" i="3"/>
  <c r="AA457" i="3"/>
  <c r="Y457" i="3"/>
  <c r="W457" i="3"/>
  <c r="U457" i="3"/>
  <c r="S457" i="3"/>
  <c r="Q457" i="3"/>
  <c r="O457" i="3"/>
  <c r="M457" i="3"/>
  <c r="BH456" i="3"/>
  <c r="BD456" i="3"/>
  <c r="AZ456" i="3"/>
  <c r="AV456" i="3"/>
  <c r="AR456" i="3"/>
  <c r="AN456" i="3"/>
  <c r="AJ456" i="3"/>
  <c r="AF456" i="3"/>
  <c r="AB456" i="3"/>
  <c r="X456" i="3"/>
  <c r="T456" i="3"/>
  <c r="P456" i="3"/>
  <c r="BH455" i="3"/>
  <c r="BF455" i="3"/>
  <c r="BD455" i="3"/>
  <c r="BB455" i="3"/>
  <c r="AZ455" i="3"/>
  <c r="AX455" i="3"/>
  <c r="AV455" i="3"/>
  <c r="AT455" i="3"/>
  <c r="AR455" i="3"/>
  <c r="AP455" i="3"/>
  <c r="AN455" i="3"/>
  <c r="AL455" i="3"/>
  <c r="AJ455" i="3"/>
  <c r="AH455" i="3"/>
  <c r="AF455" i="3"/>
  <c r="AD455" i="3"/>
  <c r="AB455" i="3"/>
  <c r="Z455" i="3"/>
  <c r="X455" i="3"/>
  <c r="V455" i="3"/>
  <c r="T455" i="3"/>
  <c r="R455" i="3"/>
  <c r="P455" i="3"/>
  <c r="N455" i="3"/>
  <c r="BI454" i="3"/>
  <c r="BG454" i="3"/>
  <c r="BE454" i="3"/>
  <c r="BC454" i="3"/>
  <c r="BA454" i="3"/>
  <c r="AY454" i="3"/>
  <c r="AW454" i="3"/>
  <c r="AU454" i="3"/>
  <c r="AS454" i="3"/>
  <c r="AQ454" i="3"/>
  <c r="AO454" i="3"/>
  <c r="AM454" i="3"/>
  <c r="AK454" i="3"/>
  <c r="AI454" i="3"/>
  <c r="AG454" i="3"/>
  <c r="AE454" i="3"/>
  <c r="AC454" i="3"/>
  <c r="AA454" i="3"/>
  <c r="Y454" i="3"/>
  <c r="W454" i="3"/>
  <c r="U454" i="3"/>
  <c r="S454" i="3"/>
  <c r="Q454" i="3"/>
  <c r="O454" i="3"/>
  <c r="M454" i="3"/>
  <c r="BI453" i="3"/>
  <c r="BG453" i="3"/>
  <c r="BE453" i="3"/>
  <c r="BC453" i="3"/>
  <c r="BA453" i="3"/>
  <c r="AY453" i="3"/>
  <c r="AW453" i="3"/>
  <c r="AU453" i="3"/>
  <c r="AS453" i="3"/>
  <c r="AQ453" i="3"/>
  <c r="AO453" i="3"/>
  <c r="AM453" i="3"/>
  <c r="AK453" i="3"/>
  <c r="AI453" i="3"/>
  <c r="AG453" i="3"/>
  <c r="AE453" i="3"/>
  <c r="AC453" i="3"/>
  <c r="AA453" i="3"/>
  <c r="Y453" i="3"/>
  <c r="W453" i="3"/>
  <c r="U453" i="3"/>
  <c r="S453" i="3"/>
  <c r="Q453" i="3"/>
  <c r="O453" i="3"/>
  <c r="M453" i="3"/>
  <c r="BH452" i="3"/>
  <c r="BD452" i="3"/>
  <c r="AZ452" i="3"/>
  <c r="AV452" i="3"/>
  <c r="AR452" i="3"/>
  <c r="AN452" i="3"/>
  <c r="AJ452" i="3"/>
  <c r="AF452" i="3"/>
  <c r="AB452" i="3"/>
  <c r="X452" i="3"/>
  <c r="T452" i="3"/>
  <c r="P452" i="3"/>
  <c r="L449" i="3"/>
  <c r="L448" i="3"/>
  <c r="M445" i="3"/>
  <c r="Q445" i="3"/>
  <c r="U445" i="3"/>
  <c r="Y445" i="3"/>
  <c r="AC445" i="3"/>
  <c r="AG445" i="3"/>
  <c r="AK445" i="3"/>
  <c r="AO445" i="3"/>
  <c r="AS445" i="3"/>
  <c r="AW445" i="3"/>
  <c r="BA445" i="3"/>
  <c r="BE445" i="3"/>
  <c r="BI445" i="3"/>
  <c r="P445" i="3"/>
  <c r="T445" i="3"/>
  <c r="X445" i="3"/>
  <c r="AB445" i="3"/>
  <c r="AF445" i="3"/>
  <c r="AJ445" i="3"/>
  <c r="AN445" i="3"/>
  <c r="AR445" i="3"/>
  <c r="AV445" i="3"/>
  <c r="AZ445" i="3"/>
  <c r="BD445" i="3"/>
  <c r="BH445" i="3"/>
  <c r="N444" i="3"/>
  <c r="P444" i="3"/>
  <c r="R444" i="3"/>
  <c r="T444" i="3"/>
  <c r="V444" i="3"/>
  <c r="X444" i="3"/>
  <c r="Z444" i="3"/>
  <c r="AB444" i="3"/>
  <c r="AD444" i="3"/>
  <c r="AF444" i="3"/>
  <c r="AH444" i="3"/>
  <c r="AJ444" i="3"/>
  <c r="AL444" i="3"/>
  <c r="AN444" i="3"/>
  <c r="AP444" i="3"/>
  <c r="AR444" i="3"/>
  <c r="AT444" i="3"/>
  <c r="AV444" i="3"/>
  <c r="AX444" i="3"/>
  <c r="AZ444" i="3"/>
  <c r="BB444" i="3"/>
  <c r="BD444" i="3"/>
  <c r="BF444" i="3"/>
  <c r="BH444" i="3"/>
  <c r="M444" i="3"/>
  <c r="O444" i="3"/>
  <c r="Q444" i="3"/>
  <c r="S444" i="3"/>
  <c r="U444" i="3"/>
  <c r="W444" i="3"/>
  <c r="Y444" i="3"/>
  <c r="AA444" i="3"/>
  <c r="AC444" i="3"/>
  <c r="AE444" i="3"/>
  <c r="AG444" i="3"/>
  <c r="AI444" i="3"/>
  <c r="AK444" i="3"/>
  <c r="AM444" i="3"/>
  <c r="AO444" i="3"/>
  <c r="AQ444" i="3"/>
  <c r="AS444" i="3"/>
  <c r="AU444" i="3"/>
  <c r="AW444" i="3"/>
  <c r="AY444" i="3"/>
  <c r="BA444" i="3"/>
  <c r="BC444" i="3"/>
  <c r="BE444" i="3"/>
  <c r="BG444" i="3"/>
  <c r="BI444" i="3"/>
  <c r="L441" i="3"/>
  <c r="L440" i="3"/>
  <c r="M437" i="3"/>
  <c r="O437" i="3"/>
  <c r="Q437" i="3"/>
  <c r="S437" i="3"/>
  <c r="U437" i="3"/>
  <c r="W437" i="3"/>
  <c r="Y437" i="3"/>
  <c r="AA437" i="3"/>
  <c r="AC437" i="3"/>
  <c r="AE437" i="3"/>
  <c r="AG437" i="3"/>
  <c r="AI437" i="3"/>
  <c r="AK437" i="3"/>
  <c r="AM437" i="3"/>
  <c r="AO437" i="3"/>
  <c r="AQ437" i="3"/>
  <c r="AS437" i="3"/>
  <c r="AU437" i="3"/>
  <c r="AW437" i="3"/>
  <c r="AY437" i="3"/>
  <c r="BA437" i="3"/>
  <c r="BC437" i="3"/>
  <c r="BE437" i="3"/>
  <c r="BG437" i="3"/>
  <c r="BI437" i="3"/>
  <c r="N437" i="3"/>
  <c r="P437" i="3"/>
  <c r="R437" i="3"/>
  <c r="T437" i="3"/>
  <c r="V437" i="3"/>
  <c r="X437" i="3"/>
  <c r="Z437" i="3"/>
  <c r="AB437" i="3"/>
  <c r="AD437" i="3"/>
  <c r="AF437" i="3"/>
  <c r="AH437" i="3"/>
  <c r="AJ437" i="3"/>
  <c r="AL437" i="3"/>
  <c r="AN437" i="3"/>
  <c r="AP437" i="3"/>
  <c r="AR437" i="3"/>
  <c r="AT437" i="3"/>
  <c r="AV437" i="3"/>
  <c r="AX437" i="3"/>
  <c r="AZ437" i="3"/>
  <c r="BB437" i="3"/>
  <c r="BD437" i="3"/>
  <c r="BF437" i="3"/>
  <c r="BH437" i="3"/>
  <c r="P436" i="3"/>
  <c r="T436" i="3"/>
  <c r="X436" i="3"/>
  <c r="AB436" i="3"/>
  <c r="AF436" i="3"/>
  <c r="AJ436" i="3"/>
  <c r="AN436" i="3"/>
  <c r="AR436" i="3"/>
  <c r="AV436" i="3"/>
  <c r="AZ436" i="3"/>
  <c r="BD436" i="3"/>
  <c r="BH436" i="3"/>
  <c r="O436" i="3"/>
  <c r="S436" i="3"/>
  <c r="W436" i="3"/>
  <c r="AA436" i="3"/>
  <c r="AE436" i="3"/>
  <c r="AI436" i="3"/>
  <c r="AM436" i="3"/>
  <c r="AQ436" i="3"/>
  <c r="AU436" i="3"/>
  <c r="AY436" i="3"/>
  <c r="BC436" i="3"/>
  <c r="BG436" i="3"/>
  <c r="L433" i="3"/>
  <c r="L432" i="3"/>
  <c r="M429" i="3"/>
  <c r="Q429" i="3"/>
  <c r="U429" i="3"/>
  <c r="Y429" i="3"/>
  <c r="AC429" i="3"/>
  <c r="AG429" i="3"/>
  <c r="AK429" i="3"/>
  <c r="AO429" i="3"/>
  <c r="AS429" i="3"/>
  <c r="AW429" i="3"/>
  <c r="BA429" i="3"/>
  <c r="BE429" i="3"/>
  <c r="BI429" i="3"/>
  <c r="P429" i="3"/>
  <c r="T429" i="3"/>
  <c r="X429" i="3"/>
  <c r="AB429" i="3"/>
  <c r="AF429" i="3"/>
  <c r="AJ429" i="3"/>
  <c r="AN429" i="3"/>
  <c r="AR429" i="3"/>
  <c r="AV429" i="3"/>
  <c r="AZ429" i="3"/>
  <c r="BD429" i="3"/>
  <c r="BH429" i="3"/>
  <c r="N428" i="3"/>
  <c r="P428" i="3"/>
  <c r="R428" i="3"/>
  <c r="T428" i="3"/>
  <c r="V428" i="3"/>
  <c r="X428" i="3"/>
  <c r="Z428" i="3"/>
  <c r="AB428" i="3"/>
  <c r="AD428" i="3"/>
  <c r="AF428" i="3"/>
  <c r="AH428" i="3"/>
  <c r="AJ428" i="3"/>
  <c r="AL428" i="3"/>
  <c r="AN428" i="3"/>
  <c r="AP428" i="3"/>
  <c r="AR428" i="3"/>
  <c r="AT428" i="3"/>
  <c r="AV428" i="3"/>
  <c r="AX428" i="3"/>
  <c r="AZ428" i="3"/>
  <c r="BB428" i="3"/>
  <c r="BD428" i="3"/>
  <c r="BF428" i="3"/>
  <c r="BH428" i="3"/>
  <c r="M428" i="3"/>
  <c r="O428" i="3"/>
  <c r="Q428" i="3"/>
  <c r="S428" i="3"/>
  <c r="U428" i="3"/>
  <c r="W428" i="3"/>
  <c r="Y428" i="3"/>
  <c r="AA428" i="3"/>
  <c r="AC428" i="3"/>
  <c r="AE428" i="3"/>
  <c r="AG428" i="3"/>
  <c r="AI428" i="3"/>
  <c r="AK428" i="3"/>
  <c r="AM428" i="3"/>
  <c r="AO428" i="3"/>
  <c r="AQ428" i="3"/>
  <c r="AS428" i="3"/>
  <c r="AU428" i="3"/>
  <c r="AW428" i="3"/>
  <c r="AY428" i="3"/>
  <c r="BA428" i="3"/>
  <c r="BC428" i="3"/>
  <c r="BE428" i="3"/>
  <c r="BG428" i="3"/>
  <c r="BI428" i="3"/>
  <c r="L425" i="3"/>
  <c r="L424" i="3"/>
  <c r="N421" i="3"/>
  <c r="P421" i="3"/>
  <c r="R421" i="3"/>
  <c r="T421" i="3"/>
  <c r="V421" i="3"/>
  <c r="X421" i="3"/>
  <c r="Z421" i="3"/>
  <c r="AB421" i="3"/>
  <c r="AD421" i="3"/>
  <c r="AF421" i="3"/>
  <c r="AH421" i="3"/>
  <c r="AJ421" i="3"/>
  <c r="AL421" i="3"/>
  <c r="AN421" i="3"/>
  <c r="AP421" i="3"/>
  <c r="AR421" i="3"/>
  <c r="AT421" i="3"/>
  <c r="AV421" i="3"/>
  <c r="AX421" i="3"/>
  <c r="AZ421" i="3"/>
  <c r="BB421" i="3"/>
  <c r="BD421" i="3"/>
  <c r="BF421" i="3"/>
  <c r="BH421" i="3"/>
  <c r="M421" i="3"/>
  <c r="O421" i="3"/>
  <c r="Q421" i="3"/>
  <c r="S421" i="3"/>
  <c r="U421" i="3"/>
  <c r="W421" i="3"/>
  <c r="Y421" i="3"/>
  <c r="AA421" i="3"/>
  <c r="AC421" i="3"/>
  <c r="AE421" i="3"/>
  <c r="AG421" i="3"/>
  <c r="AI421" i="3"/>
  <c r="AK421" i="3"/>
  <c r="AM421" i="3"/>
  <c r="AO421" i="3"/>
  <c r="AQ421" i="3"/>
  <c r="AS421" i="3"/>
  <c r="AU421" i="3"/>
  <c r="AW421" i="3"/>
  <c r="AY421" i="3"/>
  <c r="BA421" i="3"/>
  <c r="BC421" i="3"/>
  <c r="BE421" i="3"/>
  <c r="BG421" i="3"/>
  <c r="BI421" i="3"/>
  <c r="O420" i="3"/>
  <c r="S420" i="3"/>
  <c r="W420" i="3"/>
  <c r="AA420" i="3"/>
  <c r="AE420" i="3"/>
  <c r="AI420" i="3"/>
  <c r="AM420" i="3"/>
  <c r="AQ420" i="3"/>
  <c r="AU420" i="3"/>
  <c r="AY420" i="3"/>
  <c r="BC420" i="3"/>
  <c r="BG420" i="3"/>
  <c r="N420" i="3"/>
  <c r="R420" i="3"/>
  <c r="V420" i="3"/>
  <c r="Z420" i="3"/>
  <c r="AD420" i="3"/>
  <c r="AH420" i="3"/>
  <c r="AL420" i="3"/>
  <c r="AP420" i="3"/>
  <c r="AT420" i="3"/>
  <c r="AX420" i="3"/>
  <c r="BB420" i="3"/>
  <c r="BF420" i="3"/>
  <c r="L417" i="3"/>
  <c r="L416" i="3"/>
  <c r="N413" i="3"/>
  <c r="P413" i="3"/>
  <c r="R413" i="3"/>
  <c r="T413" i="3"/>
  <c r="V413" i="3"/>
  <c r="X413" i="3"/>
  <c r="Z413" i="3"/>
  <c r="AB413" i="3"/>
  <c r="AD413" i="3"/>
  <c r="AF413" i="3"/>
  <c r="AH413" i="3"/>
  <c r="AJ413" i="3"/>
  <c r="AL413" i="3"/>
  <c r="AN413" i="3"/>
  <c r="AP413" i="3"/>
  <c r="AR413" i="3"/>
  <c r="AT413" i="3"/>
  <c r="AV413" i="3"/>
  <c r="AX413" i="3"/>
  <c r="AZ413" i="3"/>
  <c r="BB413" i="3"/>
  <c r="BD413" i="3"/>
  <c r="BF413" i="3"/>
  <c r="BH413" i="3"/>
  <c r="M413" i="3"/>
  <c r="O413" i="3"/>
  <c r="Q413" i="3"/>
  <c r="S413" i="3"/>
  <c r="U413" i="3"/>
  <c r="W413" i="3"/>
  <c r="Y413" i="3"/>
  <c r="AA413" i="3"/>
  <c r="AC413" i="3"/>
  <c r="AE413" i="3"/>
  <c r="AG413" i="3"/>
  <c r="AI413" i="3"/>
  <c r="AK413" i="3"/>
  <c r="AM413" i="3"/>
  <c r="AO413" i="3"/>
  <c r="AQ413" i="3"/>
  <c r="AS413" i="3"/>
  <c r="AU413" i="3"/>
  <c r="AW413" i="3"/>
  <c r="AY413" i="3"/>
  <c r="BA413" i="3"/>
  <c r="BC413" i="3"/>
  <c r="BE413" i="3"/>
  <c r="BG413" i="3"/>
  <c r="BI413" i="3"/>
  <c r="O412" i="3"/>
  <c r="S412" i="3"/>
  <c r="W412" i="3"/>
  <c r="AA412" i="3"/>
  <c r="AE412" i="3"/>
  <c r="AI412" i="3"/>
  <c r="AM412" i="3"/>
  <c r="AQ412" i="3"/>
  <c r="AU412" i="3"/>
  <c r="AY412" i="3"/>
  <c r="BC412" i="3"/>
  <c r="BG412" i="3"/>
  <c r="N412" i="3"/>
  <c r="R412" i="3"/>
  <c r="V412" i="3"/>
  <c r="Z412" i="3"/>
  <c r="AD412" i="3"/>
  <c r="AH412" i="3"/>
  <c r="AL412" i="3"/>
  <c r="AP412" i="3"/>
  <c r="AT412" i="3"/>
  <c r="AX412" i="3"/>
  <c r="BB412" i="3"/>
  <c r="BF412" i="3"/>
  <c r="L409" i="3"/>
  <c r="L408" i="3"/>
  <c r="M405" i="3"/>
  <c r="O405" i="3"/>
  <c r="Q405" i="3"/>
  <c r="S405" i="3"/>
  <c r="U405" i="3"/>
  <c r="W405" i="3"/>
  <c r="Y405" i="3"/>
  <c r="AA405" i="3"/>
  <c r="AC405" i="3"/>
  <c r="AE405" i="3"/>
  <c r="AG405" i="3"/>
  <c r="AI405" i="3"/>
  <c r="AK405" i="3"/>
  <c r="AM405" i="3"/>
  <c r="AO405" i="3"/>
  <c r="AQ405" i="3"/>
  <c r="AS405" i="3"/>
  <c r="AU405" i="3"/>
  <c r="AW405" i="3"/>
  <c r="AY405" i="3"/>
  <c r="BA405" i="3"/>
  <c r="BC405" i="3"/>
  <c r="BE405" i="3"/>
  <c r="BG405" i="3"/>
  <c r="BI405" i="3"/>
  <c r="N405" i="3"/>
  <c r="P405" i="3"/>
  <c r="R405" i="3"/>
  <c r="T405" i="3"/>
  <c r="V405" i="3"/>
  <c r="X405" i="3"/>
  <c r="Z405" i="3"/>
  <c r="AB405" i="3"/>
  <c r="AD405" i="3"/>
  <c r="AF405" i="3"/>
  <c r="AH405" i="3"/>
  <c r="AJ405" i="3"/>
  <c r="AL405" i="3"/>
  <c r="AN405" i="3"/>
  <c r="AP405" i="3"/>
  <c r="AR405" i="3"/>
  <c r="AT405" i="3"/>
  <c r="AV405" i="3"/>
  <c r="AX405" i="3"/>
  <c r="AZ405" i="3"/>
  <c r="BB405" i="3"/>
  <c r="BD405" i="3"/>
  <c r="BF405" i="3"/>
  <c r="BH405" i="3"/>
  <c r="O404" i="3"/>
  <c r="S404" i="3"/>
  <c r="W404" i="3"/>
  <c r="AA404" i="3"/>
  <c r="AE404" i="3"/>
  <c r="AI404" i="3"/>
  <c r="AM404" i="3"/>
  <c r="AQ404" i="3"/>
  <c r="AU404" i="3"/>
  <c r="AY404" i="3"/>
  <c r="BC404" i="3"/>
  <c r="BG404" i="3"/>
  <c r="N404" i="3"/>
  <c r="R404" i="3"/>
  <c r="V404" i="3"/>
  <c r="Z404" i="3"/>
  <c r="AD404" i="3"/>
  <c r="AH404" i="3"/>
  <c r="AL404" i="3"/>
  <c r="AP404" i="3"/>
  <c r="AT404" i="3"/>
  <c r="AX404" i="3"/>
  <c r="BB404" i="3"/>
  <c r="BF404" i="3"/>
  <c r="L401" i="3"/>
  <c r="L400" i="3"/>
  <c r="N399" i="3"/>
  <c r="P399" i="3"/>
  <c r="R399" i="3"/>
  <c r="T399" i="3"/>
  <c r="V399" i="3"/>
  <c r="X399" i="3"/>
  <c r="Z399" i="3"/>
  <c r="AB399" i="3"/>
  <c r="AD399" i="3"/>
  <c r="AF399" i="3"/>
  <c r="AH399" i="3"/>
  <c r="AJ399" i="3"/>
  <c r="AL399" i="3"/>
  <c r="AN399" i="3"/>
  <c r="AP399" i="3"/>
  <c r="AR399" i="3"/>
  <c r="AT399" i="3"/>
  <c r="AV399" i="3"/>
  <c r="AX399" i="3"/>
  <c r="AZ399" i="3"/>
  <c r="BB399" i="3"/>
  <c r="BD399" i="3"/>
  <c r="BF399" i="3"/>
  <c r="BH399" i="3"/>
  <c r="M399" i="3"/>
  <c r="O399" i="3"/>
  <c r="Q399" i="3"/>
  <c r="S399" i="3"/>
  <c r="U399" i="3"/>
  <c r="W399" i="3"/>
  <c r="Y399" i="3"/>
  <c r="AA399" i="3"/>
  <c r="AC399" i="3"/>
  <c r="AE399" i="3"/>
  <c r="AG399" i="3"/>
  <c r="AI399" i="3"/>
  <c r="AK399" i="3"/>
  <c r="AM399" i="3"/>
  <c r="AO399" i="3"/>
  <c r="AQ399" i="3"/>
  <c r="AS399" i="3"/>
  <c r="AU399" i="3"/>
  <c r="AW399" i="3"/>
  <c r="AY399" i="3"/>
  <c r="BA399" i="3"/>
  <c r="BC399" i="3"/>
  <c r="BE399" i="3"/>
  <c r="BG399" i="3"/>
  <c r="BI399" i="3"/>
  <c r="L397" i="3"/>
  <c r="L396" i="3"/>
  <c r="M395" i="3"/>
  <c r="O395" i="3"/>
  <c r="Q395" i="3"/>
  <c r="S395" i="3"/>
  <c r="U395" i="3"/>
  <c r="W395" i="3"/>
  <c r="Y395" i="3"/>
  <c r="AA395" i="3"/>
  <c r="AC395" i="3"/>
  <c r="AE395" i="3"/>
  <c r="AG395" i="3"/>
  <c r="AI395" i="3"/>
  <c r="AK395" i="3"/>
  <c r="AM395" i="3"/>
  <c r="AO395" i="3"/>
  <c r="AQ395" i="3"/>
  <c r="AS395" i="3"/>
  <c r="AU395" i="3"/>
  <c r="AW395" i="3"/>
  <c r="AY395" i="3"/>
  <c r="BA395" i="3"/>
  <c r="BC395" i="3"/>
  <c r="BE395" i="3"/>
  <c r="BG395" i="3"/>
  <c r="BI395" i="3"/>
  <c r="N395" i="3"/>
  <c r="P395" i="3"/>
  <c r="R395" i="3"/>
  <c r="T395" i="3"/>
  <c r="V395" i="3"/>
  <c r="X395" i="3"/>
  <c r="Z395" i="3"/>
  <c r="AB395" i="3"/>
  <c r="AD395" i="3"/>
  <c r="AF395" i="3"/>
  <c r="AH395" i="3"/>
  <c r="AJ395" i="3"/>
  <c r="AL395" i="3"/>
  <c r="AN395" i="3"/>
  <c r="AP395" i="3"/>
  <c r="AR395" i="3"/>
  <c r="AT395" i="3"/>
  <c r="AV395" i="3"/>
  <c r="AX395" i="3"/>
  <c r="AZ395" i="3"/>
  <c r="BB395" i="3"/>
  <c r="BD395" i="3"/>
  <c r="BF395" i="3"/>
  <c r="BH395" i="3"/>
  <c r="L393" i="3"/>
  <c r="L392" i="3"/>
  <c r="M391" i="3"/>
  <c r="O391" i="3"/>
  <c r="Q391" i="3"/>
  <c r="S391" i="3"/>
  <c r="U391" i="3"/>
  <c r="W391" i="3"/>
  <c r="Y391" i="3"/>
  <c r="AA391" i="3"/>
  <c r="AC391" i="3"/>
  <c r="AE391" i="3"/>
  <c r="AG391" i="3"/>
  <c r="AI391" i="3"/>
  <c r="AK391" i="3"/>
  <c r="AM391" i="3"/>
  <c r="AO391" i="3"/>
  <c r="AQ391" i="3"/>
  <c r="AS391" i="3"/>
  <c r="AU391" i="3"/>
  <c r="AW391" i="3"/>
  <c r="AY391" i="3"/>
  <c r="BA391" i="3"/>
  <c r="BC391" i="3"/>
  <c r="BE391" i="3"/>
  <c r="BG391" i="3"/>
  <c r="BI391" i="3"/>
  <c r="N391" i="3"/>
  <c r="P391" i="3"/>
  <c r="R391" i="3"/>
  <c r="T391" i="3"/>
  <c r="V391" i="3"/>
  <c r="X391" i="3"/>
  <c r="Z391" i="3"/>
  <c r="AB391" i="3"/>
  <c r="AD391" i="3"/>
  <c r="AF391" i="3"/>
  <c r="AH391" i="3"/>
  <c r="AJ391" i="3"/>
  <c r="AL391" i="3"/>
  <c r="AN391" i="3"/>
  <c r="AP391" i="3"/>
  <c r="AR391" i="3"/>
  <c r="AT391" i="3"/>
  <c r="AV391" i="3"/>
  <c r="AX391" i="3"/>
  <c r="AZ391" i="3"/>
  <c r="BB391" i="3"/>
  <c r="BD391" i="3"/>
  <c r="BF391" i="3"/>
  <c r="BH391" i="3"/>
  <c r="L389" i="3"/>
  <c r="L388" i="3"/>
  <c r="M387" i="3"/>
  <c r="O387" i="3"/>
  <c r="Q387" i="3"/>
  <c r="S387" i="3"/>
  <c r="U387" i="3"/>
  <c r="W387" i="3"/>
  <c r="Y387" i="3"/>
  <c r="AA387" i="3"/>
  <c r="AC387" i="3"/>
  <c r="AE387" i="3"/>
  <c r="AG387" i="3"/>
  <c r="AI387" i="3"/>
  <c r="AK387" i="3"/>
  <c r="AM387" i="3"/>
  <c r="AO387" i="3"/>
  <c r="AQ387" i="3"/>
  <c r="AS387" i="3"/>
  <c r="AU387" i="3"/>
  <c r="AW387" i="3"/>
  <c r="AY387" i="3"/>
  <c r="BA387" i="3"/>
  <c r="BC387" i="3"/>
  <c r="BE387" i="3"/>
  <c r="BG387" i="3"/>
  <c r="BI387" i="3"/>
  <c r="N387" i="3"/>
  <c r="P387" i="3"/>
  <c r="R387" i="3"/>
  <c r="T387" i="3"/>
  <c r="V387" i="3"/>
  <c r="X387" i="3"/>
  <c r="Z387" i="3"/>
  <c r="AB387" i="3"/>
  <c r="AD387" i="3"/>
  <c r="AF387" i="3"/>
  <c r="AH387" i="3"/>
  <c r="AJ387" i="3"/>
  <c r="AL387" i="3"/>
  <c r="AN387" i="3"/>
  <c r="AP387" i="3"/>
  <c r="AR387" i="3"/>
  <c r="AT387" i="3"/>
  <c r="AV387" i="3"/>
  <c r="AX387" i="3"/>
  <c r="AZ387" i="3"/>
  <c r="BB387" i="3"/>
  <c r="BD387" i="3"/>
  <c r="BF387" i="3"/>
  <c r="BH387" i="3"/>
  <c r="L385" i="3"/>
  <c r="L384" i="3"/>
  <c r="M383" i="3"/>
  <c r="O383" i="3"/>
  <c r="Q383" i="3"/>
  <c r="S383" i="3"/>
  <c r="U383" i="3"/>
  <c r="W383" i="3"/>
  <c r="Y383" i="3"/>
  <c r="AA383" i="3"/>
  <c r="AC383" i="3"/>
  <c r="AE383" i="3"/>
  <c r="AG383" i="3"/>
  <c r="AI383" i="3"/>
  <c r="AK383" i="3"/>
  <c r="AM383" i="3"/>
  <c r="AO383" i="3"/>
  <c r="AQ383" i="3"/>
  <c r="AS383" i="3"/>
  <c r="AU383" i="3"/>
  <c r="AW383" i="3"/>
  <c r="AY383" i="3"/>
  <c r="BA383" i="3"/>
  <c r="BC383" i="3"/>
  <c r="BE383" i="3"/>
  <c r="BG383" i="3"/>
  <c r="BI383" i="3"/>
  <c r="N383" i="3"/>
  <c r="P383" i="3"/>
  <c r="R383" i="3"/>
  <c r="T383" i="3"/>
  <c r="V383" i="3"/>
  <c r="X383" i="3"/>
  <c r="Z383" i="3"/>
  <c r="AB383" i="3"/>
  <c r="AD383" i="3"/>
  <c r="AF383" i="3"/>
  <c r="AH383" i="3"/>
  <c r="AJ383" i="3"/>
  <c r="AL383" i="3"/>
  <c r="AN383" i="3"/>
  <c r="AP383" i="3"/>
  <c r="AR383" i="3"/>
  <c r="AT383" i="3"/>
  <c r="AV383" i="3"/>
  <c r="AX383" i="3"/>
  <c r="AZ383" i="3"/>
  <c r="BB383" i="3"/>
  <c r="BD383" i="3"/>
  <c r="BF383" i="3"/>
  <c r="BH383" i="3"/>
  <c r="M382" i="3"/>
  <c r="O382" i="3"/>
  <c r="Q382" i="3"/>
  <c r="S382" i="3"/>
  <c r="U382" i="3"/>
  <c r="W382" i="3"/>
  <c r="Y382" i="3"/>
  <c r="AA382" i="3"/>
  <c r="AC382" i="3"/>
  <c r="AE382" i="3"/>
  <c r="AG382" i="3"/>
  <c r="AI382" i="3"/>
  <c r="AK382" i="3"/>
  <c r="AM382" i="3"/>
  <c r="AO382" i="3"/>
  <c r="AQ382" i="3"/>
  <c r="AS382" i="3"/>
  <c r="AU382" i="3"/>
  <c r="AW382" i="3"/>
  <c r="AY382" i="3"/>
  <c r="BA382" i="3"/>
  <c r="BC382" i="3"/>
  <c r="BE382" i="3"/>
  <c r="BG382" i="3"/>
  <c r="BI382" i="3"/>
  <c r="N382" i="3"/>
  <c r="P382" i="3"/>
  <c r="R382" i="3"/>
  <c r="T382" i="3"/>
  <c r="V382" i="3"/>
  <c r="X382" i="3"/>
  <c r="Z382" i="3"/>
  <c r="AB382" i="3"/>
  <c r="AD382" i="3"/>
  <c r="AF382" i="3"/>
  <c r="AH382" i="3"/>
  <c r="AJ382" i="3"/>
  <c r="AL382" i="3"/>
  <c r="AN382" i="3"/>
  <c r="AP382" i="3"/>
  <c r="AR382" i="3"/>
  <c r="AT382" i="3"/>
  <c r="AV382" i="3"/>
  <c r="AX382" i="3"/>
  <c r="AZ382" i="3"/>
  <c r="BB382" i="3"/>
  <c r="BD382" i="3"/>
  <c r="BF382" i="3"/>
  <c r="BH382" i="3"/>
  <c r="L381" i="3"/>
  <c r="N381" i="3" s="1"/>
  <c r="P381" i="3"/>
  <c r="T381" i="3"/>
  <c r="X381" i="3"/>
  <c r="AB381" i="3"/>
  <c r="AF381" i="3"/>
  <c r="AJ381" i="3"/>
  <c r="AN381" i="3"/>
  <c r="AR381" i="3"/>
  <c r="AV381" i="3"/>
  <c r="AZ381" i="3"/>
  <c r="BD381" i="3"/>
  <c r="BH381" i="3"/>
  <c r="O381" i="3"/>
  <c r="S381" i="3"/>
  <c r="W381" i="3"/>
  <c r="AA381" i="3"/>
  <c r="AE381" i="3"/>
  <c r="AI381" i="3"/>
  <c r="AM381" i="3"/>
  <c r="AQ381" i="3"/>
  <c r="AU381" i="3"/>
  <c r="AY381" i="3"/>
  <c r="BC381" i="3"/>
  <c r="BG381" i="3"/>
  <c r="L380" i="3"/>
  <c r="N380" i="3" s="1"/>
  <c r="P380" i="3"/>
  <c r="T380" i="3"/>
  <c r="X380" i="3"/>
  <c r="AB380" i="3"/>
  <c r="AF380" i="3"/>
  <c r="AJ380" i="3"/>
  <c r="AN380" i="3"/>
  <c r="AR380" i="3"/>
  <c r="AV380" i="3"/>
  <c r="AZ380" i="3"/>
  <c r="BD380" i="3"/>
  <c r="BH380" i="3"/>
  <c r="O380" i="3"/>
  <c r="S380" i="3"/>
  <c r="W380" i="3"/>
  <c r="AA380" i="3"/>
  <c r="AE380" i="3"/>
  <c r="AI380" i="3"/>
  <c r="AM380" i="3"/>
  <c r="AQ380" i="3"/>
  <c r="AU380" i="3"/>
  <c r="AY380" i="3"/>
  <c r="BC380" i="3"/>
  <c r="BG380" i="3"/>
  <c r="M378" i="3"/>
  <c r="O378" i="3"/>
  <c r="Q378" i="3"/>
  <c r="S378" i="3"/>
  <c r="U378" i="3"/>
  <c r="W378" i="3"/>
  <c r="Y378" i="3"/>
  <c r="AA378" i="3"/>
  <c r="AC378" i="3"/>
  <c r="AE378" i="3"/>
  <c r="AG378" i="3"/>
  <c r="AI378" i="3"/>
  <c r="AK378" i="3"/>
  <c r="AM378" i="3"/>
  <c r="AO378" i="3"/>
  <c r="AQ378" i="3"/>
  <c r="AS378" i="3"/>
  <c r="AU378" i="3"/>
  <c r="AW378" i="3"/>
  <c r="AY378" i="3"/>
  <c r="BA378" i="3"/>
  <c r="BC378" i="3"/>
  <c r="BE378" i="3"/>
  <c r="BG378" i="3"/>
  <c r="BI378" i="3"/>
  <c r="N378" i="3"/>
  <c r="P378" i="3"/>
  <c r="BN378" i="3" s="1"/>
  <c r="R378" i="3"/>
  <c r="T378" i="3"/>
  <c r="V378" i="3"/>
  <c r="X378" i="3"/>
  <c r="Z378" i="3"/>
  <c r="AB378" i="3"/>
  <c r="AD378" i="3"/>
  <c r="AF378" i="3"/>
  <c r="AH378" i="3"/>
  <c r="AJ378" i="3"/>
  <c r="AL378" i="3"/>
  <c r="AN378" i="3"/>
  <c r="AP378" i="3"/>
  <c r="AR378" i="3"/>
  <c r="AT378" i="3"/>
  <c r="AV378" i="3"/>
  <c r="AX378" i="3"/>
  <c r="AZ378" i="3"/>
  <c r="BB378" i="3"/>
  <c r="BD378" i="3"/>
  <c r="BF378" i="3"/>
  <c r="BH378" i="3"/>
  <c r="L377" i="3"/>
  <c r="N377" i="3"/>
  <c r="P377" i="3"/>
  <c r="R377" i="3"/>
  <c r="T377" i="3"/>
  <c r="V377" i="3"/>
  <c r="X377" i="3"/>
  <c r="Z377" i="3"/>
  <c r="AB377" i="3"/>
  <c r="AD377" i="3"/>
  <c r="AF377" i="3"/>
  <c r="AH377" i="3"/>
  <c r="AJ377" i="3"/>
  <c r="AL377" i="3"/>
  <c r="AN377" i="3"/>
  <c r="AP377" i="3"/>
  <c r="AR377" i="3"/>
  <c r="AT377" i="3"/>
  <c r="AV377" i="3"/>
  <c r="AX377" i="3"/>
  <c r="AZ377" i="3"/>
  <c r="BB377" i="3"/>
  <c r="BD377" i="3"/>
  <c r="BF377" i="3"/>
  <c r="BH377" i="3"/>
  <c r="M377" i="3"/>
  <c r="O377" i="3"/>
  <c r="Q377" i="3"/>
  <c r="S377" i="3"/>
  <c r="U377" i="3"/>
  <c r="W377" i="3"/>
  <c r="Y377" i="3"/>
  <c r="AA377" i="3"/>
  <c r="AC377" i="3"/>
  <c r="AE377" i="3"/>
  <c r="AG377" i="3"/>
  <c r="AI377" i="3"/>
  <c r="AK377" i="3"/>
  <c r="AM377" i="3"/>
  <c r="AO377" i="3"/>
  <c r="AQ377" i="3"/>
  <c r="AS377" i="3"/>
  <c r="AU377" i="3"/>
  <c r="AW377" i="3"/>
  <c r="AY377" i="3"/>
  <c r="BA377" i="3"/>
  <c r="BC377" i="3"/>
  <c r="BE377" i="3"/>
  <c r="BG377" i="3"/>
  <c r="BI377" i="3"/>
  <c r="L376" i="3"/>
  <c r="N376" i="3"/>
  <c r="P376" i="3"/>
  <c r="R376" i="3"/>
  <c r="T376" i="3"/>
  <c r="V376" i="3"/>
  <c r="X376" i="3"/>
  <c r="Z376" i="3"/>
  <c r="AB376" i="3"/>
  <c r="AD376" i="3"/>
  <c r="AF376" i="3"/>
  <c r="AH376" i="3"/>
  <c r="AJ376" i="3"/>
  <c r="AL376" i="3"/>
  <c r="AN376" i="3"/>
  <c r="AP376" i="3"/>
  <c r="AR376" i="3"/>
  <c r="AT376" i="3"/>
  <c r="AV376" i="3"/>
  <c r="AX376" i="3"/>
  <c r="AZ376" i="3"/>
  <c r="BB376" i="3"/>
  <c r="BD376" i="3"/>
  <c r="BF376" i="3"/>
  <c r="BH376" i="3"/>
  <c r="M376" i="3"/>
  <c r="O376" i="3"/>
  <c r="Q376" i="3"/>
  <c r="S376" i="3"/>
  <c r="U376" i="3"/>
  <c r="W376" i="3"/>
  <c r="Y376" i="3"/>
  <c r="AA376" i="3"/>
  <c r="AC376" i="3"/>
  <c r="AE376" i="3"/>
  <c r="AG376" i="3"/>
  <c r="AI376" i="3"/>
  <c r="AK376" i="3"/>
  <c r="AM376" i="3"/>
  <c r="AO376" i="3"/>
  <c r="AQ376" i="3"/>
  <c r="AS376" i="3"/>
  <c r="AU376" i="3"/>
  <c r="AW376" i="3"/>
  <c r="AY376" i="3"/>
  <c r="BA376" i="3"/>
  <c r="BC376" i="3"/>
  <c r="BE376" i="3"/>
  <c r="BG376" i="3"/>
  <c r="BI376" i="3"/>
  <c r="M374" i="3"/>
  <c r="O374" i="3"/>
  <c r="Q374" i="3"/>
  <c r="S374" i="3"/>
  <c r="U374" i="3"/>
  <c r="W374" i="3"/>
  <c r="Y374" i="3"/>
  <c r="AA374" i="3"/>
  <c r="AC374" i="3"/>
  <c r="AE374" i="3"/>
  <c r="AG374" i="3"/>
  <c r="AI374" i="3"/>
  <c r="AK374" i="3"/>
  <c r="AM374" i="3"/>
  <c r="AO374" i="3"/>
  <c r="AQ374" i="3"/>
  <c r="AS374" i="3"/>
  <c r="AU374" i="3"/>
  <c r="AW374" i="3"/>
  <c r="AY374" i="3"/>
  <c r="BA374" i="3"/>
  <c r="BC374" i="3"/>
  <c r="BE374" i="3"/>
  <c r="BG374" i="3"/>
  <c r="BI374" i="3"/>
  <c r="N374" i="3"/>
  <c r="P374" i="3"/>
  <c r="R374" i="3"/>
  <c r="T374" i="3"/>
  <c r="V374" i="3"/>
  <c r="X374" i="3"/>
  <c r="Z374" i="3"/>
  <c r="AB374" i="3"/>
  <c r="AD374" i="3"/>
  <c r="AF374" i="3"/>
  <c r="AH374" i="3"/>
  <c r="AJ374" i="3"/>
  <c r="AL374" i="3"/>
  <c r="AN374" i="3"/>
  <c r="AP374" i="3"/>
  <c r="AR374" i="3"/>
  <c r="AT374" i="3"/>
  <c r="AV374" i="3"/>
  <c r="AX374" i="3"/>
  <c r="AZ374" i="3"/>
  <c r="BB374" i="3"/>
  <c r="BD374" i="3"/>
  <c r="BF374" i="3"/>
  <c r="BH374" i="3"/>
  <c r="L373" i="3"/>
  <c r="N373" i="3" s="1"/>
  <c r="T373" i="3"/>
  <c r="AB373" i="3"/>
  <c r="AJ373" i="3"/>
  <c r="AR373" i="3"/>
  <c r="AV373" i="3"/>
  <c r="AZ373" i="3"/>
  <c r="BD373" i="3"/>
  <c r="BH373" i="3"/>
  <c r="O373" i="3"/>
  <c r="S373" i="3"/>
  <c r="W373" i="3"/>
  <c r="AA373" i="3"/>
  <c r="AE373" i="3"/>
  <c r="AI373" i="3"/>
  <c r="AM373" i="3"/>
  <c r="AQ373" i="3"/>
  <c r="AU373" i="3"/>
  <c r="AY373" i="3"/>
  <c r="BC373" i="3"/>
  <c r="BG373" i="3"/>
  <c r="L372" i="3"/>
  <c r="N372" i="3" s="1"/>
  <c r="P372" i="3"/>
  <c r="T372" i="3"/>
  <c r="X372" i="3"/>
  <c r="AB372" i="3"/>
  <c r="AF372" i="3"/>
  <c r="AJ372" i="3"/>
  <c r="AN372" i="3"/>
  <c r="AR372" i="3"/>
  <c r="AV372" i="3"/>
  <c r="AZ372" i="3"/>
  <c r="BD372" i="3"/>
  <c r="BH372" i="3"/>
  <c r="O372" i="3"/>
  <c r="S372" i="3"/>
  <c r="W372" i="3"/>
  <c r="AA372" i="3"/>
  <c r="AE372" i="3"/>
  <c r="AI372" i="3"/>
  <c r="AM372" i="3"/>
  <c r="AQ372" i="3"/>
  <c r="AU372" i="3"/>
  <c r="AY372" i="3"/>
  <c r="BC372" i="3"/>
  <c r="BG372" i="3"/>
  <c r="M370" i="3"/>
  <c r="O370" i="3"/>
  <c r="Q370" i="3"/>
  <c r="S370" i="3"/>
  <c r="U370" i="3"/>
  <c r="W370" i="3"/>
  <c r="Y370" i="3"/>
  <c r="AA370" i="3"/>
  <c r="AC370" i="3"/>
  <c r="AE370" i="3"/>
  <c r="AG370" i="3"/>
  <c r="AI370" i="3"/>
  <c r="AK370" i="3"/>
  <c r="AM370" i="3"/>
  <c r="AO370" i="3"/>
  <c r="AQ370" i="3"/>
  <c r="AS370" i="3"/>
  <c r="AU370" i="3"/>
  <c r="AW370" i="3"/>
  <c r="AY370" i="3"/>
  <c r="BA370" i="3"/>
  <c r="BC370" i="3"/>
  <c r="BE370" i="3"/>
  <c r="BG370" i="3"/>
  <c r="BI370" i="3"/>
  <c r="N370" i="3"/>
  <c r="P370" i="3"/>
  <c r="BN370" i="3" s="1"/>
  <c r="R370" i="3"/>
  <c r="T370" i="3"/>
  <c r="V370" i="3"/>
  <c r="X370" i="3"/>
  <c r="Z370" i="3"/>
  <c r="AB370" i="3"/>
  <c r="AD370" i="3"/>
  <c r="AF370" i="3"/>
  <c r="AH370" i="3"/>
  <c r="AJ370" i="3"/>
  <c r="AL370" i="3"/>
  <c r="AN370" i="3"/>
  <c r="AP370" i="3"/>
  <c r="AR370" i="3"/>
  <c r="AT370" i="3"/>
  <c r="AV370" i="3"/>
  <c r="AX370" i="3"/>
  <c r="AZ370" i="3"/>
  <c r="BB370" i="3"/>
  <c r="BD370" i="3"/>
  <c r="BF370" i="3"/>
  <c r="BH370" i="3"/>
  <c r="L369" i="3"/>
  <c r="M369" i="3"/>
  <c r="O369" i="3"/>
  <c r="Q369" i="3"/>
  <c r="S369" i="3"/>
  <c r="U369" i="3"/>
  <c r="W369" i="3"/>
  <c r="Y369" i="3"/>
  <c r="AA369" i="3"/>
  <c r="AC369" i="3"/>
  <c r="AE369" i="3"/>
  <c r="AG369" i="3"/>
  <c r="AI369" i="3"/>
  <c r="N369" i="3"/>
  <c r="P369" i="3"/>
  <c r="R369" i="3"/>
  <c r="T369" i="3"/>
  <c r="V369" i="3"/>
  <c r="X369" i="3"/>
  <c r="Z369" i="3"/>
  <c r="AB369" i="3"/>
  <c r="AD369" i="3"/>
  <c r="AF369" i="3"/>
  <c r="AH369" i="3"/>
  <c r="AJ369" i="3"/>
  <c r="AL369" i="3"/>
  <c r="AN369" i="3"/>
  <c r="AP369" i="3"/>
  <c r="AR369" i="3"/>
  <c r="AT369" i="3"/>
  <c r="AV369" i="3"/>
  <c r="AX369" i="3"/>
  <c r="AZ369" i="3"/>
  <c r="BB369" i="3"/>
  <c r="BD369" i="3"/>
  <c r="BF369" i="3"/>
  <c r="BH369" i="3"/>
  <c r="AK369" i="3"/>
  <c r="AM369" i="3"/>
  <c r="AO369" i="3"/>
  <c r="AQ369" i="3"/>
  <c r="AS369" i="3"/>
  <c r="AU369" i="3"/>
  <c r="AW369" i="3"/>
  <c r="AY369" i="3"/>
  <c r="BA369" i="3"/>
  <c r="BC369" i="3"/>
  <c r="BE369" i="3"/>
  <c r="BG369" i="3"/>
  <c r="BI369" i="3"/>
  <c r="L368" i="3"/>
  <c r="K368" i="3"/>
  <c r="N367" i="3"/>
  <c r="P367" i="3"/>
  <c r="R367" i="3"/>
  <c r="T367" i="3"/>
  <c r="V367" i="3"/>
  <c r="X367" i="3"/>
  <c r="Z367" i="3"/>
  <c r="AB367" i="3"/>
  <c r="AD367" i="3"/>
  <c r="AF367" i="3"/>
  <c r="AH367" i="3"/>
  <c r="AJ367" i="3"/>
  <c r="AL367" i="3"/>
  <c r="AN367" i="3"/>
  <c r="AP367" i="3"/>
  <c r="AR367" i="3"/>
  <c r="AT367" i="3"/>
  <c r="AV367" i="3"/>
  <c r="AX367" i="3"/>
  <c r="AZ367" i="3"/>
  <c r="BB367" i="3"/>
  <c r="BD367" i="3"/>
  <c r="BF367" i="3"/>
  <c r="BH367" i="3"/>
  <c r="M367" i="3"/>
  <c r="O367" i="3"/>
  <c r="Q367" i="3"/>
  <c r="S367" i="3"/>
  <c r="U367" i="3"/>
  <c r="W367" i="3"/>
  <c r="Y367" i="3"/>
  <c r="AA367" i="3"/>
  <c r="AC367" i="3"/>
  <c r="AE367" i="3"/>
  <c r="AG367" i="3"/>
  <c r="AI367" i="3"/>
  <c r="AK367" i="3"/>
  <c r="AM367" i="3"/>
  <c r="AO367" i="3"/>
  <c r="AQ367" i="3"/>
  <c r="AS367" i="3"/>
  <c r="AU367" i="3"/>
  <c r="AW367" i="3"/>
  <c r="AY367" i="3"/>
  <c r="BA367" i="3"/>
  <c r="BC367" i="3"/>
  <c r="BE367" i="3"/>
  <c r="BG367" i="3"/>
  <c r="BI367" i="3"/>
  <c r="L366" i="3"/>
  <c r="N366" i="3" s="1"/>
  <c r="M365" i="3"/>
  <c r="O365" i="3"/>
  <c r="Q365" i="3"/>
  <c r="S365" i="3"/>
  <c r="U365" i="3"/>
  <c r="W365" i="3"/>
  <c r="Y365" i="3"/>
  <c r="AA365" i="3"/>
  <c r="AC365" i="3"/>
  <c r="AE365" i="3"/>
  <c r="AG365" i="3"/>
  <c r="AI365" i="3"/>
  <c r="AK365" i="3"/>
  <c r="AM365" i="3"/>
  <c r="AO365" i="3"/>
  <c r="AQ365" i="3"/>
  <c r="AS365" i="3"/>
  <c r="AU365" i="3"/>
  <c r="AW365" i="3"/>
  <c r="AY365" i="3"/>
  <c r="BA365" i="3"/>
  <c r="BC365" i="3"/>
  <c r="BE365" i="3"/>
  <c r="BG365" i="3"/>
  <c r="BI365" i="3"/>
  <c r="N365" i="3"/>
  <c r="P365" i="3"/>
  <c r="R365" i="3"/>
  <c r="T365" i="3"/>
  <c r="V365" i="3"/>
  <c r="X365" i="3"/>
  <c r="Z365" i="3"/>
  <c r="AB365" i="3"/>
  <c r="AD365" i="3"/>
  <c r="AF365" i="3"/>
  <c r="AH365" i="3"/>
  <c r="AJ365" i="3"/>
  <c r="AL365" i="3"/>
  <c r="AN365" i="3"/>
  <c r="AP365" i="3"/>
  <c r="AR365" i="3"/>
  <c r="AT365" i="3"/>
  <c r="AV365" i="3"/>
  <c r="AX365" i="3"/>
  <c r="AZ365" i="3"/>
  <c r="BB365" i="3"/>
  <c r="BD365" i="3"/>
  <c r="BF365" i="3"/>
  <c r="BH365" i="3"/>
  <c r="L364" i="3"/>
  <c r="M364" i="3" s="1"/>
  <c r="N363" i="3"/>
  <c r="P363" i="3"/>
  <c r="R363" i="3"/>
  <c r="T363" i="3"/>
  <c r="V363" i="3"/>
  <c r="X363" i="3"/>
  <c r="Z363" i="3"/>
  <c r="AB363" i="3"/>
  <c r="AD363" i="3"/>
  <c r="AF363" i="3"/>
  <c r="AH363" i="3"/>
  <c r="AJ363" i="3"/>
  <c r="AL363" i="3"/>
  <c r="AN363" i="3"/>
  <c r="AP363" i="3"/>
  <c r="AR363" i="3"/>
  <c r="AT363" i="3"/>
  <c r="AV363" i="3"/>
  <c r="AX363" i="3"/>
  <c r="AZ363" i="3"/>
  <c r="BB363" i="3"/>
  <c r="BD363" i="3"/>
  <c r="BF363" i="3"/>
  <c r="BH363" i="3"/>
  <c r="M363" i="3"/>
  <c r="O363" i="3"/>
  <c r="Q363" i="3"/>
  <c r="S363" i="3"/>
  <c r="U363" i="3"/>
  <c r="W363" i="3"/>
  <c r="Y363" i="3"/>
  <c r="AA363" i="3"/>
  <c r="AC363" i="3"/>
  <c r="AE363" i="3"/>
  <c r="AG363" i="3"/>
  <c r="AI363" i="3"/>
  <c r="AK363" i="3"/>
  <c r="AM363" i="3"/>
  <c r="AO363" i="3"/>
  <c r="AQ363" i="3"/>
  <c r="AS363" i="3"/>
  <c r="AU363" i="3"/>
  <c r="AW363" i="3"/>
  <c r="AY363" i="3"/>
  <c r="BA363" i="3"/>
  <c r="BC363" i="3"/>
  <c r="BE363" i="3"/>
  <c r="BG363" i="3"/>
  <c r="BI363" i="3"/>
  <c r="L362" i="3"/>
  <c r="N362" i="3" s="1"/>
  <c r="M361" i="3"/>
  <c r="O361" i="3"/>
  <c r="Q361" i="3"/>
  <c r="S361" i="3"/>
  <c r="U361" i="3"/>
  <c r="W361" i="3"/>
  <c r="Y361" i="3"/>
  <c r="AA361" i="3"/>
  <c r="AC361" i="3"/>
  <c r="AE361" i="3"/>
  <c r="AG361" i="3"/>
  <c r="AI361" i="3"/>
  <c r="AK361" i="3"/>
  <c r="AM361" i="3"/>
  <c r="AO361" i="3"/>
  <c r="AQ361" i="3"/>
  <c r="AS361" i="3"/>
  <c r="AU361" i="3"/>
  <c r="AW361" i="3"/>
  <c r="AY361" i="3"/>
  <c r="BA361" i="3"/>
  <c r="BC361" i="3"/>
  <c r="BE361" i="3"/>
  <c r="BG361" i="3"/>
  <c r="BI361" i="3"/>
  <c r="N361" i="3"/>
  <c r="P361" i="3"/>
  <c r="R361" i="3"/>
  <c r="T361" i="3"/>
  <c r="V361" i="3"/>
  <c r="X361" i="3"/>
  <c r="Z361" i="3"/>
  <c r="AB361" i="3"/>
  <c r="AD361" i="3"/>
  <c r="AF361" i="3"/>
  <c r="AH361" i="3"/>
  <c r="AJ361" i="3"/>
  <c r="AL361" i="3"/>
  <c r="AN361" i="3"/>
  <c r="AP361" i="3"/>
  <c r="AR361" i="3"/>
  <c r="AT361" i="3"/>
  <c r="AV361" i="3"/>
  <c r="AX361" i="3"/>
  <c r="AZ361" i="3"/>
  <c r="BB361" i="3"/>
  <c r="BD361" i="3"/>
  <c r="BF361" i="3"/>
  <c r="BH361" i="3"/>
  <c r="L360" i="3"/>
  <c r="M360" i="3" s="1"/>
  <c r="N359" i="3"/>
  <c r="P359" i="3"/>
  <c r="R359" i="3"/>
  <c r="T359" i="3"/>
  <c r="V359" i="3"/>
  <c r="X359" i="3"/>
  <c r="Z359" i="3"/>
  <c r="AB359" i="3"/>
  <c r="AD359" i="3"/>
  <c r="AF359" i="3"/>
  <c r="AH359" i="3"/>
  <c r="AJ359" i="3"/>
  <c r="AL359" i="3"/>
  <c r="AN359" i="3"/>
  <c r="AP359" i="3"/>
  <c r="AR359" i="3"/>
  <c r="AT359" i="3"/>
  <c r="AV359" i="3"/>
  <c r="AX359" i="3"/>
  <c r="AZ359" i="3"/>
  <c r="BB359" i="3"/>
  <c r="BD359" i="3"/>
  <c r="BF359" i="3"/>
  <c r="BH359" i="3"/>
  <c r="M359" i="3"/>
  <c r="O359" i="3"/>
  <c r="Q359" i="3"/>
  <c r="S359" i="3"/>
  <c r="U359" i="3"/>
  <c r="W359" i="3"/>
  <c r="Y359" i="3"/>
  <c r="AA359" i="3"/>
  <c r="AC359" i="3"/>
  <c r="AE359" i="3"/>
  <c r="AG359" i="3"/>
  <c r="AI359" i="3"/>
  <c r="AK359" i="3"/>
  <c r="AM359" i="3"/>
  <c r="AO359" i="3"/>
  <c r="AQ359" i="3"/>
  <c r="AS359" i="3"/>
  <c r="AU359" i="3"/>
  <c r="AW359" i="3"/>
  <c r="AY359" i="3"/>
  <c r="BA359" i="3"/>
  <c r="BC359" i="3"/>
  <c r="BE359" i="3"/>
  <c r="BG359" i="3"/>
  <c r="BI359" i="3"/>
  <c r="L358" i="3"/>
  <c r="N358" i="3" s="1"/>
  <c r="M357" i="3"/>
  <c r="O357" i="3"/>
  <c r="Q357" i="3"/>
  <c r="S357" i="3"/>
  <c r="U357" i="3"/>
  <c r="W357" i="3"/>
  <c r="Y357" i="3"/>
  <c r="AA357" i="3"/>
  <c r="AC357" i="3"/>
  <c r="AE357" i="3"/>
  <c r="AG357" i="3"/>
  <c r="AI357" i="3"/>
  <c r="AK357" i="3"/>
  <c r="AM357" i="3"/>
  <c r="AO357" i="3"/>
  <c r="AQ357" i="3"/>
  <c r="AS357" i="3"/>
  <c r="AU357" i="3"/>
  <c r="AW357" i="3"/>
  <c r="AY357" i="3"/>
  <c r="BA357" i="3"/>
  <c r="BC357" i="3"/>
  <c r="BE357" i="3"/>
  <c r="BG357" i="3"/>
  <c r="BI357" i="3"/>
  <c r="N357" i="3"/>
  <c r="P357" i="3"/>
  <c r="R357" i="3"/>
  <c r="T357" i="3"/>
  <c r="V357" i="3"/>
  <c r="X357" i="3"/>
  <c r="Z357" i="3"/>
  <c r="AB357" i="3"/>
  <c r="AD357" i="3"/>
  <c r="AF357" i="3"/>
  <c r="AH357" i="3"/>
  <c r="AJ357" i="3"/>
  <c r="AL357" i="3"/>
  <c r="AN357" i="3"/>
  <c r="AP357" i="3"/>
  <c r="AR357" i="3"/>
  <c r="AT357" i="3"/>
  <c r="AV357" i="3"/>
  <c r="AX357" i="3"/>
  <c r="AZ357" i="3"/>
  <c r="BB357" i="3"/>
  <c r="BD357" i="3"/>
  <c r="BF357" i="3"/>
  <c r="BH357" i="3"/>
  <c r="L356" i="3"/>
  <c r="M356" i="3" s="1"/>
  <c r="N355" i="3"/>
  <c r="P355" i="3"/>
  <c r="R355" i="3"/>
  <c r="T355" i="3"/>
  <c r="V355" i="3"/>
  <c r="X355" i="3"/>
  <c r="Z355" i="3"/>
  <c r="AB355" i="3"/>
  <c r="AD355" i="3"/>
  <c r="AF355" i="3"/>
  <c r="AH355" i="3"/>
  <c r="AJ355" i="3"/>
  <c r="AL355" i="3"/>
  <c r="AN355" i="3"/>
  <c r="AP355" i="3"/>
  <c r="AR355" i="3"/>
  <c r="AT355" i="3"/>
  <c r="AV355" i="3"/>
  <c r="AX355" i="3"/>
  <c r="AZ355" i="3"/>
  <c r="BB355" i="3"/>
  <c r="BD355" i="3"/>
  <c r="BF355" i="3"/>
  <c r="BH355" i="3"/>
  <c r="M355" i="3"/>
  <c r="O355" i="3"/>
  <c r="Q355" i="3"/>
  <c r="S355" i="3"/>
  <c r="U355" i="3"/>
  <c r="W355" i="3"/>
  <c r="Y355" i="3"/>
  <c r="AA355" i="3"/>
  <c r="AC355" i="3"/>
  <c r="AE355" i="3"/>
  <c r="AG355" i="3"/>
  <c r="AI355" i="3"/>
  <c r="AK355" i="3"/>
  <c r="AM355" i="3"/>
  <c r="AO355" i="3"/>
  <c r="AQ355" i="3"/>
  <c r="AS355" i="3"/>
  <c r="AU355" i="3"/>
  <c r="AW355" i="3"/>
  <c r="AY355" i="3"/>
  <c r="BA355" i="3"/>
  <c r="BC355" i="3"/>
  <c r="BE355" i="3"/>
  <c r="BG355" i="3"/>
  <c r="BI355" i="3"/>
  <c r="L354" i="3"/>
  <c r="N354" i="3" s="1"/>
  <c r="N353" i="3"/>
  <c r="P353" i="3"/>
  <c r="R353" i="3"/>
  <c r="T353" i="3"/>
  <c r="V353" i="3"/>
  <c r="X353" i="3"/>
  <c r="Z353" i="3"/>
  <c r="AB353" i="3"/>
  <c r="AD353" i="3"/>
  <c r="AF353" i="3"/>
  <c r="AH353" i="3"/>
  <c r="AJ353" i="3"/>
  <c r="AL353" i="3"/>
  <c r="AN353" i="3"/>
  <c r="AP353" i="3"/>
  <c r="AR353" i="3"/>
  <c r="AT353" i="3"/>
  <c r="AV353" i="3"/>
  <c r="AX353" i="3"/>
  <c r="AZ353" i="3"/>
  <c r="BB353" i="3"/>
  <c r="BD353" i="3"/>
  <c r="BF353" i="3"/>
  <c r="BH353" i="3"/>
  <c r="M353" i="3"/>
  <c r="O353" i="3"/>
  <c r="Q353" i="3"/>
  <c r="S353" i="3"/>
  <c r="U353" i="3"/>
  <c r="W353" i="3"/>
  <c r="Y353" i="3"/>
  <c r="AA353" i="3"/>
  <c r="AC353" i="3"/>
  <c r="AE353" i="3"/>
  <c r="AG353" i="3"/>
  <c r="AI353" i="3"/>
  <c r="AK353" i="3"/>
  <c r="AM353" i="3"/>
  <c r="AO353" i="3"/>
  <c r="AQ353" i="3"/>
  <c r="AS353" i="3"/>
  <c r="AU353" i="3"/>
  <c r="AW353" i="3"/>
  <c r="AY353" i="3"/>
  <c r="BA353" i="3"/>
  <c r="BC353" i="3"/>
  <c r="BE353" i="3"/>
  <c r="BG353" i="3"/>
  <c r="BI353" i="3"/>
  <c r="L352" i="3"/>
  <c r="O352" i="3" s="1"/>
  <c r="N351" i="3"/>
  <c r="P351" i="3"/>
  <c r="R351" i="3"/>
  <c r="T351" i="3"/>
  <c r="V351" i="3"/>
  <c r="X351" i="3"/>
  <c r="Z351" i="3"/>
  <c r="AB351" i="3"/>
  <c r="AD351" i="3"/>
  <c r="AF351" i="3"/>
  <c r="AH351" i="3"/>
  <c r="AJ351" i="3"/>
  <c r="AL351" i="3"/>
  <c r="AN351" i="3"/>
  <c r="AP351" i="3"/>
  <c r="AR351" i="3"/>
  <c r="AT351" i="3"/>
  <c r="AV351" i="3"/>
  <c r="AX351" i="3"/>
  <c r="AZ351" i="3"/>
  <c r="BB351" i="3"/>
  <c r="BD351" i="3"/>
  <c r="BF351" i="3"/>
  <c r="BH351" i="3"/>
  <c r="M351" i="3"/>
  <c r="O351" i="3"/>
  <c r="Q351" i="3"/>
  <c r="S351" i="3"/>
  <c r="U351" i="3"/>
  <c r="W351" i="3"/>
  <c r="Y351" i="3"/>
  <c r="AA351" i="3"/>
  <c r="AC351" i="3"/>
  <c r="AE351" i="3"/>
  <c r="AG351" i="3"/>
  <c r="AI351" i="3"/>
  <c r="AK351" i="3"/>
  <c r="AM351" i="3"/>
  <c r="AO351" i="3"/>
  <c r="AQ351" i="3"/>
  <c r="AS351" i="3"/>
  <c r="AU351" i="3"/>
  <c r="AW351" i="3"/>
  <c r="AY351" i="3"/>
  <c r="BA351" i="3"/>
  <c r="BC351" i="3"/>
  <c r="BE351" i="3"/>
  <c r="BG351" i="3"/>
  <c r="BI351" i="3"/>
  <c r="L350" i="3"/>
  <c r="O350" i="3" s="1"/>
  <c r="N349" i="3"/>
  <c r="P349" i="3"/>
  <c r="R349" i="3"/>
  <c r="T349" i="3"/>
  <c r="V349" i="3"/>
  <c r="X349" i="3"/>
  <c r="Z349" i="3"/>
  <c r="AB349" i="3"/>
  <c r="AD349" i="3"/>
  <c r="AF349" i="3"/>
  <c r="AH349" i="3"/>
  <c r="AJ349" i="3"/>
  <c r="AL349" i="3"/>
  <c r="AN349" i="3"/>
  <c r="AP349" i="3"/>
  <c r="AR349" i="3"/>
  <c r="AT349" i="3"/>
  <c r="AV349" i="3"/>
  <c r="AX349" i="3"/>
  <c r="AZ349" i="3"/>
  <c r="BB349" i="3"/>
  <c r="BD349" i="3"/>
  <c r="BF349" i="3"/>
  <c r="BH349" i="3"/>
  <c r="M349" i="3"/>
  <c r="O349" i="3"/>
  <c r="Q349" i="3"/>
  <c r="S349" i="3"/>
  <c r="U349" i="3"/>
  <c r="W349" i="3"/>
  <c r="Y349" i="3"/>
  <c r="AA349" i="3"/>
  <c r="AC349" i="3"/>
  <c r="AE349" i="3"/>
  <c r="AG349" i="3"/>
  <c r="AI349" i="3"/>
  <c r="AK349" i="3"/>
  <c r="AM349" i="3"/>
  <c r="AO349" i="3"/>
  <c r="AQ349" i="3"/>
  <c r="AS349" i="3"/>
  <c r="AU349" i="3"/>
  <c r="AW349" i="3"/>
  <c r="AY349" i="3"/>
  <c r="BA349" i="3"/>
  <c r="BC349" i="3"/>
  <c r="BE349" i="3"/>
  <c r="BG349" i="3"/>
  <c r="BI349" i="3"/>
  <c r="L348" i="3"/>
  <c r="N348" i="3" s="1"/>
  <c r="M347" i="3"/>
  <c r="O347" i="3"/>
  <c r="Q347" i="3"/>
  <c r="S347" i="3"/>
  <c r="U347" i="3"/>
  <c r="W347" i="3"/>
  <c r="Y347" i="3"/>
  <c r="AA347" i="3"/>
  <c r="AC347" i="3"/>
  <c r="AE347" i="3"/>
  <c r="AG347" i="3"/>
  <c r="AI347" i="3"/>
  <c r="AK347" i="3"/>
  <c r="AM347" i="3"/>
  <c r="AO347" i="3"/>
  <c r="AQ347" i="3"/>
  <c r="AS347" i="3"/>
  <c r="AU347" i="3"/>
  <c r="AW347" i="3"/>
  <c r="AY347" i="3"/>
  <c r="BA347" i="3"/>
  <c r="BC347" i="3"/>
  <c r="BE347" i="3"/>
  <c r="BG347" i="3"/>
  <c r="BI347" i="3"/>
  <c r="N347" i="3"/>
  <c r="P347" i="3"/>
  <c r="R347" i="3"/>
  <c r="T347" i="3"/>
  <c r="V347" i="3"/>
  <c r="X347" i="3"/>
  <c r="Z347" i="3"/>
  <c r="AB347" i="3"/>
  <c r="AD347" i="3"/>
  <c r="AF347" i="3"/>
  <c r="AH347" i="3"/>
  <c r="AJ347" i="3"/>
  <c r="AL347" i="3"/>
  <c r="AN347" i="3"/>
  <c r="AP347" i="3"/>
  <c r="AR347" i="3"/>
  <c r="AT347" i="3"/>
  <c r="AV347" i="3"/>
  <c r="AX347" i="3"/>
  <c r="AZ347" i="3"/>
  <c r="BB347" i="3"/>
  <c r="BD347" i="3"/>
  <c r="BF347" i="3"/>
  <c r="BH347" i="3"/>
  <c r="L346" i="3"/>
  <c r="N346" i="3" s="1"/>
  <c r="N345" i="3"/>
  <c r="P345" i="3"/>
  <c r="R345" i="3"/>
  <c r="T345" i="3"/>
  <c r="V345" i="3"/>
  <c r="X345" i="3"/>
  <c r="Z345" i="3"/>
  <c r="AB345" i="3"/>
  <c r="AD345" i="3"/>
  <c r="AF345" i="3"/>
  <c r="AH345" i="3"/>
  <c r="AJ345" i="3"/>
  <c r="AL345" i="3"/>
  <c r="AN345" i="3"/>
  <c r="AP345" i="3"/>
  <c r="AR345" i="3"/>
  <c r="AT345" i="3"/>
  <c r="AV345" i="3"/>
  <c r="AX345" i="3"/>
  <c r="AZ345" i="3"/>
  <c r="BB345" i="3"/>
  <c r="BD345" i="3"/>
  <c r="BF345" i="3"/>
  <c r="BH345" i="3"/>
  <c r="M345" i="3"/>
  <c r="O345" i="3"/>
  <c r="Q345" i="3"/>
  <c r="S345" i="3"/>
  <c r="U345" i="3"/>
  <c r="W345" i="3"/>
  <c r="Y345" i="3"/>
  <c r="AA345" i="3"/>
  <c r="AC345" i="3"/>
  <c r="AE345" i="3"/>
  <c r="AG345" i="3"/>
  <c r="AI345" i="3"/>
  <c r="AK345" i="3"/>
  <c r="AM345" i="3"/>
  <c r="AO345" i="3"/>
  <c r="AQ345" i="3"/>
  <c r="AS345" i="3"/>
  <c r="AU345" i="3"/>
  <c r="AW345" i="3"/>
  <c r="AY345" i="3"/>
  <c r="BA345" i="3"/>
  <c r="BC345" i="3"/>
  <c r="BE345" i="3"/>
  <c r="BG345" i="3"/>
  <c r="BI345" i="3"/>
  <c r="L344" i="3"/>
  <c r="P344" i="3" s="1"/>
  <c r="M343" i="3"/>
  <c r="O343" i="3"/>
  <c r="Q343" i="3"/>
  <c r="S343" i="3"/>
  <c r="U343" i="3"/>
  <c r="W343" i="3"/>
  <c r="Y343" i="3"/>
  <c r="AA343" i="3"/>
  <c r="AC343" i="3"/>
  <c r="AE343" i="3"/>
  <c r="AG343" i="3"/>
  <c r="AI343" i="3"/>
  <c r="AK343" i="3"/>
  <c r="AM343" i="3"/>
  <c r="AO343" i="3"/>
  <c r="AQ343" i="3"/>
  <c r="AS343" i="3"/>
  <c r="AU343" i="3"/>
  <c r="AW343" i="3"/>
  <c r="AY343" i="3"/>
  <c r="BA343" i="3"/>
  <c r="BC343" i="3"/>
  <c r="BE343" i="3"/>
  <c r="BG343" i="3"/>
  <c r="BI343" i="3"/>
  <c r="N343" i="3"/>
  <c r="P343" i="3"/>
  <c r="R343" i="3"/>
  <c r="T343" i="3"/>
  <c r="V343" i="3"/>
  <c r="X343" i="3"/>
  <c r="Z343" i="3"/>
  <c r="AB343" i="3"/>
  <c r="AD343" i="3"/>
  <c r="AF343" i="3"/>
  <c r="AH343" i="3"/>
  <c r="AJ343" i="3"/>
  <c r="AL343" i="3"/>
  <c r="AN343" i="3"/>
  <c r="AP343" i="3"/>
  <c r="AR343" i="3"/>
  <c r="AT343" i="3"/>
  <c r="AV343" i="3"/>
  <c r="AX343" i="3"/>
  <c r="AZ343" i="3"/>
  <c r="BB343" i="3"/>
  <c r="BD343" i="3"/>
  <c r="BF343" i="3"/>
  <c r="BH343" i="3"/>
  <c r="L342" i="3"/>
  <c r="N341" i="3"/>
  <c r="P341" i="3"/>
  <c r="R341" i="3"/>
  <c r="T341" i="3"/>
  <c r="V341" i="3"/>
  <c r="X341" i="3"/>
  <c r="Z341" i="3"/>
  <c r="AB341" i="3"/>
  <c r="AD341" i="3"/>
  <c r="AF341" i="3"/>
  <c r="AH341" i="3"/>
  <c r="AJ341" i="3"/>
  <c r="AL341" i="3"/>
  <c r="AN341" i="3"/>
  <c r="AP341" i="3"/>
  <c r="AR341" i="3"/>
  <c r="AT341" i="3"/>
  <c r="AV341" i="3"/>
  <c r="AX341" i="3"/>
  <c r="AZ341" i="3"/>
  <c r="BB341" i="3"/>
  <c r="BD341" i="3"/>
  <c r="BF341" i="3"/>
  <c r="BH341" i="3"/>
  <c r="M341" i="3"/>
  <c r="O341" i="3"/>
  <c r="Q341" i="3"/>
  <c r="S341" i="3"/>
  <c r="U341" i="3"/>
  <c r="W341" i="3"/>
  <c r="Y341" i="3"/>
  <c r="AA341" i="3"/>
  <c r="AC341" i="3"/>
  <c r="AE341" i="3"/>
  <c r="AG341" i="3"/>
  <c r="AI341" i="3"/>
  <c r="AK341" i="3"/>
  <c r="AM341" i="3"/>
  <c r="AO341" i="3"/>
  <c r="AQ341" i="3"/>
  <c r="AS341" i="3"/>
  <c r="AU341" i="3"/>
  <c r="AW341" i="3"/>
  <c r="AY341" i="3"/>
  <c r="BA341" i="3"/>
  <c r="BC341" i="3"/>
  <c r="BE341" i="3"/>
  <c r="BG341" i="3"/>
  <c r="BI341" i="3"/>
  <c r="L340" i="3"/>
  <c r="M339" i="3"/>
  <c r="O339" i="3"/>
  <c r="Q339" i="3"/>
  <c r="S339" i="3"/>
  <c r="U339" i="3"/>
  <c r="W339" i="3"/>
  <c r="Y339" i="3"/>
  <c r="AA339" i="3"/>
  <c r="AC339" i="3"/>
  <c r="AE339" i="3"/>
  <c r="AG339" i="3"/>
  <c r="AI339" i="3"/>
  <c r="AK339" i="3"/>
  <c r="AM339" i="3"/>
  <c r="AO339" i="3"/>
  <c r="AQ339" i="3"/>
  <c r="AS339" i="3"/>
  <c r="AU339" i="3"/>
  <c r="AW339" i="3"/>
  <c r="AY339" i="3"/>
  <c r="BA339" i="3"/>
  <c r="BC339" i="3"/>
  <c r="BE339" i="3"/>
  <c r="BG339" i="3"/>
  <c r="BI339" i="3"/>
  <c r="N339" i="3"/>
  <c r="P339" i="3"/>
  <c r="R339" i="3"/>
  <c r="T339" i="3"/>
  <c r="V339" i="3"/>
  <c r="X339" i="3"/>
  <c r="Z339" i="3"/>
  <c r="AB339" i="3"/>
  <c r="AD339" i="3"/>
  <c r="AF339" i="3"/>
  <c r="AH339" i="3"/>
  <c r="AJ339" i="3"/>
  <c r="AL339" i="3"/>
  <c r="AN339" i="3"/>
  <c r="AP339" i="3"/>
  <c r="AR339" i="3"/>
  <c r="AT339" i="3"/>
  <c r="AV339" i="3"/>
  <c r="AX339" i="3"/>
  <c r="AZ339" i="3"/>
  <c r="BB339" i="3"/>
  <c r="BD339" i="3"/>
  <c r="BF339" i="3"/>
  <c r="BH339" i="3"/>
  <c r="L338" i="3"/>
  <c r="N337" i="3"/>
  <c r="P337" i="3"/>
  <c r="R337" i="3"/>
  <c r="T337" i="3"/>
  <c r="V337" i="3"/>
  <c r="X337" i="3"/>
  <c r="Z337" i="3"/>
  <c r="AB337" i="3"/>
  <c r="AD337" i="3"/>
  <c r="AF337" i="3"/>
  <c r="AH337" i="3"/>
  <c r="AJ337" i="3"/>
  <c r="AL337" i="3"/>
  <c r="AN337" i="3"/>
  <c r="AP337" i="3"/>
  <c r="AR337" i="3"/>
  <c r="AT337" i="3"/>
  <c r="AV337" i="3"/>
  <c r="AX337" i="3"/>
  <c r="AZ337" i="3"/>
  <c r="BB337" i="3"/>
  <c r="BD337" i="3"/>
  <c r="BF337" i="3"/>
  <c r="BH337" i="3"/>
  <c r="M337" i="3"/>
  <c r="O337" i="3"/>
  <c r="Q337" i="3"/>
  <c r="S337" i="3"/>
  <c r="U337" i="3"/>
  <c r="W337" i="3"/>
  <c r="Y337" i="3"/>
  <c r="AA337" i="3"/>
  <c r="AC337" i="3"/>
  <c r="AE337" i="3"/>
  <c r="AG337" i="3"/>
  <c r="AI337" i="3"/>
  <c r="AK337" i="3"/>
  <c r="AM337" i="3"/>
  <c r="AO337" i="3"/>
  <c r="AQ337" i="3"/>
  <c r="AS337" i="3"/>
  <c r="AU337" i="3"/>
  <c r="AW337" i="3"/>
  <c r="AY337" i="3"/>
  <c r="BA337" i="3"/>
  <c r="BC337" i="3"/>
  <c r="BE337" i="3"/>
  <c r="BG337" i="3"/>
  <c r="BI337" i="3"/>
  <c r="L336" i="3"/>
  <c r="N335" i="3"/>
  <c r="P335" i="3"/>
  <c r="R335" i="3"/>
  <c r="T335" i="3"/>
  <c r="V335" i="3"/>
  <c r="X335" i="3"/>
  <c r="Z335" i="3"/>
  <c r="AB335" i="3"/>
  <c r="AD335" i="3"/>
  <c r="AF335" i="3"/>
  <c r="AH335" i="3"/>
  <c r="AJ335" i="3"/>
  <c r="AL335" i="3"/>
  <c r="AN335" i="3"/>
  <c r="AP335" i="3"/>
  <c r="AR335" i="3"/>
  <c r="AT335" i="3"/>
  <c r="AV335" i="3"/>
  <c r="AX335" i="3"/>
  <c r="AZ335" i="3"/>
  <c r="BB335" i="3"/>
  <c r="BD335" i="3"/>
  <c r="BF335" i="3"/>
  <c r="BH335" i="3"/>
  <c r="M335" i="3"/>
  <c r="O335" i="3"/>
  <c r="Q335" i="3"/>
  <c r="S335" i="3"/>
  <c r="U335" i="3"/>
  <c r="W335" i="3"/>
  <c r="Y335" i="3"/>
  <c r="AA335" i="3"/>
  <c r="AC335" i="3"/>
  <c r="AE335" i="3"/>
  <c r="AG335" i="3"/>
  <c r="AI335" i="3"/>
  <c r="AK335" i="3"/>
  <c r="AM335" i="3"/>
  <c r="AO335" i="3"/>
  <c r="AQ335" i="3"/>
  <c r="AS335" i="3"/>
  <c r="AU335" i="3"/>
  <c r="AW335" i="3"/>
  <c r="AY335" i="3"/>
  <c r="BA335" i="3"/>
  <c r="BC335" i="3"/>
  <c r="BE335" i="3"/>
  <c r="BG335" i="3"/>
  <c r="BI335" i="3"/>
  <c r="L334" i="3"/>
  <c r="N333" i="3"/>
  <c r="P333" i="3"/>
  <c r="R333" i="3"/>
  <c r="T333" i="3"/>
  <c r="V333" i="3"/>
  <c r="X333" i="3"/>
  <c r="Z333" i="3"/>
  <c r="AB333" i="3"/>
  <c r="AD333" i="3"/>
  <c r="AF333" i="3"/>
  <c r="AH333" i="3"/>
  <c r="AJ333" i="3"/>
  <c r="AL333" i="3"/>
  <c r="AN333" i="3"/>
  <c r="AP333" i="3"/>
  <c r="AR333" i="3"/>
  <c r="AT333" i="3"/>
  <c r="AV333" i="3"/>
  <c r="AX333" i="3"/>
  <c r="AZ333" i="3"/>
  <c r="BB333" i="3"/>
  <c r="BD333" i="3"/>
  <c r="BF333" i="3"/>
  <c r="BH333" i="3"/>
  <c r="M333" i="3"/>
  <c r="O333" i="3"/>
  <c r="Q333" i="3"/>
  <c r="S333" i="3"/>
  <c r="U333" i="3"/>
  <c r="W333" i="3"/>
  <c r="Y333" i="3"/>
  <c r="AA333" i="3"/>
  <c r="AC333" i="3"/>
  <c r="AE333" i="3"/>
  <c r="AG333" i="3"/>
  <c r="AI333" i="3"/>
  <c r="AK333" i="3"/>
  <c r="AM333" i="3"/>
  <c r="AO333" i="3"/>
  <c r="AQ333" i="3"/>
  <c r="AS333" i="3"/>
  <c r="AU333" i="3"/>
  <c r="AW333" i="3"/>
  <c r="AY333" i="3"/>
  <c r="BA333" i="3"/>
  <c r="BC333" i="3"/>
  <c r="BE333" i="3"/>
  <c r="BG333" i="3"/>
  <c r="BI333" i="3"/>
  <c r="L332" i="3"/>
  <c r="N331" i="3"/>
  <c r="P331" i="3"/>
  <c r="R331" i="3"/>
  <c r="T331" i="3"/>
  <c r="V331" i="3"/>
  <c r="X331" i="3"/>
  <c r="Z331" i="3"/>
  <c r="AB331" i="3"/>
  <c r="AD331" i="3"/>
  <c r="AF331" i="3"/>
  <c r="AH331" i="3"/>
  <c r="AJ331" i="3"/>
  <c r="AL331" i="3"/>
  <c r="AN331" i="3"/>
  <c r="AP331" i="3"/>
  <c r="AR331" i="3"/>
  <c r="AT331" i="3"/>
  <c r="AV331" i="3"/>
  <c r="AX331" i="3"/>
  <c r="AZ331" i="3"/>
  <c r="BB331" i="3"/>
  <c r="BD331" i="3"/>
  <c r="BF331" i="3"/>
  <c r="BH331" i="3"/>
  <c r="M331" i="3"/>
  <c r="O331" i="3"/>
  <c r="Q331" i="3"/>
  <c r="S331" i="3"/>
  <c r="U331" i="3"/>
  <c r="W331" i="3"/>
  <c r="Y331" i="3"/>
  <c r="AA331" i="3"/>
  <c r="AC331" i="3"/>
  <c r="AE331" i="3"/>
  <c r="AG331" i="3"/>
  <c r="AI331" i="3"/>
  <c r="AK331" i="3"/>
  <c r="AM331" i="3"/>
  <c r="AO331" i="3"/>
  <c r="AQ331" i="3"/>
  <c r="AS331" i="3"/>
  <c r="AU331" i="3"/>
  <c r="AW331" i="3"/>
  <c r="AY331" i="3"/>
  <c r="BA331" i="3"/>
  <c r="BC331" i="3"/>
  <c r="BE331" i="3"/>
  <c r="BG331" i="3"/>
  <c r="BI331" i="3"/>
  <c r="L330" i="3"/>
  <c r="N329" i="3"/>
  <c r="P329" i="3"/>
  <c r="R329" i="3"/>
  <c r="T329" i="3"/>
  <c r="V329" i="3"/>
  <c r="X329" i="3"/>
  <c r="Z329" i="3"/>
  <c r="AB329" i="3"/>
  <c r="AD329" i="3"/>
  <c r="AF329" i="3"/>
  <c r="AH329" i="3"/>
  <c r="AJ329" i="3"/>
  <c r="AL329" i="3"/>
  <c r="AN329" i="3"/>
  <c r="AP329" i="3"/>
  <c r="AR329" i="3"/>
  <c r="AT329" i="3"/>
  <c r="AV329" i="3"/>
  <c r="AX329" i="3"/>
  <c r="AZ329" i="3"/>
  <c r="BB329" i="3"/>
  <c r="BD329" i="3"/>
  <c r="BF329" i="3"/>
  <c r="BH329" i="3"/>
  <c r="M329" i="3"/>
  <c r="O329" i="3"/>
  <c r="Q329" i="3"/>
  <c r="S329" i="3"/>
  <c r="U329" i="3"/>
  <c r="W329" i="3"/>
  <c r="Y329" i="3"/>
  <c r="AA329" i="3"/>
  <c r="AC329" i="3"/>
  <c r="AE329" i="3"/>
  <c r="AG329" i="3"/>
  <c r="AI329" i="3"/>
  <c r="AK329" i="3"/>
  <c r="AM329" i="3"/>
  <c r="AO329" i="3"/>
  <c r="AQ329" i="3"/>
  <c r="AS329" i="3"/>
  <c r="AU329" i="3"/>
  <c r="AW329" i="3"/>
  <c r="AY329" i="3"/>
  <c r="BA329" i="3"/>
  <c r="BC329" i="3"/>
  <c r="BE329" i="3"/>
  <c r="BG329" i="3"/>
  <c r="BI329" i="3"/>
  <c r="L328" i="3"/>
  <c r="N327" i="3"/>
  <c r="P327" i="3"/>
  <c r="R327" i="3"/>
  <c r="T327" i="3"/>
  <c r="V327" i="3"/>
  <c r="X327" i="3"/>
  <c r="Z327" i="3"/>
  <c r="AB327" i="3"/>
  <c r="AD327" i="3"/>
  <c r="AF327" i="3"/>
  <c r="AH327" i="3"/>
  <c r="AJ327" i="3"/>
  <c r="AL327" i="3"/>
  <c r="AN327" i="3"/>
  <c r="AP327" i="3"/>
  <c r="AR327" i="3"/>
  <c r="AT327" i="3"/>
  <c r="AV327" i="3"/>
  <c r="AX327" i="3"/>
  <c r="AZ327" i="3"/>
  <c r="BB327" i="3"/>
  <c r="BD327" i="3"/>
  <c r="BF327" i="3"/>
  <c r="BH327" i="3"/>
  <c r="M327" i="3"/>
  <c r="O327" i="3"/>
  <c r="Q327" i="3"/>
  <c r="S327" i="3"/>
  <c r="U327" i="3"/>
  <c r="W327" i="3"/>
  <c r="Y327" i="3"/>
  <c r="AA327" i="3"/>
  <c r="AC327" i="3"/>
  <c r="AE327" i="3"/>
  <c r="AG327" i="3"/>
  <c r="AI327" i="3"/>
  <c r="AK327" i="3"/>
  <c r="AM327" i="3"/>
  <c r="AO327" i="3"/>
  <c r="AQ327" i="3"/>
  <c r="AS327" i="3"/>
  <c r="AU327" i="3"/>
  <c r="AW327" i="3"/>
  <c r="AY327" i="3"/>
  <c r="BA327" i="3"/>
  <c r="BC327" i="3"/>
  <c r="BE327" i="3"/>
  <c r="BG327" i="3"/>
  <c r="BI327" i="3"/>
  <c r="L326" i="3"/>
  <c r="N325" i="3"/>
  <c r="P325" i="3"/>
  <c r="R325" i="3"/>
  <c r="T325" i="3"/>
  <c r="V325" i="3"/>
  <c r="X325" i="3"/>
  <c r="Z325" i="3"/>
  <c r="AB325" i="3"/>
  <c r="AD325" i="3"/>
  <c r="AF325" i="3"/>
  <c r="AH325" i="3"/>
  <c r="AJ325" i="3"/>
  <c r="AL325" i="3"/>
  <c r="AN325" i="3"/>
  <c r="AP325" i="3"/>
  <c r="AR325" i="3"/>
  <c r="AT325" i="3"/>
  <c r="AV325" i="3"/>
  <c r="AX325" i="3"/>
  <c r="AZ325" i="3"/>
  <c r="BB325" i="3"/>
  <c r="BD325" i="3"/>
  <c r="BF325" i="3"/>
  <c r="BH325" i="3"/>
  <c r="M325" i="3"/>
  <c r="O325" i="3"/>
  <c r="Q325" i="3"/>
  <c r="S325" i="3"/>
  <c r="U325" i="3"/>
  <c r="W325" i="3"/>
  <c r="Y325" i="3"/>
  <c r="AA325" i="3"/>
  <c r="AC325" i="3"/>
  <c r="AE325" i="3"/>
  <c r="AG325" i="3"/>
  <c r="AI325" i="3"/>
  <c r="AK325" i="3"/>
  <c r="AM325" i="3"/>
  <c r="AO325" i="3"/>
  <c r="AQ325" i="3"/>
  <c r="AS325" i="3"/>
  <c r="AU325" i="3"/>
  <c r="AW325" i="3"/>
  <c r="AY325" i="3"/>
  <c r="BA325" i="3"/>
  <c r="BC325" i="3"/>
  <c r="BE325" i="3"/>
  <c r="BG325" i="3"/>
  <c r="BI325" i="3"/>
  <c r="L324" i="3"/>
  <c r="N323" i="3"/>
  <c r="P323" i="3"/>
  <c r="R323" i="3"/>
  <c r="T323" i="3"/>
  <c r="V323" i="3"/>
  <c r="X323" i="3"/>
  <c r="Z323" i="3"/>
  <c r="AB323" i="3"/>
  <c r="AD323" i="3"/>
  <c r="AF323" i="3"/>
  <c r="AH323" i="3"/>
  <c r="AJ323" i="3"/>
  <c r="AL323" i="3"/>
  <c r="AN323" i="3"/>
  <c r="AP323" i="3"/>
  <c r="AR323" i="3"/>
  <c r="AT323" i="3"/>
  <c r="AV323" i="3"/>
  <c r="AX323" i="3"/>
  <c r="AZ323" i="3"/>
  <c r="BB323" i="3"/>
  <c r="BD323" i="3"/>
  <c r="BF323" i="3"/>
  <c r="BH323" i="3"/>
  <c r="M323" i="3"/>
  <c r="BN323" i="3" s="1"/>
  <c r="O323" i="3"/>
  <c r="Q323" i="3"/>
  <c r="S323" i="3"/>
  <c r="U323" i="3"/>
  <c r="W323" i="3"/>
  <c r="Y323" i="3"/>
  <c r="AA323" i="3"/>
  <c r="AC323" i="3"/>
  <c r="AE323" i="3"/>
  <c r="AG323" i="3"/>
  <c r="AI323" i="3"/>
  <c r="AK323" i="3"/>
  <c r="AM323" i="3"/>
  <c r="AO323" i="3"/>
  <c r="AQ323" i="3"/>
  <c r="AS323" i="3"/>
  <c r="AU323" i="3"/>
  <c r="AW323" i="3"/>
  <c r="AY323" i="3"/>
  <c r="BA323" i="3"/>
  <c r="BC323" i="3"/>
  <c r="BE323" i="3"/>
  <c r="BG323" i="3"/>
  <c r="BI323" i="3"/>
  <c r="L322" i="3"/>
  <c r="N321" i="3"/>
  <c r="P321" i="3"/>
  <c r="R321" i="3"/>
  <c r="T321" i="3"/>
  <c r="V321" i="3"/>
  <c r="X321" i="3"/>
  <c r="Z321" i="3"/>
  <c r="AB321" i="3"/>
  <c r="AD321" i="3"/>
  <c r="AF321" i="3"/>
  <c r="AH321" i="3"/>
  <c r="AJ321" i="3"/>
  <c r="AL321" i="3"/>
  <c r="AN321" i="3"/>
  <c r="AP321" i="3"/>
  <c r="AR321" i="3"/>
  <c r="AT321" i="3"/>
  <c r="AV321" i="3"/>
  <c r="AX321" i="3"/>
  <c r="AZ321" i="3"/>
  <c r="BB321" i="3"/>
  <c r="BD321" i="3"/>
  <c r="BF321" i="3"/>
  <c r="BH321" i="3"/>
  <c r="M321" i="3"/>
  <c r="O321" i="3"/>
  <c r="Q321" i="3"/>
  <c r="S321" i="3"/>
  <c r="U321" i="3"/>
  <c r="W321" i="3"/>
  <c r="Y321" i="3"/>
  <c r="AA321" i="3"/>
  <c r="AC321" i="3"/>
  <c r="AE321" i="3"/>
  <c r="AG321" i="3"/>
  <c r="AI321" i="3"/>
  <c r="AK321" i="3"/>
  <c r="AM321" i="3"/>
  <c r="AO321" i="3"/>
  <c r="AQ321" i="3"/>
  <c r="AS321" i="3"/>
  <c r="AU321" i="3"/>
  <c r="AW321" i="3"/>
  <c r="AY321" i="3"/>
  <c r="BA321" i="3"/>
  <c r="BC321" i="3"/>
  <c r="BE321" i="3"/>
  <c r="BG321" i="3"/>
  <c r="BI321" i="3"/>
  <c r="L320" i="3"/>
  <c r="N318" i="3"/>
  <c r="P318" i="3"/>
  <c r="R318" i="3"/>
  <c r="T318" i="3"/>
  <c r="V318" i="3"/>
  <c r="X318" i="3"/>
  <c r="Z318" i="3"/>
  <c r="AB318" i="3"/>
  <c r="AD318" i="3"/>
  <c r="AF318" i="3"/>
  <c r="AH318" i="3"/>
  <c r="AJ318" i="3"/>
  <c r="AL318" i="3"/>
  <c r="AN318" i="3"/>
  <c r="AP318" i="3"/>
  <c r="AR318" i="3"/>
  <c r="AT318" i="3"/>
  <c r="AV318" i="3"/>
  <c r="AX318" i="3"/>
  <c r="AZ318" i="3"/>
  <c r="BB318" i="3"/>
  <c r="BD318" i="3"/>
  <c r="BF318" i="3"/>
  <c r="BH318" i="3"/>
  <c r="M318" i="3"/>
  <c r="BK318" i="3" s="1"/>
  <c r="O318" i="3"/>
  <c r="Q318" i="3"/>
  <c r="S318" i="3"/>
  <c r="U318" i="3"/>
  <c r="W318" i="3"/>
  <c r="Y318" i="3"/>
  <c r="AA318" i="3"/>
  <c r="AC318" i="3"/>
  <c r="AE318" i="3"/>
  <c r="AG318" i="3"/>
  <c r="AI318" i="3"/>
  <c r="AK318" i="3"/>
  <c r="AM318" i="3"/>
  <c r="AO318" i="3"/>
  <c r="AQ318" i="3"/>
  <c r="AS318" i="3"/>
  <c r="AU318" i="3"/>
  <c r="AW318" i="3"/>
  <c r="AY318" i="3"/>
  <c r="BA318" i="3"/>
  <c r="BC318" i="3"/>
  <c r="BE318" i="3"/>
  <c r="BG318" i="3"/>
  <c r="BI318" i="3"/>
  <c r="N317" i="3"/>
  <c r="P317" i="3"/>
  <c r="R317" i="3"/>
  <c r="T317" i="3"/>
  <c r="V317" i="3"/>
  <c r="X317" i="3"/>
  <c r="Z317" i="3"/>
  <c r="AB317" i="3"/>
  <c r="AD317" i="3"/>
  <c r="AF317" i="3"/>
  <c r="AH317" i="3"/>
  <c r="AJ317" i="3"/>
  <c r="AL317" i="3"/>
  <c r="AN317" i="3"/>
  <c r="AP317" i="3"/>
  <c r="AR317" i="3"/>
  <c r="AT317" i="3"/>
  <c r="AV317" i="3"/>
  <c r="AX317" i="3"/>
  <c r="AZ317" i="3"/>
  <c r="BB317" i="3"/>
  <c r="BD317" i="3"/>
  <c r="BF317" i="3"/>
  <c r="BH317" i="3"/>
  <c r="M317" i="3"/>
  <c r="O317" i="3"/>
  <c r="Q317" i="3"/>
  <c r="S317" i="3"/>
  <c r="U317" i="3"/>
  <c r="W317" i="3"/>
  <c r="Y317" i="3"/>
  <c r="AA317" i="3"/>
  <c r="AC317" i="3"/>
  <c r="AE317" i="3"/>
  <c r="AG317" i="3"/>
  <c r="AI317" i="3"/>
  <c r="AK317" i="3"/>
  <c r="AM317" i="3"/>
  <c r="AO317" i="3"/>
  <c r="AQ317" i="3"/>
  <c r="AS317" i="3"/>
  <c r="AU317" i="3"/>
  <c r="AW317" i="3"/>
  <c r="AY317" i="3"/>
  <c r="BA317" i="3"/>
  <c r="BC317" i="3"/>
  <c r="BE317" i="3"/>
  <c r="BG317" i="3"/>
  <c r="BI317" i="3"/>
  <c r="N316" i="3"/>
  <c r="P316" i="3"/>
  <c r="R316" i="3"/>
  <c r="T316" i="3"/>
  <c r="V316" i="3"/>
  <c r="X316" i="3"/>
  <c r="Z316" i="3"/>
  <c r="AB316" i="3"/>
  <c r="AD316" i="3"/>
  <c r="AF316" i="3"/>
  <c r="AH316" i="3"/>
  <c r="AJ316" i="3"/>
  <c r="AL316" i="3"/>
  <c r="AN316" i="3"/>
  <c r="AP316" i="3"/>
  <c r="AR316" i="3"/>
  <c r="AT316" i="3"/>
  <c r="AV316" i="3"/>
  <c r="AX316" i="3"/>
  <c r="AZ316" i="3"/>
  <c r="BB316" i="3"/>
  <c r="BD316" i="3"/>
  <c r="BF316" i="3"/>
  <c r="BH316" i="3"/>
  <c r="M316" i="3"/>
  <c r="O316" i="3"/>
  <c r="Q316" i="3"/>
  <c r="S316" i="3"/>
  <c r="U316" i="3"/>
  <c r="W316" i="3"/>
  <c r="Y316" i="3"/>
  <c r="AA316" i="3"/>
  <c r="AC316" i="3"/>
  <c r="AE316" i="3"/>
  <c r="AG316" i="3"/>
  <c r="AI316" i="3"/>
  <c r="AK316" i="3"/>
  <c r="AM316" i="3"/>
  <c r="AO316" i="3"/>
  <c r="AQ316" i="3"/>
  <c r="AS316" i="3"/>
  <c r="AU316" i="3"/>
  <c r="AW316" i="3"/>
  <c r="AY316" i="3"/>
  <c r="BA316" i="3"/>
  <c r="BC316" i="3"/>
  <c r="BE316" i="3"/>
  <c r="BG316" i="3"/>
  <c r="BI316" i="3"/>
  <c r="L315" i="3"/>
  <c r="L313" i="3"/>
  <c r="P313" i="3" s="1"/>
  <c r="N312" i="3"/>
  <c r="P312" i="3"/>
  <c r="R312" i="3"/>
  <c r="T312" i="3"/>
  <c r="V312" i="3"/>
  <c r="X312" i="3"/>
  <c r="Z312" i="3"/>
  <c r="AB312" i="3"/>
  <c r="AD312" i="3"/>
  <c r="AF312" i="3"/>
  <c r="AH312" i="3"/>
  <c r="AJ312" i="3"/>
  <c r="AL312" i="3"/>
  <c r="AN312" i="3"/>
  <c r="AP312" i="3"/>
  <c r="AR312" i="3"/>
  <c r="AT312" i="3"/>
  <c r="AV312" i="3"/>
  <c r="AX312" i="3"/>
  <c r="AZ312" i="3"/>
  <c r="BB312" i="3"/>
  <c r="BD312" i="3"/>
  <c r="BF312" i="3"/>
  <c r="BH312" i="3"/>
  <c r="M312" i="3"/>
  <c r="O312" i="3"/>
  <c r="Q312" i="3"/>
  <c r="S312" i="3"/>
  <c r="U312" i="3"/>
  <c r="W312" i="3"/>
  <c r="Y312" i="3"/>
  <c r="AA312" i="3"/>
  <c r="AC312" i="3"/>
  <c r="AE312" i="3"/>
  <c r="AG312" i="3"/>
  <c r="AI312" i="3"/>
  <c r="AK312" i="3"/>
  <c r="AM312" i="3"/>
  <c r="AO312" i="3"/>
  <c r="AQ312" i="3"/>
  <c r="AS312" i="3"/>
  <c r="AU312" i="3"/>
  <c r="AW312" i="3"/>
  <c r="AY312" i="3"/>
  <c r="BA312" i="3"/>
  <c r="BC312" i="3"/>
  <c r="BE312" i="3"/>
  <c r="BG312" i="3"/>
  <c r="BI312" i="3"/>
  <c r="L311" i="3"/>
  <c r="P311" i="3" s="1"/>
  <c r="N310" i="3"/>
  <c r="P310" i="3"/>
  <c r="R310" i="3"/>
  <c r="T310" i="3"/>
  <c r="V310" i="3"/>
  <c r="X310" i="3"/>
  <c r="Z310" i="3"/>
  <c r="AB310" i="3"/>
  <c r="AD310" i="3"/>
  <c r="AF310" i="3"/>
  <c r="AH310" i="3"/>
  <c r="AJ310" i="3"/>
  <c r="AL310" i="3"/>
  <c r="AN310" i="3"/>
  <c r="AP310" i="3"/>
  <c r="AR310" i="3"/>
  <c r="AT310" i="3"/>
  <c r="AV310" i="3"/>
  <c r="AX310" i="3"/>
  <c r="AZ310" i="3"/>
  <c r="BB310" i="3"/>
  <c r="BD310" i="3"/>
  <c r="BF310" i="3"/>
  <c r="BH310" i="3"/>
  <c r="M310" i="3"/>
  <c r="O310" i="3"/>
  <c r="Q310" i="3"/>
  <c r="S310" i="3"/>
  <c r="U310" i="3"/>
  <c r="W310" i="3"/>
  <c r="Y310" i="3"/>
  <c r="AA310" i="3"/>
  <c r="AC310" i="3"/>
  <c r="AE310" i="3"/>
  <c r="AG310" i="3"/>
  <c r="AI310" i="3"/>
  <c r="AK310" i="3"/>
  <c r="AM310" i="3"/>
  <c r="AO310" i="3"/>
  <c r="AQ310" i="3"/>
  <c r="AS310" i="3"/>
  <c r="AU310" i="3"/>
  <c r="AW310" i="3"/>
  <c r="AY310" i="3"/>
  <c r="BA310" i="3"/>
  <c r="BC310" i="3"/>
  <c r="BE310" i="3"/>
  <c r="BG310" i="3"/>
  <c r="BI310" i="3"/>
  <c r="L309" i="3"/>
  <c r="P309" i="3" s="1"/>
  <c r="L307" i="3"/>
  <c r="L305" i="3"/>
  <c r="P305" i="3" s="1"/>
  <c r="L303" i="3"/>
  <c r="L301" i="3"/>
  <c r="O301" i="3" s="1"/>
  <c r="M296" i="3"/>
  <c r="O296" i="3"/>
  <c r="Q296" i="3"/>
  <c r="S296" i="3"/>
  <c r="U296" i="3"/>
  <c r="W296" i="3"/>
  <c r="Y296" i="3"/>
  <c r="AA296" i="3"/>
  <c r="AC296" i="3"/>
  <c r="AE296" i="3"/>
  <c r="AG296" i="3"/>
  <c r="AI296" i="3"/>
  <c r="AK296" i="3"/>
  <c r="AM296" i="3"/>
  <c r="AO296" i="3"/>
  <c r="AQ296" i="3"/>
  <c r="AS296" i="3"/>
  <c r="AU296" i="3"/>
  <c r="AW296" i="3"/>
  <c r="AY296" i="3"/>
  <c r="BA296" i="3"/>
  <c r="BC296" i="3"/>
  <c r="BE296" i="3"/>
  <c r="BG296" i="3"/>
  <c r="BI296" i="3"/>
  <c r="N296" i="3"/>
  <c r="P296" i="3"/>
  <c r="R296" i="3"/>
  <c r="T296" i="3"/>
  <c r="V296" i="3"/>
  <c r="X296" i="3"/>
  <c r="Z296" i="3"/>
  <c r="AB296" i="3"/>
  <c r="AD296" i="3"/>
  <c r="AF296" i="3"/>
  <c r="AH296" i="3"/>
  <c r="AJ296" i="3"/>
  <c r="AL296" i="3"/>
  <c r="AN296" i="3"/>
  <c r="AP296" i="3"/>
  <c r="AT296" i="3"/>
  <c r="AX296" i="3"/>
  <c r="BB296" i="3"/>
  <c r="BF296" i="3"/>
  <c r="AR296" i="3"/>
  <c r="AV296" i="3"/>
  <c r="AZ296" i="3"/>
  <c r="BD296" i="3"/>
  <c r="BH296" i="3"/>
  <c r="BH462" i="3"/>
  <c r="BF462" i="3"/>
  <c r="BD462" i="3"/>
  <c r="BB462" i="3"/>
  <c r="AZ462" i="3"/>
  <c r="AX462" i="3"/>
  <c r="AV462" i="3"/>
  <c r="AT462" i="3"/>
  <c r="AR462" i="3"/>
  <c r="AP462" i="3"/>
  <c r="AN462" i="3"/>
  <c r="AL462" i="3"/>
  <c r="AJ462" i="3"/>
  <c r="AH462" i="3"/>
  <c r="AF462" i="3"/>
  <c r="AD462" i="3"/>
  <c r="AB462" i="3"/>
  <c r="Z462" i="3"/>
  <c r="X462" i="3"/>
  <c r="V462" i="3"/>
  <c r="T462" i="3"/>
  <c r="R462" i="3"/>
  <c r="P462" i="3"/>
  <c r="BH461" i="3"/>
  <c r="BF461" i="3"/>
  <c r="BD461" i="3"/>
  <c r="BB461" i="3"/>
  <c r="AZ461" i="3"/>
  <c r="AX461" i="3"/>
  <c r="AV461" i="3"/>
  <c r="AT461" i="3"/>
  <c r="AR461" i="3"/>
  <c r="AP461" i="3"/>
  <c r="AN461" i="3"/>
  <c r="AL461" i="3"/>
  <c r="AJ461" i="3"/>
  <c r="AH461" i="3"/>
  <c r="AF461" i="3"/>
  <c r="AD461" i="3"/>
  <c r="AB461" i="3"/>
  <c r="Z461" i="3"/>
  <c r="X461" i="3"/>
  <c r="V461" i="3"/>
  <c r="T461" i="3"/>
  <c r="R461" i="3"/>
  <c r="P461" i="3"/>
  <c r="BI460" i="3"/>
  <c r="BG460" i="3"/>
  <c r="BE460" i="3"/>
  <c r="BC460" i="3"/>
  <c r="BA460" i="3"/>
  <c r="AY460" i="3"/>
  <c r="AW460" i="3"/>
  <c r="AU460" i="3"/>
  <c r="AS460" i="3"/>
  <c r="AQ460" i="3"/>
  <c r="AO460" i="3"/>
  <c r="AM460" i="3"/>
  <c r="AK460" i="3"/>
  <c r="AI460" i="3"/>
  <c r="AG460" i="3"/>
  <c r="AE460" i="3"/>
  <c r="AC460" i="3"/>
  <c r="AA460" i="3"/>
  <c r="Y460" i="3"/>
  <c r="W460" i="3"/>
  <c r="U460" i="3"/>
  <c r="S460" i="3"/>
  <c r="Q460" i="3"/>
  <c r="O460" i="3"/>
  <c r="BI459" i="3"/>
  <c r="BG459" i="3"/>
  <c r="BE459" i="3"/>
  <c r="BC459" i="3"/>
  <c r="BA459" i="3"/>
  <c r="AY459" i="3"/>
  <c r="AW459" i="3"/>
  <c r="AU459" i="3"/>
  <c r="AS459" i="3"/>
  <c r="AQ459" i="3"/>
  <c r="AO459" i="3"/>
  <c r="AM459" i="3"/>
  <c r="AK459" i="3"/>
  <c r="AI459" i="3"/>
  <c r="AG459" i="3"/>
  <c r="AE459" i="3"/>
  <c r="AC459" i="3"/>
  <c r="AA459" i="3"/>
  <c r="Y459" i="3"/>
  <c r="W459" i="3"/>
  <c r="U459" i="3"/>
  <c r="S459" i="3"/>
  <c r="Q459" i="3"/>
  <c r="O459" i="3"/>
  <c r="BH458" i="3"/>
  <c r="BF458" i="3"/>
  <c r="BD458" i="3"/>
  <c r="BB458" i="3"/>
  <c r="AZ458" i="3"/>
  <c r="AX458" i="3"/>
  <c r="AV458" i="3"/>
  <c r="AT458" i="3"/>
  <c r="AR458" i="3"/>
  <c r="AP458" i="3"/>
  <c r="AN458" i="3"/>
  <c r="AL458" i="3"/>
  <c r="AJ458" i="3"/>
  <c r="AH458" i="3"/>
  <c r="AF458" i="3"/>
  <c r="AD458" i="3"/>
  <c r="AB458" i="3"/>
  <c r="Z458" i="3"/>
  <c r="X458" i="3"/>
  <c r="V458" i="3"/>
  <c r="T458" i="3"/>
  <c r="R458" i="3"/>
  <c r="P458" i="3"/>
  <c r="BH457" i="3"/>
  <c r="BF457" i="3"/>
  <c r="BD457" i="3"/>
  <c r="BB457" i="3"/>
  <c r="AZ457" i="3"/>
  <c r="AX457" i="3"/>
  <c r="AV457" i="3"/>
  <c r="AT457" i="3"/>
  <c r="AR457" i="3"/>
  <c r="AP457" i="3"/>
  <c r="AN457" i="3"/>
  <c r="AL457" i="3"/>
  <c r="AJ457" i="3"/>
  <c r="AH457" i="3"/>
  <c r="AF457" i="3"/>
  <c r="AD457" i="3"/>
  <c r="AB457" i="3"/>
  <c r="Z457" i="3"/>
  <c r="X457" i="3"/>
  <c r="V457" i="3"/>
  <c r="T457" i="3"/>
  <c r="R457" i="3"/>
  <c r="P457" i="3"/>
  <c r="BI456" i="3"/>
  <c r="BG456" i="3"/>
  <c r="BE456" i="3"/>
  <c r="BC456" i="3"/>
  <c r="BA456" i="3"/>
  <c r="AY456" i="3"/>
  <c r="AW456" i="3"/>
  <c r="AU456" i="3"/>
  <c r="AS456" i="3"/>
  <c r="AQ456" i="3"/>
  <c r="AO456" i="3"/>
  <c r="AM456" i="3"/>
  <c r="AK456" i="3"/>
  <c r="AI456" i="3"/>
  <c r="AG456" i="3"/>
  <c r="AE456" i="3"/>
  <c r="AC456" i="3"/>
  <c r="AA456" i="3"/>
  <c r="Y456" i="3"/>
  <c r="W456" i="3"/>
  <c r="U456" i="3"/>
  <c r="S456" i="3"/>
  <c r="Q456" i="3"/>
  <c r="O456" i="3"/>
  <c r="BI455" i="3"/>
  <c r="BG455" i="3"/>
  <c r="BE455" i="3"/>
  <c r="BC455" i="3"/>
  <c r="BA455" i="3"/>
  <c r="AY455" i="3"/>
  <c r="AW455" i="3"/>
  <c r="AU455" i="3"/>
  <c r="AS455" i="3"/>
  <c r="AQ455" i="3"/>
  <c r="AO455" i="3"/>
  <c r="AM455" i="3"/>
  <c r="AK455" i="3"/>
  <c r="AI455" i="3"/>
  <c r="AG455" i="3"/>
  <c r="AE455" i="3"/>
  <c r="AC455" i="3"/>
  <c r="AA455" i="3"/>
  <c r="Y455" i="3"/>
  <c r="W455" i="3"/>
  <c r="U455" i="3"/>
  <c r="S455" i="3"/>
  <c r="Q455" i="3"/>
  <c r="O455" i="3"/>
  <c r="BH454" i="3"/>
  <c r="BF454" i="3"/>
  <c r="BD454" i="3"/>
  <c r="BB454" i="3"/>
  <c r="AZ454" i="3"/>
  <c r="AX454" i="3"/>
  <c r="AV454" i="3"/>
  <c r="AT454" i="3"/>
  <c r="AR454" i="3"/>
  <c r="AP454" i="3"/>
  <c r="AN454" i="3"/>
  <c r="AL454" i="3"/>
  <c r="AJ454" i="3"/>
  <c r="AH454" i="3"/>
  <c r="AF454" i="3"/>
  <c r="AD454" i="3"/>
  <c r="AB454" i="3"/>
  <c r="Z454" i="3"/>
  <c r="X454" i="3"/>
  <c r="V454" i="3"/>
  <c r="T454" i="3"/>
  <c r="R454" i="3"/>
  <c r="P454" i="3"/>
  <c r="BH453" i="3"/>
  <c r="BF453" i="3"/>
  <c r="BD453" i="3"/>
  <c r="BB453" i="3"/>
  <c r="AZ453" i="3"/>
  <c r="AX453" i="3"/>
  <c r="AV453" i="3"/>
  <c r="AT453" i="3"/>
  <c r="AR453" i="3"/>
  <c r="AP453" i="3"/>
  <c r="AN453" i="3"/>
  <c r="AL453" i="3"/>
  <c r="AJ453" i="3"/>
  <c r="AH453" i="3"/>
  <c r="AF453" i="3"/>
  <c r="AD453" i="3"/>
  <c r="AB453" i="3"/>
  <c r="Z453" i="3"/>
  <c r="X453" i="3"/>
  <c r="V453" i="3"/>
  <c r="T453" i="3"/>
  <c r="R453" i="3"/>
  <c r="P453" i="3"/>
  <c r="BI452" i="3"/>
  <c r="BG452" i="3"/>
  <c r="BE452" i="3"/>
  <c r="BC452" i="3"/>
  <c r="BA452" i="3"/>
  <c r="AY452" i="3"/>
  <c r="AW452" i="3"/>
  <c r="AU452" i="3"/>
  <c r="AS452" i="3"/>
  <c r="AQ452" i="3"/>
  <c r="AO452" i="3"/>
  <c r="AM452" i="3"/>
  <c r="AK452" i="3"/>
  <c r="AI452" i="3"/>
  <c r="AG452" i="3"/>
  <c r="AE452" i="3"/>
  <c r="AC452" i="3"/>
  <c r="AA452" i="3"/>
  <c r="Y452" i="3"/>
  <c r="W452" i="3"/>
  <c r="U452" i="3"/>
  <c r="S452" i="3"/>
  <c r="Q452" i="3"/>
  <c r="O452" i="3"/>
  <c r="BM428" i="3"/>
  <c r="BK413" i="3"/>
  <c r="BL421" i="3"/>
  <c r="BK421" i="3"/>
  <c r="BM413" i="3"/>
  <c r="BL413" i="3"/>
  <c r="BK351" i="3"/>
  <c r="BK382" i="3"/>
  <c r="BK378" i="3"/>
  <c r="BK376" i="3"/>
  <c r="BK374" i="3"/>
  <c r="BK370" i="3"/>
  <c r="BN351" i="3"/>
  <c r="BL349" i="3"/>
  <c r="BL345" i="3"/>
  <c r="BL353" i="3"/>
  <c r="BL351" i="3"/>
  <c r="BK347" i="3"/>
  <c r="BM345" i="3"/>
  <c r="BK349" i="3"/>
  <c r="BK345" i="3"/>
  <c r="BM343" i="3"/>
  <c r="BN335" i="3"/>
  <c r="BN331" i="3"/>
  <c r="BN327" i="3"/>
  <c r="BK310" i="3"/>
  <c r="BK298" i="3"/>
  <c r="K450" i="3"/>
  <c r="K446" i="3"/>
  <c r="K442" i="3"/>
  <c r="K438" i="3"/>
  <c r="K434" i="3"/>
  <c r="K430" i="3"/>
  <c r="K426" i="3"/>
  <c r="K422" i="3"/>
  <c r="K418" i="3"/>
  <c r="K414" i="3"/>
  <c r="K410" i="3"/>
  <c r="K406" i="3"/>
  <c r="K402" i="3"/>
  <c r="K451" i="3"/>
  <c r="K447" i="3"/>
  <c r="K443" i="3"/>
  <c r="K439" i="3"/>
  <c r="K435" i="3"/>
  <c r="K431" i="3"/>
  <c r="K427" i="3"/>
  <c r="K423" i="3"/>
  <c r="K419" i="3"/>
  <c r="K415" i="3"/>
  <c r="K411" i="3"/>
  <c r="K407" i="3"/>
  <c r="K403" i="3"/>
  <c r="E266" i="3"/>
  <c r="F266" i="3"/>
  <c r="G266" i="3"/>
  <c r="H266" i="3"/>
  <c r="I266" i="3"/>
  <c r="L266" i="3" s="1"/>
  <c r="J266" i="3"/>
  <c r="K266" i="3"/>
  <c r="E267" i="3"/>
  <c r="F267" i="3"/>
  <c r="G267" i="3"/>
  <c r="H267" i="3"/>
  <c r="I267" i="3"/>
  <c r="J267" i="3"/>
  <c r="E268" i="3"/>
  <c r="F268" i="3"/>
  <c r="G268" i="3"/>
  <c r="H268" i="3"/>
  <c r="I268" i="3"/>
  <c r="J268" i="3"/>
  <c r="E269" i="3"/>
  <c r="F269" i="3"/>
  <c r="G269" i="3"/>
  <c r="H269" i="3"/>
  <c r="I269" i="3"/>
  <c r="J269" i="3"/>
  <c r="L269" i="3"/>
  <c r="E270" i="3"/>
  <c r="F270" i="3"/>
  <c r="K270" i="3" s="1"/>
  <c r="G270" i="3"/>
  <c r="H270" i="3"/>
  <c r="I270" i="3"/>
  <c r="J270" i="3"/>
  <c r="L270" i="3" s="1"/>
  <c r="E271" i="3"/>
  <c r="F271" i="3"/>
  <c r="G271" i="3"/>
  <c r="H271" i="3"/>
  <c r="I271" i="3"/>
  <c r="J271" i="3"/>
  <c r="E272" i="3"/>
  <c r="F272" i="3"/>
  <c r="G272" i="3"/>
  <c r="H272" i="3"/>
  <c r="I272" i="3"/>
  <c r="J272" i="3"/>
  <c r="E273" i="3"/>
  <c r="F273" i="3"/>
  <c r="G273" i="3"/>
  <c r="H273" i="3"/>
  <c r="I273" i="3"/>
  <c r="J273" i="3"/>
  <c r="L273" i="3" s="1"/>
  <c r="E274" i="3"/>
  <c r="F274" i="3"/>
  <c r="G274" i="3"/>
  <c r="H274" i="3"/>
  <c r="I274" i="3"/>
  <c r="J274" i="3"/>
  <c r="L274" i="3" s="1"/>
  <c r="E275" i="3"/>
  <c r="F275" i="3"/>
  <c r="G275" i="3"/>
  <c r="H275" i="3"/>
  <c r="I275" i="3"/>
  <c r="J275" i="3"/>
  <c r="L275" i="3" s="1"/>
  <c r="E276" i="3"/>
  <c r="F276" i="3"/>
  <c r="G276" i="3"/>
  <c r="H276" i="3"/>
  <c r="I276" i="3"/>
  <c r="J276" i="3"/>
  <c r="L276" i="3" s="1"/>
  <c r="E277" i="3"/>
  <c r="F277" i="3"/>
  <c r="G277" i="3"/>
  <c r="H277" i="3"/>
  <c r="I277" i="3"/>
  <c r="J277" i="3"/>
  <c r="L277" i="3" s="1"/>
  <c r="E278" i="3"/>
  <c r="F278" i="3"/>
  <c r="G278" i="3"/>
  <c r="H278" i="3"/>
  <c r="I278" i="3"/>
  <c r="J278" i="3"/>
  <c r="L278" i="3" s="1"/>
  <c r="E279" i="3"/>
  <c r="F279" i="3"/>
  <c r="G279" i="3"/>
  <c r="H279" i="3"/>
  <c r="I279" i="3"/>
  <c r="J279" i="3"/>
  <c r="L279" i="3" s="1"/>
  <c r="E280" i="3"/>
  <c r="F280" i="3"/>
  <c r="G280" i="3"/>
  <c r="H280" i="3"/>
  <c r="I280" i="3"/>
  <c r="J280" i="3"/>
  <c r="E281" i="3"/>
  <c r="F281" i="3"/>
  <c r="G281" i="3"/>
  <c r="H281" i="3"/>
  <c r="I281" i="3"/>
  <c r="J281" i="3"/>
  <c r="E282" i="3"/>
  <c r="F282" i="3"/>
  <c r="G282" i="3"/>
  <c r="H282" i="3"/>
  <c r="L282" i="3" s="1"/>
  <c r="I282" i="3"/>
  <c r="J282" i="3"/>
  <c r="E283" i="3"/>
  <c r="F283" i="3"/>
  <c r="G283" i="3"/>
  <c r="H283" i="3"/>
  <c r="I283" i="3"/>
  <c r="J283" i="3"/>
  <c r="E284" i="3"/>
  <c r="F284" i="3"/>
  <c r="G284" i="3"/>
  <c r="H284" i="3"/>
  <c r="I284" i="3"/>
  <c r="J284" i="3"/>
  <c r="E285" i="3"/>
  <c r="F285" i="3"/>
  <c r="G285" i="3"/>
  <c r="H285" i="3"/>
  <c r="I285" i="3"/>
  <c r="J285" i="3"/>
  <c r="E286" i="3"/>
  <c r="F286" i="3"/>
  <c r="G286" i="3"/>
  <c r="H286" i="3"/>
  <c r="I286" i="3"/>
  <c r="J286" i="3"/>
  <c r="E287" i="3"/>
  <c r="F287" i="3"/>
  <c r="G287" i="3"/>
  <c r="H287" i="3"/>
  <c r="I287" i="3"/>
  <c r="J287" i="3"/>
  <c r="E288" i="3"/>
  <c r="F288" i="3"/>
  <c r="G288" i="3"/>
  <c r="H288" i="3"/>
  <c r="I288" i="3"/>
  <c r="J288" i="3"/>
  <c r="E289" i="3"/>
  <c r="F289" i="3"/>
  <c r="G289" i="3"/>
  <c r="H289" i="3"/>
  <c r="I289" i="3"/>
  <c r="J289" i="3"/>
  <c r="E290" i="3"/>
  <c r="F290" i="3"/>
  <c r="G290" i="3"/>
  <c r="H290" i="3"/>
  <c r="I290" i="3"/>
  <c r="J290" i="3"/>
  <c r="E291" i="3"/>
  <c r="F291" i="3"/>
  <c r="G291" i="3"/>
  <c r="H291" i="3"/>
  <c r="I291" i="3"/>
  <c r="J291" i="3"/>
  <c r="E292" i="3"/>
  <c r="F292" i="3"/>
  <c r="G292" i="3"/>
  <c r="H292" i="3"/>
  <c r="I292" i="3"/>
  <c r="J292" i="3"/>
  <c r="E293" i="3"/>
  <c r="F293" i="3"/>
  <c r="G293" i="3"/>
  <c r="H293" i="3"/>
  <c r="I293" i="3"/>
  <c r="J293" i="3"/>
  <c r="E294" i="3"/>
  <c r="F294" i="3"/>
  <c r="G294" i="3"/>
  <c r="H294" i="3"/>
  <c r="I294" i="3"/>
  <c r="J294" i="3"/>
  <c r="E295" i="3"/>
  <c r="F295" i="3"/>
  <c r="G295" i="3"/>
  <c r="H295" i="3"/>
  <c r="I295" i="3"/>
  <c r="J295" i="3"/>
  <c r="E258" i="3"/>
  <c r="F258" i="3"/>
  <c r="G258" i="3"/>
  <c r="H258" i="3"/>
  <c r="I258" i="3"/>
  <c r="J258" i="3"/>
  <c r="E259" i="3"/>
  <c r="F259" i="3"/>
  <c r="G259" i="3"/>
  <c r="H259" i="3"/>
  <c r="I259" i="3"/>
  <c r="J259" i="3"/>
  <c r="E260" i="3"/>
  <c r="F260" i="3"/>
  <c r="G260" i="3"/>
  <c r="H260" i="3"/>
  <c r="I260" i="3"/>
  <c r="J260" i="3"/>
  <c r="E261" i="3"/>
  <c r="F261" i="3"/>
  <c r="G261" i="3"/>
  <c r="H261" i="3"/>
  <c r="I261" i="3"/>
  <c r="J261" i="3"/>
  <c r="E262" i="3"/>
  <c r="F262" i="3"/>
  <c r="G262" i="3"/>
  <c r="H262" i="3"/>
  <c r="I262" i="3"/>
  <c r="J262" i="3"/>
  <c r="E263" i="3"/>
  <c r="F263" i="3"/>
  <c r="G263" i="3"/>
  <c r="H263" i="3"/>
  <c r="I263" i="3"/>
  <c r="J263" i="3"/>
  <c r="E264" i="3"/>
  <c r="F264" i="3"/>
  <c r="G264" i="3"/>
  <c r="H264" i="3"/>
  <c r="I264" i="3"/>
  <c r="J264" i="3"/>
  <c r="E265" i="3"/>
  <c r="F265" i="3"/>
  <c r="G265" i="3"/>
  <c r="H265" i="3"/>
  <c r="I265" i="3"/>
  <c r="J265" i="3"/>
  <c r="K259" i="3" l="1"/>
  <c r="K264" i="3"/>
  <c r="L261" i="3"/>
  <c r="K261" i="3"/>
  <c r="K260" i="3"/>
  <c r="L290" i="3"/>
  <c r="L289" i="3"/>
  <c r="L283" i="3"/>
  <c r="BK453" i="3"/>
  <c r="BM453" i="3"/>
  <c r="BK454" i="3"/>
  <c r="BL455" i="3"/>
  <c r="BK455" i="3"/>
  <c r="BK457" i="3"/>
  <c r="BM459" i="3"/>
  <c r="BK461" i="3"/>
  <c r="BJ461" i="3"/>
  <c r="BN296" i="3"/>
  <c r="BK316" i="3"/>
  <c r="BK437" i="3"/>
  <c r="P302" i="3"/>
  <c r="N302" i="3"/>
  <c r="V302" i="3"/>
  <c r="AD302" i="3"/>
  <c r="AL302" i="3"/>
  <c r="AT302" i="3"/>
  <c r="BB302" i="3"/>
  <c r="M302" i="3"/>
  <c r="U302" i="3"/>
  <c r="AC302" i="3"/>
  <c r="AK302" i="3"/>
  <c r="AS302" i="3"/>
  <c r="BA302" i="3"/>
  <c r="BI302" i="3"/>
  <c r="R302" i="3"/>
  <c r="Z302" i="3"/>
  <c r="AH302" i="3"/>
  <c r="AP302" i="3"/>
  <c r="AX302" i="3"/>
  <c r="BF302" i="3"/>
  <c r="Q302" i="3"/>
  <c r="Y302" i="3"/>
  <c r="AG302" i="3"/>
  <c r="AO302" i="3"/>
  <c r="AW302" i="3"/>
  <c r="BE302" i="3"/>
  <c r="N306" i="3"/>
  <c r="P306" i="3"/>
  <c r="X306" i="3"/>
  <c r="AF306" i="3"/>
  <c r="AN306" i="3"/>
  <c r="AV306" i="3"/>
  <c r="BD306" i="3"/>
  <c r="O306" i="3"/>
  <c r="W306" i="3"/>
  <c r="AE306" i="3"/>
  <c r="AM306" i="3"/>
  <c r="AU306" i="3"/>
  <c r="BC306" i="3"/>
  <c r="T306" i="3"/>
  <c r="AB306" i="3"/>
  <c r="AJ306" i="3"/>
  <c r="AR306" i="3"/>
  <c r="AZ306" i="3"/>
  <c r="BH306" i="3"/>
  <c r="S306" i="3"/>
  <c r="AA306" i="3"/>
  <c r="AI306" i="3"/>
  <c r="AQ306" i="3"/>
  <c r="AY306" i="3"/>
  <c r="BG306" i="3"/>
  <c r="P314" i="3"/>
  <c r="R314" i="3"/>
  <c r="Z314" i="3"/>
  <c r="AH314" i="3"/>
  <c r="AP314" i="3"/>
  <c r="AX314" i="3"/>
  <c r="BF314" i="3"/>
  <c r="Q314" i="3"/>
  <c r="Y314" i="3"/>
  <c r="AG314" i="3"/>
  <c r="AO314" i="3"/>
  <c r="AW314" i="3"/>
  <c r="BE314" i="3"/>
  <c r="N314" i="3"/>
  <c r="V314" i="3"/>
  <c r="AD314" i="3"/>
  <c r="AL314" i="3"/>
  <c r="AT314" i="3"/>
  <c r="BB314" i="3"/>
  <c r="M314" i="3"/>
  <c r="U314" i="3"/>
  <c r="AC314" i="3"/>
  <c r="AK314" i="3"/>
  <c r="AS314" i="3"/>
  <c r="BA314" i="3"/>
  <c r="BI314" i="3"/>
  <c r="BE300" i="3"/>
  <c r="AW300" i="3"/>
  <c r="AO300" i="3"/>
  <c r="AG300" i="3"/>
  <c r="Y300" i="3"/>
  <c r="Q300" i="3"/>
  <c r="BF300" i="3"/>
  <c r="AX300" i="3"/>
  <c r="AP300" i="3"/>
  <c r="AH300" i="3"/>
  <c r="Z300" i="3"/>
  <c r="R300" i="3"/>
  <c r="BG304" i="3"/>
  <c r="AY304" i="3"/>
  <c r="AI304" i="3"/>
  <c r="S304" i="3"/>
  <c r="AZ304" i="3"/>
  <c r="AJ304" i="3"/>
  <c r="AZ308" i="3"/>
  <c r="AJ308" i="3"/>
  <c r="AU308" i="3"/>
  <c r="AE308" i="3"/>
  <c r="O308" i="3"/>
  <c r="AN373" i="3"/>
  <c r="AF373" i="3"/>
  <c r="X373" i="3"/>
  <c r="P373" i="3"/>
  <c r="N304" i="3"/>
  <c r="P304" i="3"/>
  <c r="X304" i="3"/>
  <c r="AF304" i="3"/>
  <c r="AN304" i="3"/>
  <c r="AV304" i="3"/>
  <c r="BD304" i="3"/>
  <c r="O304" i="3"/>
  <c r="W304" i="3"/>
  <c r="AE304" i="3"/>
  <c r="AM304" i="3"/>
  <c r="AU304" i="3"/>
  <c r="P308" i="3"/>
  <c r="R308" i="3"/>
  <c r="Z308" i="3"/>
  <c r="AH308" i="3"/>
  <c r="S308" i="3"/>
  <c r="AA308" i="3"/>
  <c r="AI308" i="3"/>
  <c r="AQ308" i="3"/>
  <c r="AY308" i="3"/>
  <c r="BG308" i="3"/>
  <c r="AN308" i="3"/>
  <c r="AV308" i="3"/>
  <c r="BD308" i="3"/>
  <c r="BI300" i="3"/>
  <c r="BA300" i="3"/>
  <c r="AS300" i="3"/>
  <c r="AK300" i="3"/>
  <c r="AC300" i="3"/>
  <c r="U300" i="3"/>
  <c r="M300" i="3"/>
  <c r="BB300" i="3"/>
  <c r="AT300" i="3"/>
  <c r="AL300" i="3"/>
  <c r="AD300" i="3"/>
  <c r="V300" i="3"/>
  <c r="N300" i="3"/>
  <c r="BC304" i="3"/>
  <c r="AQ304" i="3"/>
  <c r="AA304" i="3"/>
  <c r="BH304" i="3"/>
  <c r="AR304" i="3"/>
  <c r="AB304" i="3"/>
  <c r="BH308" i="3"/>
  <c r="AR308" i="3"/>
  <c r="BC308" i="3"/>
  <c r="AM308" i="3"/>
  <c r="W308" i="3"/>
  <c r="AD308" i="3"/>
  <c r="N308" i="3"/>
  <c r="BA319" i="3"/>
  <c r="AW319" i="3"/>
  <c r="AS319" i="3"/>
  <c r="AO319" i="3"/>
  <c r="AK319" i="3"/>
  <c r="AG319" i="3"/>
  <c r="AC319" i="3"/>
  <c r="Y319" i="3"/>
  <c r="U319" i="3"/>
  <c r="Q319" i="3"/>
  <c r="M319" i="3"/>
  <c r="BN319" i="3" s="1"/>
  <c r="BF319" i="3"/>
  <c r="BB319" i="3"/>
  <c r="AX319" i="3"/>
  <c r="AT319" i="3"/>
  <c r="AP319" i="3"/>
  <c r="AL319" i="3"/>
  <c r="AH319" i="3"/>
  <c r="AD319" i="3"/>
  <c r="Z319" i="3"/>
  <c r="V319" i="3"/>
  <c r="R319" i="3"/>
  <c r="L271" i="3"/>
  <c r="N407" i="3"/>
  <c r="P407" i="3"/>
  <c r="R407" i="3"/>
  <c r="T407" i="3"/>
  <c r="V407" i="3"/>
  <c r="X407" i="3"/>
  <c r="Z407" i="3"/>
  <c r="AB407" i="3"/>
  <c r="AD407" i="3"/>
  <c r="AF407" i="3"/>
  <c r="AH407" i="3"/>
  <c r="AJ407" i="3"/>
  <c r="AL407" i="3"/>
  <c r="AN407" i="3"/>
  <c r="AP407" i="3"/>
  <c r="AR407" i="3"/>
  <c r="AT407" i="3"/>
  <c r="AV407" i="3"/>
  <c r="AX407" i="3"/>
  <c r="AZ407" i="3"/>
  <c r="BB407" i="3"/>
  <c r="BD407" i="3"/>
  <c r="BF407" i="3"/>
  <c r="BH407" i="3"/>
  <c r="M407" i="3"/>
  <c r="O407" i="3"/>
  <c r="Q407" i="3"/>
  <c r="S407" i="3"/>
  <c r="U407" i="3"/>
  <c r="W407" i="3"/>
  <c r="Y407" i="3"/>
  <c r="AA407" i="3"/>
  <c r="AC407" i="3"/>
  <c r="AE407" i="3"/>
  <c r="AG407" i="3"/>
  <c r="AI407" i="3"/>
  <c r="AK407" i="3"/>
  <c r="AM407" i="3"/>
  <c r="AO407" i="3"/>
  <c r="AQ407" i="3"/>
  <c r="AS407" i="3"/>
  <c r="AU407" i="3"/>
  <c r="AW407" i="3"/>
  <c r="AY407" i="3"/>
  <c r="BA407" i="3"/>
  <c r="BC407" i="3"/>
  <c r="BE407" i="3"/>
  <c r="BG407" i="3"/>
  <c r="BI407" i="3"/>
  <c r="M415" i="3"/>
  <c r="O415" i="3"/>
  <c r="Q415" i="3"/>
  <c r="S415" i="3"/>
  <c r="U415" i="3"/>
  <c r="W415" i="3"/>
  <c r="Y415" i="3"/>
  <c r="AA415" i="3"/>
  <c r="AC415" i="3"/>
  <c r="AE415" i="3"/>
  <c r="AG415" i="3"/>
  <c r="AI415" i="3"/>
  <c r="AK415" i="3"/>
  <c r="AM415" i="3"/>
  <c r="AO415" i="3"/>
  <c r="AQ415" i="3"/>
  <c r="AS415" i="3"/>
  <c r="AU415" i="3"/>
  <c r="AW415" i="3"/>
  <c r="AY415" i="3"/>
  <c r="BA415" i="3"/>
  <c r="BC415" i="3"/>
  <c r="BE415" i="3"/>
  <c r="BG415" i="3"/>
  <c r="BI415" i="3"/>
  <c r="N415" i="3"/>
  <c r="P415" i="3"/>
  <c r="R415" i="3"/>
  <c r="T415" i="3"/>
  <c r="V415" i="3"/>
  <c r="X415" i="3"/>
  <c r="Z415" i="3"/>
  <c r="AB415" i="3"/>
  <c r="AD415" i="3"/>
  <c r="AF415" i="3"/>
  <c r="AH415" i="3"/>
  <c r="AJ415" i="3"/>
  <c r="AL415" i="3"/>
  <c r="AN415" i="3"/>
  <c r="AP415" i="3"/>
  <c r="AR415" i="3"/>
  <c r="AT415" i="3"/>
  <c r="AV415" i="3"/>
  <c r="AX415" i="3"/>
  <c r="AZ415" i="3"/>
  <c r="BB415" i="3"/>
  <c r="BD415" i="3"/>
  <c r="BF415" i="3"/>
  <c r="BH415" i="3"/>
  <c r="M423" i="3"/>
  <c r="O423" i="3"/>
  <c r="Q423" i="3"/>
  <c r="S423" i="3"/>
  <c r="U423" i="3"/>
  <c r="W423" i="3"/>
  <c r="Y423" i="3"/>
  <c r="AA423" i="3"/>
  <c r="AC423" i="3"/>
  <c r="AE423" i="3"/>
  <c r="AG423" i="3"/>
  <c r="AI423" i="3"/>
  <c r="AK423" i="3"/>
  <c r="AM423" i="3"/>
  <c r="AO423" i="3"/>
  <c r="AQ423" i="3"/>
  <c r="AS423" i="3"/>
  <c r="AU423" i="3"/>
  <c r="AW423" i="3"/>
  <c r="AY423" i="3"/>
  <c r="BA423" i="3"/>
  <c r="BC423" i="3"/>
  <c r="BE423" i="3"/>
  <c r="BG423" i="3"/>
  <c r="BI423" i="3"/>
  <c r="N423" i="3"/>
  <c r="P423" i="3"/>
  <c r="R423" i="3"/>
  <c r="T423" i="3"/>
  <c r="V423" i="3"/>
  <c r="X423" i="3"/>
  <c r="Z423" i="3"/>
  <c r="AB423" i="3"/>
  <c r="AD423" i="3"/>
  <c r="AF423" i="3"/>
  <c r="AH423" i="3"/>
  <c r="AJ423" i="3"/>
  <c r="AL423" i="3"/>
  <c r="AN423" i="3"/>
  <c r="AP423" i="3"/>
  <c r="AR423" i="3"/>
  <c r="AT423" i="3"/>
  <c r="AV423" i="3"/>
  <c r="AX423" i="3"/>
  <c r="AZ423" i="3"/>
  <c r="BB423" i="3"/>
  <c r="BD423" i="3"/>
  <c r="BF423" i="3"/>
  <c r="BH423" i="3"/>
  <c r="N431" i="3"/>
  <c r="P431" i="3"/>
  <c r="R431" i="3"/>
  <c r="T431" i="3"/>
  <c r="V431" i="3"/>
  <c r="X431" i="3"/>
  <c r="Z431" i="3"/>
  <c r="AB431" i="3"/>
  <c r="AD431" i="3"/>
  <c r="AF431" i="3"/>
  <c r="AH431" i="3"/>
  <c r="AJ431" i="3"/>
  <c r="AL431" i="3"/>
  <c r="AN431" i="3"/>
  <c r="AP431" i="3"/>
  <c r="AR431" i="3"/>
  <c r="AT431" i="3"/>
  <c r="AV431" i="3"/>
  <c r="AX431" i="3"/>
  <c r="AZ431" i="3"/>
  <c r="BB431" i="3"/>
  <c r="BD431" i="3"/>
  <c r="BF431" i="3"/>
  <c r="BH431" i="3"/>
  <c r="M431" i="3"/>
  <c r="O431" i="3"/>
  <c r="Q431" i="3"/>
  <c r="S431" i="3"/>
  <c r="U431" i="3"/>
  <c r="W431" i="3"/>
  <c r="Y431" i="3"/>
  <c r="AA431" i="3"/>
  <c r="AC431" i="3"/>
  <c r="AE431" i="3"/>
  <c r="AG431" i="3"/>
  <c r="AI431" i="3"/>
  <c r="AK431" i="3"/>
  <c r="AM431" i="3"/>
  <c r="AO431" i="3"/>
  <c r="AQ431" i="3"/>
  <c r="AS431" i="3"/>
  <c r="AU431" i="3"/>
  <c r="AW431" i="3"/>
  <c r="AY431" i="3"/>
  <c r="BA431" i="3"/>
  <c r="BC431" i="3"/>
  <c r="BE431" i="3"/>
  <c r="BG431" i="3"/>
  <c r="BI431" i="3"/>
  <c r="N439" i="3"/>
  <c r="P439" i="3"/>
  <c r="R439" i="3"/>
  <c r="T439" i="3"/>
  <c r="V439" i="3"/>
  <c r="X439" i="3"/>
  <c r="Z439" i="3"/>
  <c r="AB439" i="3"/>
  <c r="AD439" i="3"/>
  <c r="AF439" i="3"/>
  <c r="AH439" i="3"/>
  <c r="AJ439" i="3"/>
  <c r="AL439" i="3"/>
  <c r="AN439" i="3"/>
  <c r="AP439" i="3"/>
  <c r="AR439" i="3"/>
  <c r="AT439" i="3"/>
  <c r="AV439" i="3"/>
  <c r="AX439" i="3"/>
  <c r="AZ439" i="3"/>
  <c r="BB439" i="3"/>
  <c r="BD439" i="3"/>
  <c r="BF439" i="3"/>
  <c r="BH439" i="3"/>
  <c r="M439" i="3"/>
  <c r="O439" i="3"/>
  <c r="Q439" i="3"/>
  <c r="S439" i="3"/>
  <c r="U439" i="3"/>
  <c r="W439" i="3"/>
  <c r="Y439" i="3"/>
  <c r="AA439" i="3"/>
  <c r="AC439" i="3"/>
  <c r="AE439" i="3"/>
  <c r="AG439" i="3"/>
  <c r="AI439" i="3"/>
  <c r="AK439" i="3"/>
  <c r="AM439" i="3"/>
  <c r="AO439" i="3"/>
  <c r="AQ439" i="3"/>
  <c r="AS439" i="3"/>
  <c r="AU439" i="3"/>
  <c r="AW439" i="3"/>
  <c r="AY439" i="3"/>
  <c r="BA439" i="3"/>
  <c r="BC439" i="3"/>
  <c r="BE439" i="3"/>
  <c r="BG439" i="3"/>
  <c r="BI439" i="3"/>
  <c r="N447" i="3"/>
  <c r="P447" i="3"/>
  <c r="R447" i="3"/>
  <c r="T447" i="3"/>
  <c r="V447" i="3"/>
  <c r="X447" i="3"/>
  <c r="Z447" i="3"/>
  <c r="AB447" i="3"/>
  <c r="AD447" i="3"/>
  <c r="AF447" i="3"/>
  <c r="AH447" i="3"/>
  <c r="AJ447" i="3"/>
  <c r="AL447" i="3"/>
  <c r="AN447" i="3"/>
  <c r="AP447" i="3"/>
  <c r="AR447" i="3"/>
  <c r="AT447" i="3"/>
  <c r="AV447" i="3"/>
  <c r="AX447" i="3"/>
  <c r="AZ447" i="3"/>
  <c r="BB447" i="3"/>
  <c r="BD447" i="3"/>
  <c r="BF447" i="3"/>
  <c r="BH447" i="3"/>
  <c r="M447" i="3"/>
  <c r="O447" i="3"/>
  <c r="Q447" i="3"/>
  <c r="S447" i="3"/>
  <c r="U447" i="3"/>
  <c r="W447" i="3"/>
  <c r="Y447" i="3"/>
  <c r="AA447" i="3"/>
  <c r="AC447" i="3"/>
  <c r="AE447" i="3"/>
  <c r="AG447" i="3"/>
  <c r="AI447" i="3"/>
  <c r="AK447" i="3"/>
  <c r="AM447" i="3"/>
  <c r="AO447" i="3"/>
  <c r="AQ447" i="3"/>
  <c r="AS447" i="3"/>
  <c r="AU447" i="3"/>
  <c r="AW447" i="3"/>
  <c r="AY447" i="3"/>
  <c r="BA447" i="3"/>
  <c r="BC447" i="3"/>
  <c r="BE447" i="3"/>
  <c r="BG447" i="3"/>
  <c r="BI447" i="3"/>
  <c r="N402" i="3"/>
  <c r="P402" i="3"/>
  <c r="R402" i="3"/>
  <c r="T402" i="3"/>
  <c r="V402" i="3"/>
  <c r="X402" i="3"/>
  <c r="Z402" i="3"/>
  <c r="AB402" i="3"/>
  <c r="AD402" i="3"/>
  <c r="AF402" i="3"/>
  <c r="AH402" i="3"/>
  <c r="AJ402" i="3"/>
  <c r="AL402" i="3"/>
  <c r="AN402" i="3"/>
  <c r="AP402" i="3"/>
  <c r="AR402" i="3"/>
  <c r="AT402" i="3"/>
  <c r="AV402" i="3"/>
  <c r="AX402" i="3"/>
  <c r="AZ402" i="3"/>
  <c r="BB402" i="3"/>
  <c r="BD402" i="3"/>
  <c r="BF402" i="3"/>
  <c r="BH402" i="3"/>
  <c r="M402" i="3"/>
  <c r="O402" i="3"/>
  <c r="Q402" i="3"/>
  <c r="S402" i="3"/>
  <c r="U402" i="3"/>
  <c r="W402" i="3"/>
  <c r="Y402" i="3"/>
  <c r="AA402" i="3"/>
  <c r="AC402" i="3"/>
  <c r="AE402" i="3"/>
  <c r="AG402" i="3"/>
  <c r="AI402" i="3"/>
  <c r="AK402" i="3"/>
  <c r="AM402" i="3"/>
  <c r="AO402" i="3"/>
  <c r="AQ402" i="3"/>
  <c r="AS402" i="3"/>
  <c r="AU402" i="3"/>
  <c r="AW402" i="3"/>
  <c r="AY402" i="3"/>
  <c r="BA402" i="3"/>
  <c r="BC402" i="3"/>
  <c r="BE402" i="3"/>
  <c r="BG402" i="3"/>
  <c r="BI402" i="3"/>
  <c r="N410" i="3"/>
  <c r="P410" i="3"/>
  <c r="R410" i="3"/>
  <c r="T410" i="3"/>
  <c r="V410" i="3"/>
  <c r="X410" i="3"/>
  <c r="Z410" i="3"/>
  <c r="AB410" i="3"/>
  <c r="AD410" i="3"/>
  <c r="AF410" i="3"/>
  <c r="AH410" i="3"/>
  <c r="AJ410" i="3"/>
  <c r="AL410" i="3"/>
  <c r="AN410" i="3"/>
  <c r="AP410" i="3"/>
  <c r="AR410" i="3"/>
  <c r="AT410" i="3"/>
  <c r="AV410" i="3"/>
  <c r="AX410" i="3"/>
  <c r="AZ410" i="3"/>
  <c r="BB410" i="3"/>
  <c r="BD410" i="3"/>
  <c r="BF410" i="3"/>
  <c r="BH410" i="3"/>
  <c r="M410" i="3"/>
  <c r="O410" i="3"/>
  <c r="Q410" i="3"/>
  <c r="S410" i="3"/>
  <c r="U410" i="3"/>
  <c r="W410" i="3"/>
  <c r="Y410" i="3"/>
  <c r="AA410" i="3"/>
  <c r="AC410" i="3"/>
  <c r="AE410" i="3"/>
  <c r="AG410" i="3"/>
  <c r="AI410" i="3"/>
  <c r="AK410" i="3"/>
  <c r="AM410" i="3"/>
  <c r="AO410" i="3"/>
  <c r="AQ410" i="3"/>
  <c r="AS410" i="3"/>
  <c r="AU410" i="3"/>
  <c r="AW410" i="3"/>
  <c r="AY410" i="3"/>
  <c r="BA410" i="3"/>
  <c r="BC410" i="3"/>
  <c r="BE410" i="3"/>
  <c r="BG410" i="3"/>
  <c r="BI410" i="3"/>
  <c r="N418" i="3"/>
  <c r="P418" i="3"/>
  <c r="R418" i="3"/>
  <c r="T418" i="3"/>
  <c r="V418" i="3"/>
  <c r="X418" i="3"/>
  <c r="Z418" i="3"/>
  <c r="AB418" i="3"/>
  <c r="AD418" i="3"/>
  <c r="AF418" i="3"/>
  <c r="AH418" i="3"/>
  <c r="AJ418" i="3"/>
  <c r="AL418" i="3"/>
  <c r="AN418" i="3"/>
  <c r="AP418" i="3"/>
  <c r="AR418" i="3"/>
  <c r="AT418" i="3"/>
  <c r="AV418" i="3"/>
  <c r="AX418" i="3"/>
  <c r="AZ418" i="3"/>
  <c r="BB418" i="3"/>
  <c r="BD418" i="3"/>
  <c r="BF418" i="3"/>
  <c r="BH418" i="3"/>
  <c r="M418" i="3"/>
  <c r="O418" i="3"/>
  <c r="Q418" i="3"/>
  <c r="S418" i="3"/>
  <c r="U418" i="3"/>
  <c r="W418" i="3"/>
  <c r="Y418" i="3"/>
  <c r="AA418" i="3"/>
  <c r="AC418" i="3"/>
  <c r="AE418" i="3"/>
  <c r="AG418" i="3"/>
  <c r="AI418" i="3"/>
  <c r="AK418" i="3"/>
  <c r="AM418" i="3"/>
  <c r="AO418" i="3"/>
  <c r="AQ418" i="3"/>
  <c r="AS418" i="3"/>
  <c r="AU418" i="3"/>
  <c r="AW418" i="3"/>
  <c r="AY418" i="3"/>
  <c r="BA418" i="3"/>
  <c r="BC418" i="3"/>
  <c r="BE418" i="3"/>
  <c r="BG418" i="3"/>
  <c r="BI418" i="3"/>
  <c r="M426" i="3"/>
  <c r="O426" i="3"/>
  <c r="Q426" i="3"/>
  <c r="S426" i="3"/>
  <c r="U426" i="3"/>
  <c r="W426" i="3"/>
  <c r="Y426" i="3"/>
  <c r="AA426" i="3"/>
  <c r="AC426" i="3"/>
  <c r="AE426" i="3"/>
  <c r="AG426" i="3"/>
  <c r="AI426" i="3"/>
  <c r="AK426" i="3"/>
  <c r="AM426" i="3"/>
  <c r="AO426" i="3"/>
  <c r="AQ426" i="3"/>
  <c r="AS426" i="3"/>
  <c r="AU426" i="3"/>
  <c r="AW426" i="3"/>
  <c r="AY426" i="3"/>
  <c r="BA426" i="3"/>
  <c r="BC426" i="3"/>
  <c r="BE426" i="3"/>
  <c r="BG426" i="3"/>
  <c r="BI426" i="3"/>
  <c r="N426" i="3"/>
  <c r="P426" i="3"/>
  <c r="R426" i="3"/>
  <c r="T426" i="3"/>
  <c r="V426" i="3"/>
  <c r="X426" i="3"/>
  <c r="Z426" i="3"/>
  <c r="AB426" i="3"/>
  <c r="AD426" i="3"/>
  <c r="AF426" i="3"/>
  <c r="AH426" i="3"/>
  <c r="AJ426" i="3"/>
  <c r="AL426" i="3"/>
  <c r="AN426" i="3"/>
  <c r="AP426" i="3"/>
  <c r="AR426" i="3"/>
  <c r="AT426" i="3"/>
  <c r="AV426" i="3"/>
  <c r="AX426" i="3"/>
  <c r="AZ426" i="3"/>
  <c r="BB426" i="3"/>
  <c r="BD426" i="3"/>
  <c r="BF426" i="3"/>
  <c r="BH426" i="3"/>
  <c r="M434" i="3"/>
  <c r="O434" i="3"/>
  <c r="Q434" i="3"/>
  <c r="S434" i="3"/>
  <c r="U434" i="3"/>
  <c r="W434" i="3"/>
  <c r="Y434" i="3"/>
  <c r="AA434" i="3"/>
  <c r="AC434" i="3"/>
  <c r="AE434" i="3"/>
  <c r="AG434" i="3"/>
  <c r="AI434" i="3"/>
  <c r="AK434" i="3"/>
  <c r="AM434" i="3"/>
  <c r="AO434" i="3"/>
  <c r="AQ434" i="3"/>
  <c r="AS434" i="3"/>
  <c r="AU434" i="3"/>
  <c r="AW434" i="3"/>
  <c r="AY434" i="3"/>
  <c r="BA434" i="3"/>
  <c r="BC434" i="3"/>
  <c r="BE434" i="3"/>
  <c r="BG434" i="3"/>
  <c r="BI434" i="3"/>
  <c r="N434" i="3"/>
  <c r="P434" i="3"/>
  <c r="R434" i="3"/>
  <c r="T434" i="3"/>
  <c r="V434" i="3"/>
  <c r="X434" i="3"/>
  <c r="Z434" i="3"/>
  <c r="AB434" i="3"/>
  <c r="AD434" i="3"/>
  <c r="AF434" i="3"/>
  <c r="AH434" i="3"/>
  <c r="AJ434" i="3"/>
  <c r="AL434" i="3"/>
  <c r="AN434" i="3"/>
  <c r="AP434" i="3"/>
  <c r="AR434" i="3"/>
  <c r="AT434" i="3"/>
  <c r="AV434" i="3"/>
  <c r="AX434" i="3"/>
  <c r="AZ434" i="3"/>
  <c r="BB434" i="3"/>
  <c r="BD434" i="3"/>
  <c r="BF434" i="3"/>
  <c r="BH434" i="3"/>
  <c r="M442" i="3"/>
  <c r="O442" i="3"/>
  <c r="Q442" i="3"/>
  <c r="S442" i="3"/>
  <c r="U442" i="3"/>
  <c r="W442" i="3"/>
  <c r="Y442" i="3"/>
  <c r="AA442" i="3"/>
  <c r="AC442" i="3"/>
  <c r="AE442" i="3"/>
  <c r="AG442" i="3"/>
  <c r="AI442" i="3"/>
  <c r="AK442" i="3"/>
  <c r="AM442" i="3"/>
  <c r="AO442" i="3"/>
  <c r="AQ442" i="3"/>
  <c r="AS442" i="3"/>
  <c r="AU442" i="3"/>
  <c r="AW442" i="3"/>
  <c r="AY442" i="3"/>
  <c r="BA442" i="3"/>
  <c r="BC442" i="3"/>
  <c r="BE442" i="3"/>
  <c r="BG442" i="3"/>
  <c r="BI442" i="3"/>
  <c r="N442" i="3"/>
  <c r="P442" i="3"/>
  <c r="R442" i="3"/>
  <c r="T442" i="3"/>
  <c r="V442" i="3"/>
  <c r="X442" i="3"/>
  <c r="Z442" i="3"/>
  <c r="AB442" i="3"/>
  <c r="AD442" i="3"/>
  <c r="AF442" i="3"/>
  <c r="AH442" i="3"/>
  <c r="AJ442" i="3"/>
  <c r="AL442" i="3"/>
  <c r="AN442" i="3"/>
  <c r="AP442" i="3"/>
  <c r="AR442" i="3"/>
  <c r="AT442" i="3"/>
  <c r="AV442" i="3"/>
  <c r="AX442" i="3"/>
  <c r="AZ442" i="3"/>
  <c r="BB442" i="3"/>
  <c r="BD442" i="3"/>
  <c r="BF442" i="3"/>
  <c r="BH442" i="3"/>
  <c r="N450" i="3"/>
  <c r="P450" i="3"/>
  <c r="R450" i="3"/>
  <c r="T450" i="3"/>
  <c r="V450" i="3"/>
  <c r="X450" i="3"/>
  <c r="Z450" i="3"/>
  <c r="AB450" i="3"/>
  <c r="AD450" i="3"/>
  <c r="AF450" i="3"/>
  <c r="AH450" i="3"/>
  <c r="AJ450" i="3"/>
  <c r="AL450" i="3"/>
  <c r="AN450" i="3"/>
  <c r="AP450" i="3"/>
  <c r="AR450" i="3"/>
  <c r="AT450" i="3"/>
  <c r="AV450" i="3"/>
  <c r="AX450" i="3"/>
  <c r="AZ450" i="3"/>
  <c r="O450" i="3"/>
  <c r="S450" i="3"/>
  <c r="W450" i="3"/>
  <c r="AA450" i="3"/>
  <c r="AE450" i="3"/>
  <c r="AI450" i="3"/>
  <c r="AM450" i="3"/>
  <c r="AQ450" i="3"/>
  <c r="AU450" i="3"/>
  <c r="AY450" i="3"/>
  <c r="BB450" i="3"/>
  <c r="BD450" i="3"/>
  <c r="BF450" i="3"/>
  <c r="BH450" i="3"/>
  <c r="M450" i="3"/>
  <c r="Q450" i="3"/>
  <c r="U450" i="3"/>
  <c r="Y450" i="3"/>
  <c r="AC450" i="3"/>
  <c r="AG450" i="3"/>
  <c r="AK450" i="3"/>
  <c r="AO450" i="3"/>
  <c r="AS450" i="3"/>
  <c r="AW450" i="3"/>
  <c r="BA450" i="3"/>
  <c r="BC450" i="3"/>
  <c r="BE450" i="3"/>
  <c r="BG450" i="3"/>
  <c r="BI450" i="3"/>
  <c r="BN459" i="3"/>
  <c r="BL459" i="3"/>
  <c r="BK296" i="3"/>
  <c r="BL296" i="3"/>
  <c r="BJ296" i="3"/>
  <c r="P303" i="3"/>
  <c r="T303" i="3"/>
  <c r="X303" i="3"/>
  <c r="AB303" i="3"/>
  <c r="AF303" i="3"/>
  <c r="AJ303" i="3"/>
  <c r="AN303" i="3"/>
  <c r="AR303" i="3"/>
  <c r="AV303" i="3"/>
  <c r="AZ303" i="3"/>
  <c r="BD303" i="3"/>
  <c r="BH303" i="3"/>
  <c r="O303" i="3"/>
  <c r="S303" i="3"/>
  <c r="W303" i="3"/>
  <c r="AA303" i="3"/>
  <c r="AE303" i="3"/>
  <c r="AI303" i="3"/>
  <c r="AM303" i="3"/>
  <c r="AQ303" i="3"/>
  <c r="AU303" i="3"/>
  <c r="AY303" i="3"/>
  <c r="BC303" i="3"/>
  <c r="BG303" i="3"/>
  <c r="N303" i="3"/>
  <c r="R303" i="3"/>
  <c r="V303" i="3"/>
  <c r="Z303" i="3"/>
  <c r="AD303" i="3"/>
  <c r="AH303" i="3"/>
  <c r="AL303" i="3"/>
  <c r="AP303" i="3"/>
  <c r="AT303" i="3"/>
  <c r="AX303" i="3"/>
  <c r="BB303" i="3"/>
  <c r="BF303" i="3"/>
  <c r="M303" i="3"/>
  <c r="Q303" i="3"/>
  <c r="U303" i="3"/>
  <c r="Y303" i="3"/>
  <c r="AC303" i="3"/>
  <c r="AG303" i="3"/>
  <c r="AK303" i="3"/>
  <c r="AO303" i="3"/>
  <c r="AS303" i="3"/>
  <c r="AW303" i="3"/>
  <c r="BA303" i="3"/>
  <c r="BE303" i="3"/>
  <c r="BI303" i="3"/>
  <c r="P307" i="3"/>
  <c r="T307" i="3"/>
  <c r="X307" i="3"/>
  <c r="AB307" i="3"/>
  <c r="AF307" i="3"/>
  <c r="AJ307" i="3"/>
  <c r="AN307" i="3"/>
  <c r="AR307" i="3"/>
  <c r="AV307" i="3"/>
  <c r="AZ307" i="3"/>
  <c r="BD307" i="3"/>
  <c r="BH307" i="3"/>
  <c r="O307" i="3"/>
  <c r="S307" i="3"/>
  <c r="W307" i="3"/>
  <c r="AA307" i="3"/>
  <c r="AE307" i="3"/>
  <c r="AI307" i="3"/>
  <c r="AM307" i="3"/>
  <c r="AQ307" i="3"/>
  <c r="AU307" i="3"/>
  <c r="AY307" i="3"/>
  <c r="BC307" i="3"/>
  <c r="BG307" i="3"/>
  <c r="N307" i="3"/>
  <c r="R307" i="3"/>
  <c r="V307" i="3"/>
  <c r="Z307" i="3"/>
  <c r="AD307" i="3"/>
  <c r="AH307" i="3"/>
  <c r="AL307" i="3"/>
  <c r="AP307" i="3"/>
  <c r="AT307" i="3"/>
  <c r="AX307" i="3"/>
  <c r="BB307" i="3"/>
  <c r="BF307" i="3"/>
  <c r="M307" i="3"/>
  <c r="Q307" i="3"/>
  <c r="U307" i="3"/>
  <c r="Y307" i="3"/>
  <c r="AC307" i="3"/>
  <c r="AG307" i="3"/>
  <c r="AK307" i="3"/>
  <c r="AO307" i="3"/>
  <c r="AS307" i="3"/>
  <c r="AW307" i="3"/>
  <c r="BA307" i="3"/>
  <c r="BE307" i="3"/>
  <c r="BI307" i="3"/>
  <c r="BJ310" i="3"/>
  <c r="BN310" i="3"/>
  <c r="BL310" i="3"/>
  <c r="BJ312" i="3"/>
  <c r="BN312" i="3"/>
  <c r="BL312" i="3"/>
  <c r="P315" i="3"/>
  <c r="M315" i="3"/>
  <c r="Q315" i="3"/>
  <c r="U315" i="3"/>
  <c r="T315" i="3"/>
  <c r="Z315" i="3"/>
  <c r="AD315" i="3"/>
  <c r="AH315" i="3"/>
  <c r="AL315" i="3"/>
  <c r="AP315" i="3"/>
  <c r="AT315" i="3"/>
  <c r="AX315" i="3"/>
  <c r="BB315" i="3"/>
  <c r="BF315" i="3"/>
  <c r="V315" i="3"/>
  <c r="AA315" i="3"/>
  <c r="AE315" i="3"/>
  <c r="AI315" i="3"/>
  <c r="AM315" i="3"/>
  <c r="AQ315" i="3"/>
  <c r="AU315" i="3"/>
  <c r="AY315" i="3"/>
  <c r="BC315" i="3"/>
  <c r="BG315" i="3"/>
  <c r="N315" i="3"/>
  <c r="R315" i="3"/>
  <c r="O315" i="3"/>
  <c r="S315" i="3"/>
  <c r="W315" i="3"/>
  <c r="X315" i="3"/>
  <c r="AB315" i="3"/>
  <c r="AF315" i="3"/>
  <c r="AJ315" i="3"/>
  <c r="AN315" i="3"/>
  <c r="AR315" i="3"/>
  <c r="AV315" i="3"/>
  <c r="AZ315" i="3"/>
  <c r="BD315" i="3"/>
  <c r="BH315" i="3"/>
  <c r="Y315" i="3"/>
  <c r="AC315" i="3"/>
  <c r="AG315" i="3"/>
  <c r="AK315" i="3"/>
  <c r="AO315" i="3"/>
  <c r="AS315" i="3"/>
  <c r="AW315" i="3"/>
  <c r="BA315" i="3"/>
  <c r="BE315" i="3"/>
  <c r="BI315" i="3"/>
  <c r="BM316" i="3"/>
  <c r="BK317" i="3"/>
  <c r="BM318" i="3"/>
  <c r="N320" i="3"/>
  <c r="R320" i="3"/>
  <c r="V320" i="3"/>
  <c r="Z320" i="3"/>
  <c r="AD320" i="3"/>
  <c r="AH320" i="3"/>
  <c r="AL320" i="3"/>
  <c r="AP320" i="3"/>
  <c r="AT320" i="3"/>
  <c r="AX320" i="3"/>
  <c r="BB320" i="3"/>
  <c r="BF320" i="3"/>
  <c r="M320" i="3"/>
  <c r="Q320" i="3"/>
  <c r="U320" i="3"/>
  <c r="Y320" i="3"/>
  <c r="AC320" i="3"/>
  <c r="AG320" i="3"/>
  <c r="AK320" i="3"/>
  <c r="AO320" i="3"/>
  <c r="AS320" i="3"/>
  <c r="AW320" i="3"/>
  <c r="BA320" i="3"/>
  <c r="BE320" i="3"/>
  <c r="BI320" i="3"/>
  <c r="P320" i="3"/>
  <c r="T320" i="3"/>
  <c r="X320" i="3"/>
  <c r="AB320" i="3"/>
  <c r="AF320" i="3"/>
  <c r="AJ320" i="3"/>
  <c r="AN320" i="3"/>
  <c r="AR320" i="3"/>
  <c r="AV320" i="3"/>
  <c r="AZ320" i="3"/>
  <c r="BD320" i="3"/>
  <c r="BH320" i="3"/>
  <c r="O320" i="3"/>
  <c r="S320" i="3"/>
  <c r="W320" i="3"/>
  <c r="AA320" i="3"/>
  <c r="AE320" i="3"/>
  <c r="AI320" i="3"/>
  <c r="AM320" i="3"/>
  <c r="AQ320" i="3"/>
  <c r="AU320" i="3"/>
  <c r="AY320" i="3"/>
  <c r="BC320" i="3"/>
  <c r="BG320" i="3"/>
  <c r="BM321" i="3"/>
  <c r="BL321" i="3"/>
  <c r="BJ321" i="3"/>
  <c r="P322" i="3"/>
  <c r="T322" i="3"/>
  <c r="X322" i="3"/>
  <c r="AB322" i="3"/>
  <c r="AF322" i="3"/>
  <c r="AJ322" i="3"/>
  <c r="AN322" i="3"/>
  <c r="AR322" i="3"/>
  <c r="AV322" i="3"/>
  <c r="AZ322" i="3"/>
  <c r="BD322" i="3"/>
  <c r="BH322" i="3"/>
  <c r="O322" i="3"/>
  <c r="S322" i="3"/>
  <c r="W322" i="3"/>
  <c r="AA322" i="3"/>
  <c r="AE322" i="3"/>
  <c r="AI322" i="3"/>
  <c r="AM322" i="3"/>
  <c r="AQ322" i="3"/>
  <c r="AU322" i="3"/>
  <c r="AY322" i="3"/>
  <c r="BC322" i="3"/>
  <c r="BG322" i="3"/>
  <c r="N322" i="3"/>
  <c r="R322" i="3"/>
  <c r="V322" i="3"/>
  <c r="Z322" i="3"/>
  <c r="AD322" i="3"/>
  <c r="AH322" i="3"/>
  <c r="AL322" i="3"/>
  <c r="AP322" i="3"/>
  <c r="AT322" i="3"/>
  <c r="AX322" i="3"/>
  <c r="BB322" i="3"/>
  <c r="BF322" i="3"/>
  <c r="M322" i="3"/>
  <c r="Q322" i="3"/>
  <c r="U322" i="3"/>
  <c r="Y322" i="3"/>
  <c r="AC322" i="3"/>
  <c r="AG322" i="3"/>
  <c r="AK322" i="3"/>
  <c r="AO322" i="3"/>
  <c r="AS322" i="3"/>
  <c r="AW322" i="3"/>
  <c r="BA322" i="3"/>
  <c r="BE322" i="3"/>
  <c r="BI322" i="3"/>
  <c r="BM323" i="3"/>
  <c r="BL323" i="3"/>
  <c r="BJ323" i="3"/>
  <c r="P324" i="3"/>
  <c r="T324" i="3"/>
  <c r="X324" i="3"/>
  <c r="AB324" i="3"/>
  <c r="AF324" i="3"/>
  <c r="AJ324" i="3"/>
  <c r="AN324" i="3"/>
  <c r="AR324" i="3"/>
  <c r="AV324" i="3"/>
  <c r="AZ324" i="3"/>
  <c r="BD324" i="3"/>
  <c r="BH324" i="3"/>
  <c r="O324" i="3"/>
  <c r="S324" i="3"/>
  <c r="W324" i="3"/>
  <c r="AA324" i="3"/>
  <c r="AE324" i="3"/>
  <c r="AI324" i="3"/>
  <c r="AM324" i="3"/>
  <c r="AQ324" i="3"/>
  <c r="AU324" i="3"/>
  <c r="AY324" i="3"/>
  <c r="BC324" i="3"/>
  <c r="BG324" i="3"/>
  <c r="N324" i="3"/>
  <c r="R324" i="3"/>
  <c r="V324" i="3"/>
  <c r="Z324" i="3"/>
  <c r="AD324" i="3"/>
  <c r="AH324" i="3"/>
  <c r="AL324" i="3"/>
  <c r="AP324" i="3"/>
  <c r="AT324" i="3"/>
  <c r="AX324" i="3"/>
  <c r="BB324" i="3"/>
  <c r="BF324" i="3"/>
  <c r="M324" i="3"/>
  <c r="Q324" i="3"/>
  <c r="U324" i="3"/>
  <c r="Y324" i="3"/>
  <c r="AC324" i="3"/>
  <c r="AG324" i="3"/>
  <c r="AK324" i="3"/>
  <c r="AO324" i="3"/>
  <c r="AS324" i="3"/>
  <c r="AW324" i="3"/>
  <c r="BA324" i="3"/>
  <c r="BE324" i="3"/>
  <c r="BI324" i="3"/>
  <c r="BM325" i="3"/>
  <c r="BL325" i="3"/>
  <c r="BJ325" i="3"/>
  <c r="N326" i="3"/>
  <c r="R326" i="3"/>
  <c r="V326" i="3"/>
  <c r="Z326" i="3"/>
  <c r="AD326" i="3"/>
  <c r="AH326" i="3"/>
  <c r="AL326" i="3"/>
  <c r="AP326" i="3"/>
  <c r="AT326" i="3"/>
  <c r="AX326" i="3"/>
  <c r="BB326" i="3"/>
  <c r="BF326" i="3"/>
  <c r="M326" i="3"/>
  <c r="Q326" i="3"/>
  <c r="U326" i="3"/>
  <c r="Y326" i="3"/>
  <c r="AC326" i="3"/>
  <c r="AG326" i="3"/>
  <c r="AK326" i="3"/>
  <c r="AO326" i="3"/>
  <c r="AS326" i="3"/>
  <c r="AW326" i="3"/>
  <c r="BA326" i="3"/>
  <c r="BE326" i="3"/>
  <c r="BI326" i="3"/>
  <c r="P326" i="3"/>
  <c r="T326" i="3"/>
  <c r="X326" i="3"/>
  <c r="AB326" i="3"/>
  <c r="AF326" i="3"/>
  <c r="AJ326" i="3"/>
  <c r="AN326" i="3"/>
  <c r="AR326" i="3"/>
  <c r="AV326" i="3"/>
  <c r="AZ326" i="3"/>
  <c r="BD326" i="3"/>
  <c r="BH326" i="3"/>
  <c r="O326" i="3"/>
  <c r="S326" i="3"/>
  <c r="W326" i="3"/>
  <c r="AA326" i="3"/>
  <c r="AE326" i="3"/>
  <c r="AI326" i="3"/>
  <c r="AM326" i="3"/>
  <c r="AQ326" i="3"/>
  <c r="AU326" i="3"/>
  <c r="AY326" i="3"/>
  <c r="BC326" i="3"/>
  <c r="BG326" i="3"/>
  <c r="BM327" i="3"/>
  <c r="BL327" i="3"/>
  <c r="BJ327" i="3"/>
  <c r="N328" i="3"/>
  <c r="R328" i="3"/>
  <c r="V328" i="3"/>
  <c r="Z328" i="3"/>
  <c r="AD328" i="3"/>
  <c r="AH328" i="3"/>
  <c r="AL328" i="3"/>
  <c r="AP328" i="3"/>
  <c r="AT328" i="3"/>
  <c r="AX328" i="3"/>
  <c r="M328" i="3"/>
  <c r="Q328" i="3"/>
  <c r="U328" i="3"/>
  <c r="Y328" i="3"/>
  <c r="AC328" i="3"/>
  <c r="AG328" i="3"/>
  <c r="AK328" i="3"/>
  <c r="AO328" i="3"/>
  <c r="AS328" i="3"/>
  <c r="AW328" i="3"/>
  <c r="BA328" i="3"/>
  <c r="BD328" i="3"/>
  <c r="BH328" i="3"/>
  <c r="BE328" i="3"/>
  <c r="BI328" i="3"/>
  <c r="P328" i="3"/>
  <c r="T328" i="3"/>
  <c r="X328" i="3"/>
  <c r="AB328" i="3"/>
  <c r="AF328" i="3"/>
  <c r="AJ328" i="3"/>
  <c r="AN328" i="3"/>
  <c r="AR328" i="3"/>
  <c r="AV328" i="3"/>
  <c r="AZ328" i="3"/>
  <c r="O328" i="3"/>
  <c r="S328" i="3"/>
  <c r="W328" i="3"/>
  <c r="AA328" i="3"/>
  <c r="AE328" i="3"/>
  <c r="AI328" i="3"/>
  <c r="AM328" i="3"/>
  <c r="AQ328" i="3"/>
  <c r="AU328" i="3"/>
  <c r="AY328" i="3"/>
  <c r="BB328" i="3"/>
  <c r="BF328" i="3"/>
  <c r="BC328" i="3"/>
  <c r="BG328" i="3"/>
  <c r="BM329" i="3"/>
  <c r="BL329" i="3"/>
  <c r="BJ329" i="3"/>
  <c r="P330" i="3"/>
  <c r="T330" i="3"/>
  <c r="X330" i="3"/>
  <c r="AB330" i="3"/>
  <c r="AF330" i="3"/>
  <c r="AJ330" i="3"/>
  <c r="AN330" i="3"/>
  <c r="AR330" i="3"/>
  <c r="AV330" i="3"/>
  <c r="AZ330" i="3"/>
  <c r="BD330" i="3"/>
  <c r="BH330" i="3"/>
  <c r="O330" i="3"/>
  <c r="S330" i="3"/>
  <c r="W330" i="3"/>
  <c r="AA330" i="3"/>
  <c r="AE330" i="3"/>
  <c r="AI330" i="3"/>
  <c r="AM330" i="3"/>
  <c r="AQ330" i="3"/>
  <c r="AU330" i="3"/>
  <c r="AY330" i="3"/>
  <c r="BC330" i="3"/>
  <c r="BG330" i="3"/>
  <c r="N330" i="3"/>
  <c r="R330" i="3"/>
  <c r="V330" i="3"/>
  <c r="Z330" i="3"/>
  <c r="AD330" i="3"/>
  <c r="AH330" i="3"/>
  <c r="AL330" i="3"/>
  <c r="AP330" i="3"/>
  <c r="AT330" i="3"/>
  <c r="AX330" i="3"/>
  <c r="BB330" i="3"/>
  <c r="BF330" i="3"/>
  <c r="M330" i="3"/>
  <c r="Q330" i="3"/>
  <c r="U330" i="3"/>
  <c r="Y330" i="3"/>
  <c r="AC330" i="3"/>
  <c r="AG330" i="3"/>
  <c r="AK330" i="3"/>
  <c r="AO330" i="3"/>
  <c r="AS330" i="3"/>
  <c r="AW330" i="3"/>
  <c r="BA330" i="3"/>
  <c r="BE330" i="3"/>
  <c r="BI330" i="3"/>
  <c r="BM331" i="3"/>
  <c r="BL331" i="3"/>
  <c r="BJ331" i="3"/>
  <c r="P332" i="3"/>
  <c r="T332" i="3"/>
  <c r="X332" i="3"/>
  <c r="AB332" i="3"/>
  <c r="AF332" i="3"/>
  <c r="AJ332" i="3"/>
  <c r="AN332" i="3"/>
  <c r="AR332" i="3"/>
  <c r="AV332" i="3"/>
  <c r="AZ332" i="3"/>
  <c r="BD332" i="3"/>
  <c r="BH332" i="3"/>
  <c r="O332" i="3"/>
  <c r="S332" i="3"/>
  <c r="W332" i="3"/>
  <c r="AA332" i="3"/>
  <c r="AE332" i="3"/>
  <c r="AI332" i="3"/>
  <c r="AM332" i="3"/>
  <c r="AQ332" i="3"/>
  <c r="AU332" i="3"/>
  <c r="AY332" i="3"/>
  <c r="BC332" i="3"/>
  <c r="BG332" i="3"/>
  <c r="N332" i="3"/>
  <c r="R332" i="3"/>
  <c r="V332" i="3"/>
  <c r="Z332" i="3"/>
  <c r="AD332" i="3"/>
  <c r="AH332" i="3"/>
  <c r="AL332" i="3"/>
  <c r="AP332" i="3"/>
  <c r="AT332" i="3"/>
  <c r="AX332" i="3"/>
  <c r="BB332" i="3"/>
  <c r="BF332" i="3"/>
  <c r="M332" i="3"/>
  <c r="Q332" i="3"/>
  <c r="U332" i="3"/>
  <c r="Y332" i="3"/>
  <c r="AC332" i="3"/>
  <c r="AG332" i="3"/>
  <c r="AK332" i="3"/>
  <c r="AO332" i="3"/>
  <c r="AS332" i="3"/>
  <c r="AW332" i="3"/>
  <c r="BA332" i="3"/>
  <c r="BE332" i="3"/>
  <c r="BI332" i="3"/>
  <c r="BM333" i="3"/>
  <c r="BL333" i="3"/>
  <c r="BJ333" i="3"/>
  <c r="N334" i="3"/>
  <c r="R334" i="3"/>
  <c r="V334" i="3"/>
  <c r="Z334" i="3"/>
  <c r="AD334" i="3"/>
  <c r="AH334" i="3"/>
  <c r="AL334" i="3"/>
  <c r="AP334" i="3"/>
  <c r="AT334" i="3"/>
  <c r="AX334" i="3"/>
  <c r="BB334" i="3"/>
  <c r="BF334" i="3"/>
  <c r="M334" i="3"/>
  <c r="Q334" i="3"/>
  <c r="U334" i="3"/>
  <c r="Y334" i="3"/>
  <c r="AC334" i="3"/>
  <c r="AG334" i="3"/>
  <c r="AK334" i="3"/>
  <c r="AO334" i="3"/>
  <c r="AS334" i="3"/>
  <c r="AW334" i="3"/>
  <c r="BA334" i="3"/>
  <c r="BE334" i="3"/>
  <c r="BI334" i="3"/>
  <c r="P334" i="3"/>
  <c r="T334" i="3"/>
  <c r="X334" i="3"/>
  <c r="AB334" i="3"/>
  <c r="AF334" i="3"/>
  <c r="AJ334" i="3"/>
  <c r="AN334" i="3"/>
  <c r="AR334" i="3"/>
  <c r="AV334" i="3"/>
  <c r="AZ334" i="3"/>
  <c r="BD334" i="3"/>
  <c r="BH334" i="3"/>
  <c r="O334" i="3"/>
  <c r="S334" i="3"/>
  <c r="W334" i="3"/>
  <c r="AA334" i="3"/>
  <c r="AE334" i="3"/>
  <c r="AI334" i="3"/>
  <c r="AM334" i="3"/>
  <c r="AQ334" i="3"/>
  <c r="AU334" i="3"/>
  <c r="AY334" i="3"/>
  <c r="BC334" i="3"/>
  <c r="BG334" i="3"/>
  <c r="BM335" i="3"/>
  <c r="BL335" i="3"/>
  <c r="BJ335" i="3"/>
  <c r="N336" i="3"/>
  <c r="R336" i="3"/>
  <c r="V336" i="3"/>
  <c r="Z336" i="3"/>
  <c r="AD336" i="3"/>
  <c r="AH336" i="3"/>
  <c r="AL336" i="3"/>
  <c r="AP336" i="3"/>
  <c r="AT336" i="3"/>
  <c r="AX336" i="3"/>
  <c r="BB336" i="3"/>
  <c r="BF336" i="3"/>
  <c r="M336" i="3"/>
  <c r="Q336" i="3"/>
  <c r="U336" i="3"/>
  <c r="Y336" i="3"/>
  <c r="AC336" i="3"/>
  <c r="AG336" i="3"/>
  <c r="AK336" i="3"/>
  <c r="AO336" i="3"/>
  <c r="AS336" i="3"/>
  <c r="AW336" i="3"/>
  <c r="BA336" i="3"/>
  <c r="BE336" i="3"/>
  <c r="BI336" i="3"/>
  <c r="P336" i="3"/>
  <c r="T336" i="3"/>
  <c r="X336" i="3"/>
  <c r="AB336" i="3"/>
  <c r="AF336" i="3"/>
  <c r="AJ336" i="3"/>
  <c r="AN336" i="3"/>
  <c r="AR336" i="3"/>
  <c r="AV336" i="3"/>
  <c r="AZ336" i="3"/>
  <c r="BD336" i="3"/>
  <c r="BH336" i="3"/>
  <c r="O336" i="3"/>
  <c r="S336" i="3"/>
  <c r="W336" i="3"/>
  <c r="AA336" i="3"/>
  <c r="AE336" i="3"/>
  <c r="AI336" i="3"/>
  <c r="AM336" i="3"/>
  <c r="AQ336" i="3"/>
  <c r="AU336" i="3"/>
  <c r="AY336" i="3"/>
  <c r="BC336" i="3"/>
  <c r="BG336" i="3"/>
  <c r="BM337" i="3"/>
  <c r="BL337" i="3"/>
  <c r="O338" i="3"/>
  <c r="S338" i="3"/>
  <c r="W338" i="3"/>
  <c r="AA338" i="3"/>
  <c r="AE338" i="3"/>
  <c r="AI338" i="3"/>
  <c r="AM338" i="3"/>
  <c r="AQ338" i="3"/>
  <c r="AU338" i="3"/>
  <c r="AY338" i="3"/>
  <c r="BC338" i="3"/>
  <c r="BG338" i="3"/>
  <c r="N338" i="3"/>
  <c r="R338" i="3"/>
  <c r="V338" i="3"/>
  <c r="Z338" i="3"/>
  <c r="AD338" i="3"/>
  <c r="AH338" i="3"/>
  <c r="AL338" i="3"/>
  <c r="AP338" i="3"/>
  <c r="AT338" i="3"/>
  <c r="AX338" i="3"/>
  <c r="BB338" i="3"/>
  <c r="BF338" i="3"/>
  <c r="M338" i="3"/>
  <c r="Q338" i="3"/>
  <c r="U338" i="3"/>
  <c r="Y338" i="3"/>
  <c r="AC338" i="3"/>
  <c r="AG338" i="3"/>
  <c r="AK338" i="3"/>
  <c r="AO338" i="3"/>
  <c r="AS338" i="3"/>
  <c r="AW338" i="3"/>
  <c r="BA338" i="3"/>
  <c r="BE338" i="3"/>
  <c r="BI338" i="3"/>
  <c r="P338" i="3"/>
  <c r="T338" i="3"/>
  <c r="X338" i="3"/>
  <c r="AB338" i="3"/>
  <c r="AF338" i="3"/>
  <c r="AJ338" i="3"/>
  <c r="AN338" i="3"/>
  <c r="AR338" i="3"/>
  <c r="AV338" i="3"/>
  <c r="AZ338" i="3"/>
  <c r="BD338" i="3"/>
  <c r="BH338" i="3"/>
  <c r="BM339" i="3"/>
  <c r="BJ339" i="3"/>
  <c r="BL339" i="3"/>
  <c r="P340" i="3"/>
  <c r="T340" i="3"/>
  <c r="X340" i="3"/>
  <c r="AB340" i="3"/>
  <c r="AF340" i="3"/>
  <c r="AJ340" i="3"/>
  <c r="AN340" i="3"/>
  <c r="AR340" i="3"/>
  <c r="AV340" i="3"/>
  <c r="AZ340" i="3"/>
  <c r="BD340" i="3"/>
  <c r="BH340" i="3"/>
  <c r="O340" i="3"/>
  <c r="S340" i="3"/>
  <c r="W340" i="3"/>
  <c r="AA340" i="3"/>
  <c r="AE340" i="3"/>
  <c r="AI340" i="3"/>
  <c r="AM340" i="3"/>
  <c r="AQ340" i="3"/>
  <c r="AU340" i="3"/>
  <c r="AY340" i="3"/>
  <c r="BC340" i="3"/>
  <c r="BG340" i="3"/>
  <c r="N340" i="3"/>
  <c r="R340" i="3"/>
  <c r="V340" i="3"/>
  <c r="Z340" i="3"/>
  <c r="AD340" i="3"/>
  <c r="AH340" i="3"/>
  <c r="AL340" i="3"/>
  <c r="AP340" i="3"/>
  <c r="AT340" i="3"/>
  <c r="AX340" i="3"/>
  <c r="BB340" i="3"/>
  <c r="BF340" i="3"/>
  <c r="M340" i="3"/>
  <c r="BN340" i="3" s="1"/>
  <c r="Q340" i="3"/>
  <c r="U340" i="3"/>
  <c r="Y340" i="3"/>
  <c r="AC340" i="3"/>
  <c r="AG340" i="3"/>
  <c r="AK340" i="3"/>
  <c r="AO340" i="3"/>
  <c r="AS340" i="3"/>
  <c r="AW340" i="3"/>
  <c r="BA340" i="3"/>
  <c r="BE340" i="3"/>
  <c r="BI340" i="3"/>
  <c r="BL341" i="3"/>
  <c r="O342" i="3"/>
  <c r="S342" i="3"/>
  <c r="W342" i="3"/>
  <c r="P342" i="3"/>
  <c r="T342" i="3"/>
  <c r="X342" i="3"/>
  <c r="AB342" i="3"/>
  <c r="AF342" i="3"/>
  <c r="AC342" i="3"/>
  <c r="AI342" i="3"/>
  <c r="AM342" i="3"/>
  <c r="AQ342" i="3"/>
  <c r="AU342" i="3"/>
  <c r="AY342" i="3"/>
  <c r="BC342" i="3"/>
  <c r="BG342" i="3"/>
  <c r="AA342" i="3"/>
  <c r="AH342" i="3"/>
  <c r="AL342" i="3"/>
  <c r="AP342" i="3"/>
  <c r="AT342" i="3"/>
  <c r="AX342" i="3"/>
  <c r="BB342" i="3"/>
  <c r="BF342" i="3"/>
  <c r="M342" i="3"/>
  <c r="Q342" i="3"/>
  <c r="U342" i="3"/>
  <c r="N342" i="3"/>
  <c r="R342" i="3"/>
  <c r="V342" i="3"/>
  <c r="Z342" i="3"/>
  <c r="AD342" i="3"/>
  <c r="Y342" i="3"/>
  <c r="AG342" i="3"/>
  <c r="AK342" i="3"/>
  <c r="AO342" i="3"/>
  <c r="AS342" i="3"/>
  <c r="AW342" i="3"/>
  <c r="BA342" i="3"/>
  <c r="BE342" i="3"/>
  <c r="BI342" i="3"/>
  <c r="AE342" i="3"/>
  <c r="AJ342" i="3"/>
  <c r="AN342" i="3"/>
  <c r="AR342" i="3"/>
  <c r="AV342" i="3"/>
  <c r="AZ342" i="3"/>
  <c r="BD342" i="3"/>
  <c r="BH342" i="3"/>
  <c r="BJ343" i="3"/>
  <c r="BJ454" i="3"/>
  <c r="L262" i="3"/>
  <c r="L284" i="3"/>
  <c r="K262" i="3"/>
  <c r="L291" i="3"/>
  <c r="L280" i="3"/>
  <c r="L267" i="3"/>
  <c r="K267" i="3"/>
  <c r="N403" i="3"/>
  <c r="P403" i="3"/>
  <c r="R403" i="3"/>
  <c r="T403" i="3"/>
  <c r="V403" i="3"/>
  <c r="X403" i="3"/>
  <c r="Z403" i="3"/>
  <c r="AB403" i="3"/>
  <c r="AD403" i="3"/>
  <c r="AF403" i="3"/>
  <c r="AH403" i="3"/>
  <c r="AJ403" i="3"/>
  <c r="AL403" i="3"/>
  <c r="AN403" i="3"/>
  <c r="AP403" i="3"/>
  <c r="AR403" i="3"/>
  <c r="AT403" i="3"/>
  <c r="AV403" i="3"/>
  <c r="AX403" i="3"/>
  <c r="AZ403" i="3"/>
  <c r="BB403" i="3"/>
  <c r="BD403" i="3"/>
  <c r="BF403" i="3"/>
  <c r="BH403" i="3"/>
  <c r="M403" i="3"/>
  <c r="O403" i="3"/>
  <c r="Q403" i="3"/>
  <c r="S403" i="3"/>
  <c r="U403" i="3"/>
  <c r="W403" i="3"/>
  <c r="Y403" i="3"/>
  <c r="AA403" i="3"/>
  <c r="AC403" i="3"/>
  <c r="AE403" i="3"/>
  <c r="AG403" i="3"/>
  <c r="AI403" i="3"/>
  <c r="AK403" i="3"/>
  <c r="AM403" i="3"/>
  <c r="AO403" i="3"/>
  <c r="AQ403" i="3"/>
  <c r="AS403" i="3"/>
  <c r="AU403" i="3"/>
  <c r="AW403" i="3"/>
  <c r="AY403" i="3"/>
  <c r="BA403" i="3"/>
  <c r="BC403" i="3"/>
  <c r="BE403" i="3"/>
  <c r="BG403" i="3"/>
  <c r="BI403" i="3"/>
  <c r="N411" i="3"/>
  <c r="P411" i="3"/>
  <c r="R411" i="3"/>
  <c r="T411" i="3"/>
  <c r="V411" i="3"/>
  <c r="X411" i="3"/>
  <c r="Z411" i="3"/>
  <c r="AB411" i="3"/>
  <c r="AD411" i="3"/>
  <c r="AF411" i="3"/>
  <c r="AH411" i="3"/>
  <c r="AJ411" i="3"/>
  <c r="AL411" i="3"/>
  <c r="AN411" i="3"/>
  <c r="AP411" i="3"/>
  <c r="AR411" i="3"/>
  <c r="AT411" i="3"/>
  <c r="AV411" i="3"/>
  <c r="AX411" i="3"/>
  <c r="AZ411" i="3"/>
  <c r="BB411" i="3"/>
  <c r="BD411" i="3"/>
  <c r="BF411" i="3"/>
  <c r="BH411" i="3"/>
  <c r="M411" i="3"/>
  <c r="O411" i="3"/>
  <c r="Q411" i="3"/>
  <c r="S411" i="3"/>
  <c r="U411" i="3"/>
  <c r="W411" i="3"/>
  <c r="Y411" i="3"/>
  <c r="AA411" i="3"/>
  <c r="AC411" i="3"/>
  <c r="AE411" i="3"/>
  <c r="AG411" i="3"/>
  <c r="AI411" i="3"/>
  <c r="AK411" i="3"/>
  <c r="AM411" i="3"/>
  <c r="AO411" i="3"/>
  <c r="AQ411" i="3"/>
  <c r="AS411" i="3"/>
  <c r="AU411" i="3"/>
  <c r="AW411" i="3"/>
  <c r="AY411" i="3"/>
  <c r="BA411" i="3"/>
  <c r="BC411" i="3"/>
  <c r="BE411" i="3"/>
  <c r="BG411" i="3"/>
  <c r="BI411" i="3"/>
  <c r="N419" i="3"/>
  <c r="P419" i="3"/>
  <c r="R419" i="3"/>
  <c r="T419" i="3"/>
  <c r="V419" i="3"/>
  <c r="X419" i="3"/>
  <c r="Z419" i="3"/>
  <c r="AB419" i="3"/>
  <c r="AD419" i="3"/>
  <c r="AF419" i="3"/>
  <c r="AH419" i="3"/>
  <c r="AJ419" i="3"/>
  <c r="AL419" i="3"/>
  <c r="AN419" i="3"/>
  <c r="AP419" i="3"/>
  <c r="AR419" i="3"/>
  <c r="AT419" i="3"/>
  <c r="AV419" i="3"/>
  <c r="AX419" i="3"/>
  <c r="AZ419" i="3"/>
  <c r="BB419" i="3"/>
  <c r="BD419" i="3"/>
  <c r="BF419" i="3"/>
  <c r="BH419" i="3"/>
  <c r="M419" i="3"/>
  <c r="O419" i="3"/>
  <c r="Q419" i="3"/>
  <c r="S419" i="3"/>
  <c r="U419" i="3"/>
  <c r="W419" i="3"/>
  <c r="Y419" i="3"/>
  <c r="AA419" i="3"/>
  <c r="AC419" i="3"/>
  <c r="AE419" i="3"/>
  <c r="AG419" i="3"/>
  <c r="AI419" i="3"/>
  <c r="AK419" i="3"/>
  <c r="AM419" i="3"/>
  <c r="AO419" i="3"/>
  <c r="AQ419" i="3"/>
  <c r="AS419" i="3"/>
  <c r="AU419" i="3"/>
  <c r="AW419" i="3"/>
  <c r="AY419" i="3"/>
  <c r="BA419" i="3"/>
  <c r="BC419" i="3"/>
  <c r="BE419" i="3"/>
  <c r="BG419" i="3"/>
  <c r="BI419" i="3"/>
  <c r="M427" i="3"/>
  <c r="O427" i="3"/>
  <c r="Q427" i="3"/>
  <c r="S427" i="3"/>
  <c r="U427" i="3"/>
  <c r="W427" i="3"/>
  <c r="Y427" i="3"/>
  <c r="AA427" i="3"/>
  <c r="AC427" i="3"/>
  <c r="AE427" i="3"/>
  <c r="AG427" i="3"/>
  <c r="AI427" i="3"/>
  <c r="AK427" i="3"/>
  <c r="AM427" i="3"/>
  <c r="AO427" i="3"/>
  <c r="AQ427" i="3"/>
  <c r="AS427" i="3"/>
  <c r="AU427" i="3"/>
  <c r="AW427" i="3"/>
  <c r="AY427" i="3"/>
  <c r="BA427" i="3"/>
  <c r="BC427" i="3"/>
  <c r="BE427" i="3"/>
  <c r="BG427" i="3"/>
  <c r="BI427" i="3"/>
  <c r="N427" i="3"/>
  <c r="P427" i="3"/>
  <c r="R427" i="3"/>
  <c r="T427" i="3"/>
  <c r="V427" i="3"/>
  <c r="X427" i="3"/>
  <c r="Z427" i="3"/>
  <c r="AB427" i="3"/>
  <c r="AD427" i="3"/>
  <c r="AF427" i="3"/>
  <c r="AH427" i="3"/>
  <c r="AJ427" i="3"/>
  <c r="AL427" i="3"/>
  <c r="AN427" i="3"/>
  <c r="AP427" i="3"/>
  <c r="AR427" i="3"/>
  <c r="AT427" i="3"/>
  <c r="AV427" i="3"/>
  <c r="AX427" i="3"/>
  <c r="AZ427" i="3"/>
  <c r="BB427" i="3"/>
  <c r="BD427" i="3"/>
  <c r="BF427" i="3"/>
  <c r="BH427" i="3"/>
  <c r="N435" i="3"/>
  <c r="P435" i="3"/>
  <c r="R435" i="3"/>
  <c r="T435" i="3"/>
  <c r="V435" i="3"/>
  <c r="X435" i="3"/>
  <c r="Z435" i="3"/>
  <c r="AB435" i="3"/>
  <c r="AD435" i="3"/>
  <c r="AF435" i="3"/>
  <c r="AH435" i="3"/>
  <c r="AJ435" i="3"/>
  <c r="AL435" i="3"/>
  <c r="AN435" i="3"/>
  <c r="AP435" i="3"/>
  <c r="AR435" i="3"/>
  <c r="AT435" i="3"/>
  <c r="AV435" i="3"/>
  <c r="AX435" i="3"/>
  <c r="AZ435" i="3"/>
  <c r="BB435" i="3"/>
  <c r="BD435" i="3"/>
  <c r="BF435" i="3"/>
  <c r="BH435" i="3"/>
  <c r="M435" i="3"/>
  <c r="O435" i="3"/>
  <c r="Q435" i="3"/>
  <c r="S435" i="3"/>
  <c r="U435" i="3"/>
  <c r="W435" i="3"/>
  <c r="Y435" i="3"/>
  <c r="AA435" i="3"/>
  <c r="AC435" i="3"/>
  <c r="AE435" i="3"/>
  <c r="AG435" i="3"/>
  <c r="AI435" i="3"/>
  <c r="AK435" i="3"/>
  <c r="AM435" i="3"/>
  <c r="AO435" i="3"/>
  <c r="AQ435" i="3"/>
  <c r="AS435" i="3"/>
  <c r="AU435" i="3"/>
  <c r="AW435" i="3"/>
  <c r="AY435" i="3"/>
  <c r="BA435" i="3"/>
  <c r="BC435" i="3"/>
  <c r="BE435" i="3"/>
  <c r="BG435" i="3"/>
  <c r="BI435" i="3"/>
  <c r="N443" i="3"/>
  <c r="P443" i="3"/>
  <c r="R443" i="3"/>
  <c r="T443" i="3"/>
  <c r="V443" i="3"/>
  <c r="X443" i="3"/>
  <c r="Z443" i="3"/>
  <c r="AB443" i="3"/>
  <c r="AD443" i="3"/>
  <c r="AF443" i="3"/>
  <c r="AH443" i="3"/>
  <c r="AJ443" i="3"/>
  <c r="AL443" i="3"/>
  <c r="AN443" i="3"/>
  <c r="AP443" i="3"/>
  <c r="AR443" i="3"/>
  <c r="AT443" i="3"/>
  <c r="AV443" i="3"/>
  <c r="AX443" i="3"/>
  <c r="AZ443" i="3"/>
  <c r="BB443" i="3"/>
  <c r="BD443" i="3"/>
  <c r="BF443" i="3"/>
  <c r="BH443" i="3"/>
  <c r="M443" i="3"/>
  <c r="O443" i="3"/>
  <c r="Q443" i="3"/>
  <c r="S443" i="3"/>
  <c r="U443" i="3"/>
  <c r="W443" i="3"/>
  <c r="Y443" i="3"/>
  <c r="AA443" i="3"/>
  <c r="AC443" i="3"/>
  <c r="AE443" i="3"/>
  <c r="AG443" i="3"/>
  <c r="AI443" i="3"/>
  <c r="AK443" i="3"/>
  <c r="AM443" i="3"/>
  <c r="AO443" i="3"/>
  <c r="AQ443" i="3"/>
  <c r="AS443" i="3"/>
  <c r="AU443" i="3"/>
  <c r="AW443" i="3"/>
  <c r="AY443" i="3"/>
  <c r="BA443" i="3"/>
  <c r="BC443" i="3"/>
  <c r="BE443" i="3"/>
  <c r="BG443" i="3"/>
  <c r="BI443" i="3"/>
  <c r="M451" i="3"/>
  <c r="O451" i="3"/>
  <c r="Q451" i="3"/>
  <c r="S451" i="3"/>
  <c r="U451" i="3"/>
  <c r="W451" i="3"/>
  <c r="Y451" i="3"/>
  <c r="AA451" i="3"/>
  <c r="AC451" i="3"/>
  <c r="AE451" i="3"/>
  <c r="AG451" i="3"/>
  <c r="AI451" i="3"/>
  <c r="AK451" i="3"/>
  <c r="AM451" i="3"/>
  <c r="AO451" i="3"/>
  <c r="AQ451" i="3"/>
  <c r="AS451" i="3"/>
  <c r="AU451" i="3"/>
  <c r="AW451" i="3"/>
  <c r="AY451" i="3"/>
  <c r="BA451" i="3"/>
  <c r="BC451" i="3"/>
  <c r="BE451" i="3"/>
  <c r="BG451" i="3"/>
  <c r="BI451" i="3"/>
  <c r="N451" i="3"/>
  <c r="P451" i="3"/>
  <c r="BK451" i="3" s="1"/>
  <c r="R451" i="3"/>
  <c r="T451" i="3"/>
  <c r="V451" i="3"/>
  <c r="X451" i="3"/>
  <c r="Z451" i="3"/>
  <c r="AB451" i="3"/>
  <c r="AD451" i="3"/>
  <c r="AF451" i="3"/>
  <c r="AH451" i="3"/>
  <c r="AJ451" i="3"/>
  <c r="AL451" i="3"/>
  <c r="AN451" i="3"/>
  <c r="AP451" i="3"/>
  <c r="AR451" i="3"/>
  <c r="AT451" i="3"/>
  <c r="AV451" i="3"/>
  <c r="AX451" i="3"/>
  <c r="AZ451" i="3"/>
  <c r="BB451" i="3"/>
  <c r="BD451" i="3"/>
  <c r="BF451" i="3"/>
  <c r="BH451" i="3"/>
  <c r="N406" i="3"/>
  <c r="P406" i="3"/>
  <c r="R406" i="3"/>
  <c r="T406" i="3"/>
  <c r="V406" i="3"/>
  <c r="X406" i="3"/>
  <c r="Z406" i="3"/>
  <c r="AB406" i="3"/>
  <c r="AD406" i="3"/>
  <c r="AF406" i="3"/>
  <c r="AH406" i="3"/>
  <c r="AJ406" i="3"/>
  <c r="AL406" i="3"/>
  <c r="AN406" i="3"/>
  <c r="AP406" i="3"/>
  <c r="AR406" i="3"/>
  <c r="AT406" i="3"/>
  <c r="AV406" i="3"/>
  <c r="AX406" i="3"/>
  <c r="AZ406" i="3"/>
  <c r="BB406" i="3"/>
  <c r="BD406" i="3"/>
  <c r="BF406" i="3"/>
  <c r="BH406" i="3"/>
  <c r="M406" i="3"/>
  <c r="O406" i="3"/>
  <c r="Q406" i="3"/>
  <c r="S406" i="3"/>
  <c r="U406" i="3"/>
  <c r="W406" i="3"/>
  <c r="Y406" i="3"/>
  <c r="AA406" i="3"/>
  <c r="AC406" i="3"/>
  <c r="AE406" i="3"/>
  <c r="AG406" i="3"/>
  <c r="AI406" i="3"/>
  <c r="AK406" i="3"/>
  <c r="AM406" i="3"/>
  <c r="AO406" i="3"/>
  <c r="AQ406" i="3"/>
  <c r="AS406" i="3"/>
  <c r="AU406" i="3"/>
  <c r="AW406" i="3"/>
  <c r="AY406" i="3"/>
  <c r="BA406" i="3"/>
  <c r="BC406" i="3"/>
  <c r="BE406" i="3"/>
  <c r="BG406" i="3"/>
  <c r="BI406" i="3"/>
  <c r="N414" i="3"/>
  <c r="P414" i="3"/>
  <c r="R414" i="3"/>
  <c r="T414" i="3"/>
  <c r="V414" i="3"/>
  <c r="X414" i="3"/>
  <c r="Z414" i="3"/>
  <c r="AB414" i="3"/>
  <c r="AD414" i="3"/>
  <c r="AF414" i="3"/>
  <c r="AH414" i="3"/>
  <c r="AJ414" i="3"/>
  <c r="AL414" i="3"/>
  <c r="AN414" i="3"/>
  <c r="AP414" i="3"/>
  <c r="AR414" i="3"/>
  <c r="AT414" i="3"/>
  <c r="AV414" i="3"/>
  <c r="AX414" i="3"/>
  <c r="AZ414" i="3"/>
  <c r="BB414" i="3"/>
  <c r="BD414" i="3"/>
  <c r="BF414" i="3"/>
  <c r="BH414" i="3"/>
  <c r="M414" i="3"/>
  <c r="O414" i="3"/>
  <c r="Q414" i="3"/>
  <c r="S414" i="3"/>
  <c r="U414" i="3"/>
  <c r="W414" i="3"/>
  <c r="Y414" i="3"/>
  <c r="AA414" i="3"/>
  <c r="AC414" i="3"/>
  <c r="AE414" i="3"/>
  <c r="AG414" i="3"/>
  <c r="AI414" i="3"/>
  <c r="AK414" i="3"/>
  <c r="AM414" i="3"/>
  <c r="AO414" i="3"/>
  <c r="AQ414" i="3"/>
  <c r="AS414" i="3"/>
  <c r="AU414" i="3"/>
  <c r="AW414" i="3"/>
  <c r="AY414" i="3"/>
  <c r="BA414" i="3"/>
  <c r="BC414" i="3"/>
  <c r="BE414" i="3"/>
  <c r="BG414" i="3"/>
  <c r="BI414" i="3"/>
  <c r="M422" i="3"/>
  <c r="O422" i="3"/>
  <c r="Q422" i="3"/>
  <c r="S422" i="3"/>
  <c r="U422" i="3"/>
  <c r="W422" i="3"/>
  <c r="Y422" i="3"/>
  <c r="AA422" i="3"/>
  <c r="AC422" i="3"/>
  <c r="AE422" i="3"/>
  <c r="AG422" i="3"/>
  <c r="AI422" i="3"/>
  <c r="AK422" i="3"/>
  <c r="AM422" i="3"/>
  <c r="AO422" i="3"/>
  <c r="AQ422" i="3"/>
  <c r="AS422" i="3"/>
  <c r="AU422" i="3"/>
  <c r="AW422" i="3"/>
  <c r="AY422" i="3"/>
  <c r="BA422" i="3"/>
  <c r="BC422" i="3"/>
  <c r="BE422" i="3"/>
  <c r="BG422" i="3"/>
  <c r="BI422" i="3"/>
  <c r="N422" i="3"/>
  <c r="P422" i="3"/>
  <c r="R422" i="3"/>
  <c r="T422" i="3"/>
  <c r="V422" i="3"/>
  <c r="X422" i="3"/>
  <c r="Z422" i="3"/>
  <c r="AB422" i="3"/>
  <c r="AD422" i="3"/>
  <c r="AF422" i="3"/>
  <c r="AH422" i="3"/>
  <c r="AJ422" i="3"/>
  <c r="AL422" i="3"/>
  <c r="AN422" i="3"/>
  <c r="AP422" i="3"/>
  <c r="AR422" i="3"/>
  <c r="AT422" i="3"/>
  <c r="AV422" i="3"/>
  <c r="AX422" i="3"/>
  <c r="AZ422" i="3"/>
  <c r="BB422" i="3"/>
  <c r="BD422" i="3"/>
  <c r="BF422" i="3"/>
  <c r="BH422" i="3"/>
  <c r="M430" i="3"/>
  <c r="O430" i="3"/>
  <c r="Q430" i="3"/>
  <c r="S430" i="3"/>
  <c r="U430" i="3"/>
  <c r="W430" i="3"/>
  <c r="Y430" i="3"/>
  <c r="AA430" i="3"/>
  <c r="AC430" i="3"/>
  <c r="AE430" i="3"/>
  <c r="AG430" i="3"/>
  <c r="AI430" i="3"/>
  <c r="AK430" i="3"/>
  <c r="AM430" i="3"/>
  <c r="AO430" i="3"/>
  <c r="AQ430" i="3"/>
  <c r="AS430" i="3"/>
  <c r="AU430" i="3"/>
  <c r="AW430" i="3"/>
  <c r="AY430" i="3"/>
  <c r="BA430" i="3"/>
  <c r="BC430" i="3"/>
  <c r="BE430" i="3"/>
  <c r="BG430" i="3"/>
  <c r="BI430" i="3"/>
  <c r="N430" i="3"/>
  <c r="P430" i="3"/>
  <c r="R430" i="3"/>
  <c r="T430" i="3"/>
  <c r="V430" i="3"/>
  <c r="X430" i="3"/>
  <c r="Z430" i="3"/>
  <c r="AB430" i="3"/>
  <c r="AD430" i="3"/>
  <c r="AF430" i="3"/>
  <c r="AH430" i="3"/>
  <c r="AJ430" i="3"/>
  <c r="AL430" i="3"/>
  <c r="AN430" i="3"/>
  <c r="AP430" i="3"/>
  <c r="AR430" i="3"/>
  <c r="AT430" i="3"/>
  <c r="AV430" i="3"/>
  <c r="AX430" i="3"/>
  <c r="AZ430" i="3"/>
  <c r="BB430" i="3"/>
  <c r="BD430" i="3"/>
  <c r="BF430" i="3"/>
  <c r="BH430" i="3"/>
  <c r="M438" i="3"/>
  <c r="O438" i="3"/>
  <c r="Q438" i="3"/>
  <c r="S438" i="3"/>
  <c r="U438" i="3"/>
  <c r="W438" i="3"/>
  <c r="Y438" i="3"/>
  <c r="AA438" i="3"/>
  <c r="AC438" i="3"/>
  <c r="AE438" i="3"/>
  <c r="AG438" i="3"/>
  <c r="AI438" i="3"/>
  <c r="AK438" i="3"/>
  <c r="AM438" i="3"/>
  <c r="AO438" i="3"/>
  <c r="AQ438" i="3"/>
  <c r="AS438" i="3"/>
  <c r="AU438" i="3"/>
  <c r="AW438" i="3"/>
  <c r="AY438" i="3"/>
  <c r="BA438" i="3"/>
  <c r="BC438" i="3"/>
  <c r="BE438" i="3"/>
  <c r="BG438" i="3"/>
  <c r="BI438" i="3"/>
  <c r="N438" i="3"/>
  <c r="P438" i="3"/>
  <c r="R438" i="3"/>
  <c r="T438" i="3"/>
  <c r="V438" i="3"/>
  <c r="X438" i="3"/>
  <c r="Z438" i="3"/>
  <c r="AB438" i="3"/>
  <c r="AD438" i="3"/>
  <c r="AF438" i="3"/>
  <c r="AH438" i="3"/>
  <c r="AJ438" i="3"/>
  <c r="AL438" i="3"/>
  <c r="AN438" i="3"/>
  <c r="AP438" i="3"/>
  <c r="AR438" i="3"/>
  <c r="AT438" i="3"/>
  <c r="AV438" i="3"/>
  <c r="AX438" i="3"/>
  <c r="AZ438" i="3"/>
  <c r="BB438" i="3"/>
  <c r="BD438" i="3"/>
  <c r="BF438" i="3"/>
  <c r="BH438" i="3"/>
  <c r="M446" i="3"/>
  <c r="O446" i="3"/>
  <c r="Q446" i="3"/>
  <c r="S446" i="3"/>
  <c r="U446" i="3"/>
  <c r="W446" i="3"/>
  <c r="Y446" i="3"/>
  <c r="AA446" i="3"/>
  <c r="AC446" i="3"/>
  <c r="AE446" i="3"/>
  <c r="AG446" i="3"/>
  <c r="AI446" i="3"/>
  <c r="AK446" i="3"/>
  <c r="AM446" i="3"/>
  <c r="AO446" i="3"/>
  <c r="AQ446" i="3"/>
  <c r="AS446" i="3"/>
  <c r="AU446" i="3"/>
  <c r="AW446" i="3"/>
  <c r="AY446" i="3"/>
  <c r="BA446" i="3"/>
  <c r="BC446" i="3"/>
  <c r="BE446" i="3"/>
  <c r="BG446" i="3"/>
  <c r="BI446" i="3"/>
  <c r="N446" i="3"/>
  <c r="P446" i="3"/>
  <c r="R446" i="3"/>
  <c r="T446" i="3"/>
  <c r="V446" i="3"/>
  <c r="X446" i="3"/>
  <c r="Z446" i="3"/>
  <c r="AB446" i="3"/>
  <c r="AD446" i="3"/>
  <c r="AF446" i="3"/>
  <c r="AH446" i="3"/>
  <c r="AJ446" i="3"/>
  <c r="AL446" i="3"/>
  <c r="AN446" i="3"/>
  <c r="AP446" i="3"/>
  <c r="AR446" i="3"/>
  <c r="AT446" i="3"/>
  <c r="AV446" i="3"/>
  <c r="AX446" i="3"/>
  <c r="AZ446" i="3"/>
  <c r="BB446" i="3"/>
  <c r="BD446" i="3"/>
  <c r="BF446" i="3"/>
  <c r="BH446" i="3"/>
  <c r="BK312" i="3"/>
  <c r="BN317" i="3"/>
  <c r="BN321" i="3"/>
  <c r="BN325" i="3"/>
  <c r="BN329" i="3"/>
  <c r="BN333" i="3"/>
  <c r="BL343" i="3"/>
  <c r="BN347" i="3"/>
  <c r="BJ347" i="3"/>
  <c r="BM347" i="3"/>
  <c r="BL347" i="3"/>
  <c r="BM355" i="3"/>
  <c r="BL357" i="3"/>
  <c r="BJ357" i="3"/>
  <c r="BM359" i="3"/>
  <c r="BL361" i="3"/>
  <c r="BJ361" i="3"/>
  <c r="BM363" i="3"/>
  <c r="BL365" i="3"/>
  <c r="BJ365" i="3"/>
  <c r="BM367" i="3"/>
  <c r="M368" i="3"/>
  <c r="O368" i="3"/>
  <c r="Q368" i="3"/>
  <c r="S368" i="3"/>
  <c r="U368" i="3"/>
  <c r="W368" i="3"/>
  <c r="Y368" i="3"/>
  <c r="AA368" i="3"/>
  <c r="AC368" i="3"/>
  <c r="AE368" i="3"/>
  <c r="AG368" i="3"/>
  <c r="AI368" i="3"/>
  <c r="AK368" i="3"/>
  <c r="AM368" i="3"/>
  <c r="AO368" i="3"/>
  <c r="AQ368" i="3"/>
  <c r="AS368" i="3"/>
  <c r="AU368" i="3"/>
  <c r="AW368" i="3"/>
  <c r="AY368" i="3"/>
  <c r="BA368" i="3"/>
  <c r="BC368" i="3"/>
  <c r="BE368" i="3"/>
  <c r="BG368" i="3"/>
  <c r="BI368" i="3"/>
  <c r="N368" i="3"/>
  <c r="P368" i="3"/>
  <c r="BN368" i="3" s="1"/>
  <c r="R368" i="3"/>
  <c r="T368" i="3"/>
  <c r="V368" i="3"/>
  <c r="X368" i="3"/>
  <c r="Z368" i="3"/>
  <c r="AB368" i="3"/>
  <c r="AD368" i="3"/>
  <c r="AF368" i="3"/>
  <c r="AH368" i="3"/>
  <c r="AJ368" i="3"/>
  <c r="AL368" i="3"/>
  <c r="AN368" i="3"/>
  <c r="AP368" i="3"/>
  <c r="AR368" i="3"/>
  <c r="AT368" i="3"/>
  <c r="AV368" i="3"/>
  <c r="AX368" i="3"/>
  <c r="AZ368" i="3"/>
  <c r="BB368" i="3"/>
  <c r="BD368" i="3"/>
  <c r="BF368" i="3"/>
  <c r="BH368" i="3"/>
  <c r="BL369" i="3"/>
  <c r="BJ369" i="3"/>
  <c r="BK369" i="3"/>
  <c r="BN369" i="3"/>
  <c r="BJ370" i="3"/>
  <c r="BM374" i="3"/>
  <c r="BL374" i="3"/>
  <c r="BK377" i="3"/>
  <c r="BN377" i="3"/>
  <c r="BL377" i="3"/>
  <c r="BJ377" i="3"/>
  <c r="BJ378" i="3"/>
  <c r="BM382" i="3"/>
  <c r="BL382" i="3"/>
  <c r="BM383" i="3"/>
  <c r="BK383" i="3"/>
  <c r="BN383" i="3"/>
  <c r="BL387" i="3"/>
  <c r="BJ387" i="3"/>
  <c r="BM391" i="3"/>
  <c r="BK391" i="3"/>
  <c r="BN391" i="3"/>
  <c r="BL395" i="3"/>
  <c r="BJ395" i="3"/>
  <c r="BK399" i="3"/>
  <c r="BN399" i="3"/>
  <c r="BL399" i="3"/>
  <c r="BJ399" i="3"/>
  <c r="BM405" i="3"/>
  <c r="BK405" i="3"/>
  <c r="BN405" i="3"/>
  <c r="BN413" i="3"/>
  <c r="BJ413" i="3"/>
  <c r="BM421" i="3"/>
  <c r="BJ421" i="3"/>
  <c r="BN421" i="3"/>
  <c r="BL428" i="3"/>
  <c r="BM437" i="3"/>
  <c r="BJ437" i="3"/>
  <c r="BN437" i="3"/>
  <c r="BM444" i="3"/>
  <c r="BL444" i="3"/>
  <c r="BL453" i="3"/>
  <c r="BN454" i="3"/>
  <c r="BM455" i="3"/>
  <c r="BL457" i="3"/>
  <c r="BM457" i="3"/>
  <c r="BK459" i="3"/>
  <c r="BJ459" i="3"/>
  <c r="BN461" i="3"/>
  <c r="BL461" i="3"/>
  <c r="BM461" i="3"/>
  <c r="BI301" i="3"/>
  <c r="BB301" i="3"/>
  <c r="AT301" i="3"/>
  <c r="AL301" i="3"/>
  <c r="BH301" i="3"/>
  <c r="AZ301" i="3"/>
  <c r="AR301" i="3"/>
  <c r="AJ301" i="3"/>
  <c r="AD301" i="3"/>
  <c r="Z301" i="3"/>
  <c r="V301" i="3"/>
  <c r="R301" i="3"/>
  <c r="N301" i="3"/>
  <c r="BE301" i="3"/>
  <c r="BA301" i="3"/>
  <c r="AW301" i="3"/>
  <c r="AS301" i="3"/>
  <c r="AO301" i="3"/>
  <c r="AK301" i="3"/>
  <c r="AG301" i="3"/>
  <c r="AC301" i="3"/>
  <c r="Y301" i="3"/>
  <c r="U301" i="3"/>
  <c r="Q301" i="3"/>
  <c r="M301" i="3"/>
  <c r="BI305" i="3"/>
  <c r="BE305" i="3"/>
  <c r="BA305" i="3"/>
  <c r="AW305" i="3"/>
  <c r="AS305" i="3"/>
  <c r="AO305" i="3"/>
  <c r="AK305" i="3"/>
  <c r="AG305" i="3"/>
  <c r="AC305" i="3"/>
  <c r="Y305" i="3"/>
  <c r="U305" i="3"/>
  <c r="Q305" i="3"/>
  <c r="M305" i="3"/>
  <c r="BF305" i="3"/>
  <c r="BB305" i="3"/>
  <c r="AX305" i="3"/>
  <c r="AT305" i="3"/>
  <c r="AP305" i="3"/>
  <c r="AL305" i="3"/>
  <c r="AH305" i="3"/>
  <c r="AD305" i="3"/>
  <c r="Z305" i="3"/>
  <c r="V305" i="3"/>
  <c r="R305" i="3"/>
  <c r="N305" i="3"/>
  <c r="BI309" i="3"/>
  <c r="BE309" i="3"/>
  <c r="BA309" i="3"/>
  <c r="AW309" i="3"/>
  <c r="AS309" i="3"/>
  <c r="AO309" i="3"/>
  <c r="AK309" i="3"/>
  <c r="AG309" i="3"/>
  <c r="AC309" i="3"/>
  <c r="Y309" i="3"/>
  <c r="U309" i="3"/>
  <c r="Q309" i="3"/>
  <c r="M309" i="3"/>
  <c r="BF309" i="3"/>
  <c r="BB309" i="3"/>
  <c r="AX309" i="3"/>
  <c r="AT309" i="3"/>
  <c r="AP309" i="3"/>
  <c r="AL309" i="3"/>
  <c r="AH309" i="3"/>
  <c r="AD309" i="3"/>
  <c r="Z309" i="3"/>
  <c r="V309" i="3"/>
  <c r="R309" i="3"/>
  <c r="N309" i="3"/>
  <c r="BI311" i="3"/>
  <c r="BE311" i="3"/>
  <c r="BA311" i="3"/>
  <c r="AW311" i="3"/>
  <c r="AS311" i="3"/>
  <c r="AO311" i="3"/>
  <c r="AK311" i="3"/>
  <c r="AG311" i="3"/>
  <c r="AC311" i="3"/>
  <c r="Y311" i="3"/>
  <c r="U311" i="3"/>
  <c r="Q311" i="3"/>
  <c r="M311" i="3"/>
  <c r="BF311" i="3"/>
  <c r="BB311" i="3"/>
  <c r="AX311" i="3"/>
  <c r="AT311" i="3"/>
  <c r="AP311" i="3"/>
  <c r="AL311" i="3"/>
  <c r="AH311" i="3"/>
  <c r="AD311" i="3"/>
  <c r="Z311" i="3"/>
  <c r="V311" i="3"/>
  <c r="R311" i="3"/>
  <c r="N311" i="3"/>
  <c r="BI313" i="3"/>
  <c r="BE313" i="3"/>
  <c r="BA313" i="3"/>
  <c r="AW313" i="3"/>
  <c r="AS313" i="3"/>
  <c r="AO313" i="3"/>
  <c r="AK313" i="3"/>
  <c r="AG313" i="3"/>
  <c r="AC313" i="3"/>
  <c r="Y313" i="3"/>
  <c r="U313" i="3"/>
  <c r="Q313" i="3"/>
  <c r="M313" i="3"/>
  <c r="BF313" i="3"/>
  <c r="BB313" i="3"/>
  <c r="AX313" i="3"/>
  <c r="AT313" i="3"/>
  <c r="AP313" i="3"/>
  <c r="AL313" i="3"/>
  <c r="AH313" i="3"/>
  <c r="AD313" i="3"/>
  <c r="Z313" i="3"/>
  <c r="V313" i="3"/>
  <c r="R313" i="3"/>
  <c r="N313" i="3"/>
  <c r="BG358" i="3"/>
  <c r="BC358" i="3"/>
  <c r="AY358" i="3"/>
  <c r="AU358" i="3"/>
  <c r="AQ358" i="3"/>
  <c r="AM358" i="3"/>
  <c r="AI358" i="3"/>
  <c r="AE358" i="3"/>
  <c r="AA358" i="3"/>
  <c r="W358" i="3"/>
  <c r="S358" i="3"/>
  <c r="O358" i="3"/>
  <c r="BH358" i="3"/>
  <c r="BD358" i="3"/>
  <c r="AZ358" i="3"/>
  <c r="AV358" i="3"/>
  <c r="AR358" i="3"/>
  <c r="AN358" i="3"/>
  <c r="AJ358" i="3"/>
  <c r="AF358" i="3"/>
  <c r="AB358" i="3"/>
  <c r="X358" i="3"/>
  <c r="T358" i="3"/>
  <c r="P358" i="3"/>
  <c r="BF360" i="3"/>
  <c r="BB360" i="3"/>
  <c r="AX360" i="3"/>
  <c r="AT360" i="3"/>
  <c r="AP360" i="3"/>
  <c r="AL360" i="3"/>
  <c r="AH360" i="3"/>
  <c r="AD360" i="3"/>
  <c r="Z360" i="3"/>
  <c r="V360" i="3"/>
  <c r="R360" i="3"/>
  <c r="N360" i="3"/>
  <c r="BG360" i="3"/>
  <c r="BC360" i="3"/>
  <c r="AY360" i="3"/>
  <c r="AU360" i="3"/>
  <c r="AQ360" i="3"/>
  <c r="AM360" i="3"/>
  <c r="AI360" i="3"/>
  <c r="AE360" i="3"/>
  <c r="AA360" i="3"/>
  <c r="W360" i="3"/>
  <c r="S360" i="3"/>
  <c r="O360" i="3"/>
  <c r="BG362" i="3"/>
  <c r="BC362" i="3"/>
  <c r="AY362" i="3"/>
  <c r="AU362" i="3"/>
  <c r="AQ362" i="3"/>
  <c r="AM362" i="3"/>
  <c r="AI362" i="3"/>
  <c r="AE362" i="3"/>
  <c r="AA362" i="3"/>
  <c r="W362" i="3"/>
  <c r="S362" i="3"/>
  <c r="O362" i="3"/>
  <c r="BH362" i="3"/>
  <c r="BD362" i="3"/>
  <c r="AZ362" i="3"/>
  <c r="AV362" i="3"/>
  <c r="AR362" i="3"/>
  <c r="AN362" i="3"/>
  <c r="AJ362" i="3"/>
  <c r="AF362" i="3"/>
  <c r="AB362" i="3"/>
  <c r="X362" i="3"/>
  <c r="T362" i="3"/>
  <c r="P362" i="3"/>
  <c r="BF364" i="3"/>
  <c r="BB364" i="3"/>
  <c r="AX364" i="3"/>
  <c r="AT364" i="3"/>
  <c r="AP364" i="3"/>
  <c r="AL364" i="3"/>
  <c r="AH364" i="3"/>
  <c r="AD364" i="3"/>
  <c r="Z364" i="3"/>
  <c r="V364" i="3"/>
  <c r="R364" i="3"/>
  <c r="N364" i="3"/>
  <c r="BG364" i="3"/>
  <c r="BC364" i="3"/>
  <c r="AY364" i="3"/>
  <c r="AU364" i="3"/>
  <c r="AQ364" i="3"/>
  <c r="AM364" i="3"/>
  <c r="AI364" i="3"/>
  <c r="AE364" i="3"/>
  <c r="AA364" i="3"/>
  <c r="W364" i="3"/>
  <c r="S364" i="3"/>
  <c r="O364" i="3"/>
  <c r="BG366" i="3"/>
  <c r="BC366" i="3"/>
  <c r="AY366" i="3"/>
  <c r="AU366" i="3"/>
  <c r="AQ366" i="3"/>
  <c r="AM366" i="3"/>
  <c r="AI366" i="3"/>
  <c r="AE366" i="3"/>
  <c r="AA366" i="3"/>
  <c r="W366" i="3"/>
  <c r="S366" i="3"/>
  <c r="O366" i="3"/>
  <c r="BH366" i="3"/>
  <c r="BD366" i="3"/>
  <c r="AZ366" i="3"/>
  <c r="AV366" i="3"/>
  <c r="AR366" i="3"/>
  <c r="AN366" i="3"/>
  <c r="AJ366" i="3"/>
  <c r="AF366" i="3"/>
  <c r="AB366" i="3"/>
  <c r="X366" i="3"/>
  <c r="T366" i="3"/>
  <c r="P366" i="3"/>
  <c r="M375" i="3"/>
  <c r="O375" i="3"/>
  <c r="Q375" i="3"/>
  <c r="S375" i="3"/>
  <c r="U375" i="3"/>
  <c r="W375" i="3"/>
  <c r="Y375" i="3"/>
  <c r="AA375" i="3"/>
  <c r="AC375" i="3"/>
  <c r="AE375" i="3"/>
  <c r="AG375" i="3"/>
  <c r="AI375" i="3"/>
  <c r="AK375" i="3"/>
  <c r="AM375" i="3"/>
  <c r="AO375" i="3"/>
  <c r="AQ375" i="3"/>
  <c r="AS375" i="3"/>
  <c r="AU375" i="3"/>
  <c r="AW375" i="3"/>
  <c r="AY375" i="3"/>
  <c r="BA375" i="3"/>
  <c r="BC375" i="3"/>
  <c r="BE375" i="3"/>
  <c r="BG375" i="3"/>
  <c r="BI375" i="3"/>
  <c r="N375" i="3"/>
  <c r="P375" i="3"/>
  <c r="R375" i="3"/>
  <c r="T375" i="3"/>
  <c r="V375" i="3"/>
  <c r="X375" i="3"/>
  <c r="Z375" i="3"/>
  <c r="AB375" i="3"/>
  <c r="AD375" i="3"/>
  <c r="AF375" i="3"/>
  <c r="AH375" i="3"/>
  <c r="AJ375" i="3"/>
  <c r="AL375" i="3"/>
  <c r="AN375" i="3"/>
  <c r="AP375" i="3"/>
  <c r="AR375" i="3"/>
  <c r="AT375" i="3"/>
  <c r="AV375" i="3"/>
  <c r="AX375" i="3"/>
  <c r="AZ375" i="3"/>
  <c r="BB375" i="3"/>
  <c r="BD375" i="3"/>
  <c r="BF375" i="3"/>
  <c r="BH375" i="3"/>
  <c r="N384" i="3"/>
  <c r="P384" i="3"/>
  <c r="R384" i="3"/>
  <c r="T384" i="3"/>
  <c r="V384" i="3"/>
  <c r="X384" i="3"/>
  <c r="Z384" i="3"/>
  <c r="AB384" i="3"/>
  <c r="AD384" i="3"/>
  <c r="AF384" i="3"/>
  <c r="AH384" i="3"/>
  <c r="AJ384" i="3"/>
  <c r="AL384" i="3"/>
  <c r="AN384" i="3"/>
  <c r="AP384" i="3"/>
  <c r="AR384" i="3"/>
  <c r="AT384" i="3"/>
  <c r="AV384" i="3"/>
  <c r="AX384" i="3"/>
  <c r="AZ384" i="3"/>
  <c r="BB384" i="3"/>
  <c r="BD384" i="3"/>
  <c r="BF384" i="3"/>
  <c r="BH384" i="3"/>
  <c r="M384" i="3"/>
  <c r="O384" i="3"/>
  <c r="Q384" i="3"/>
  <c r="S384" i="3"/>
  <c r="U384" i="3"/>
  <c r="W384" i="3"/>
  <c r="Y384" i="3"/>
  <c r="AA384" i="3"/>
  <c r="AC384" i="3"/>
  <c r="AE384" i="3"/>
  <c r="AG384" i="3"/>
  <c r="AI384" i="3"/>
  <c r="AK384" i="3"/>
  <c r="AM384" i="3"/>
  <c r="AO384" i="3"/>
  <c r="AQ384" i="3"/>
  <c r="AS384" i="3"/>
  <c r="AU384" i="3"/>
  <c r="AW384" i="3"/>
  <c r="AY384" i="3"/>
  <c r="BA384" i="3"/>
  <c r="BC384" i="3"/>
  <c r="BE384" i="3"/>
  <c r="BG384" i="3"/>
  <c r="BI384" i="3"/>
  <c r="M386" i="3"/>
  <c r="O386" i="3"/>
  <c r="Q386" i="3"/>
  <c r="S386" i="3"/>
  <c r="U386" i="3"/>
  <c r="W386" i="3"/>
  <c r="Y386" i="3"/>
  <c r="AA386" i="3"/>
  <c r="AC386" i="3"/>
  <c r="AE386" i="3"/>
  <c r="AG386" i="3"/>
  <c r="AI386" i="3"/>
  <c r="AK386" i="3"/>
  <c r="AM386" i="3"/>
  <c r="AO386" i="3"/>
  <c r="AQ386" i="3"/>
  <c r="AS386" i="3"/>
  <c r="AU386" i="3"/>
  <c r="AW386" i="3"/>
  <c r="AY386" i="3"/>
  <c r="BA386" i="3"/>
  <c r="BC386" i="3"/>
  <c r="BE386" i="3"/>
  <c r="BG386" i="3"/>
  <c r="BI386" i="3"/>
  <c r="N386" i="3"/>
  <c r="P386" i="3"/>
  <c r="BN386" i="3" s="1"/>
  <c r="R386" i="3"/>
  <c r="T386" i="3"/>
  <c r="V386" i="3"/>
  <c r="X386" i="3"/>
  <c r="Z386" i="3"/>
  <c r="AB386" i="3"/>
  <c r="AD386" i="3"/>
  <c r="AF386" i="3"/>
  <c r="AH386" i="3"/>
  <c r="AJ386" i="3"/>
  <c r="AL386" i="3"/>
  <c r="AN386" i="3"/>
  <c r="AP386" i="3"/>
  <c r="AR386" i="3"/>
  <c r="AT386" i="3"/>
  <c r="AV386" i="3"/>
  <c r="AX386" i="3"/>
  <c r="AZ386" i="3"/>
  <c r="BB386" i="3"/>
  <c r="BD386" i="3"/>
  <c r="BF386" i="3"/>
  <c r="BH386" i="3"/>
  <c r="N389" i="3"/>
  <c r="P389" i="3"/>
  <c r="R389" i="3"/>
  <c r="T389" i="3"/>
  <c r="V389" i="3"/>
  <c r="X389" i="3"/>
  <c r="Z389" i="3"/>
  <c r="AB389" i="3"/>
  <c r="AD389" i="3"/>
  <c r="AF389" i="3"/>
  <c r="AH389" i="3"/>
  <c r="AJ389" i="3"/>
  <c r="AL389" i="3"/>
  <c r="AN389" i="3"/>
  <c r="AP389" i="3"/>
  <c r="AR389" i="3"/>
  <c r="AT389" i="3"/>
  <c r="AV389" i="3"/>
  <c r="AX389" i="3"/>
  <c r="AZ389" i="3"/>
  <c r="BB389" i="3"/>
  <c r="BD389" i="3"/>
  <c r="BF389" i="3"/>
  <c r="BH389" i="3"/>
  <c r="M389" i="3"/>
  <c r="O389" i="3"/>
  <c r="Q389" i="3"/>
  <c r="S389" i="3"/>
  <c r="U389" i="3"/>
  <c r="W389" i="3"/>
  <c r="Y389" i="3"/>
  <c r="AA389" i="3"/>
  <c r="AC389" i="3"/>
  <c r="AE389" i="3"/>
  <c r="AG389" i="3"/>
  <c r="AI389" i="3"/>
  <c r="AK389" i="3"/>
  <c r="AM389" i="3"/>
  <c r="AO389" i="3"/>
  <c r="AQ389" i="3"/>
  <c r="AS389" i="3"/>
  <c r="AU389" i="3"/>
  <c r="AW389" i="3"/>
  <c r="AY389" i="3"/>
  <c r="BA389" i="3"/>
  <c r="BC389" i="3"/>
  <c r="BE389" i="3"/>
  <c r="BG389" i="3"/>
  <c r="BI389" i="3"/>
  <c r="N392" i="3"/>
  <c r="P392" i="3"/>
  <c r="R392" i="3"/>
  <c r="T392" i="3"/>
  <c r="V392" i="3"/>
  <c r="X392" i="3"/>
  <c r="Z392" i="3"/>
  <c r="AB392" i="3"/>
  <c r="AD392" i="3"/>
  <c r="AF392" i="3"/>
  <c r="AH392" i="3"/>
  <c r="AJ392" i="3"/>
  <c r="AL392" i="3"/>
  <c r="AN392" i="3"/>
  <c r="AP392" i="3"/>
  <c r="AR392" i="3"/>
  <c r="AT392" i="3"/>
  <c r="AV392" i="3"/>
  <c r="AX392" i="3"/>
  <c r="AZ392" i="3"/>
  <c r="BB392" i="3"/>
  <c r="BD392" i="3"/>
  <c r="BF392" i="3"/>
  <c r="BH392" i="3"/>
  <c r="M392" i="3"/>
  <c r="O392" i="3"/>
  <c r="Q392" i="3"/>
  <c r="S392" i="3"/>
  <c r="U392" i="3"/>
  <c r="W392" i="3"/>
  <c r="Y392" i="3"/>
  <c r="AA392" i="3"/>
  <c r="AC392" i="3"/>
  <c r="AE392" i="3"/>
  <c r="AG392" i="3"/>
  <c r="AI392" i="3"/>
  <c r="AK392" i="3"/>
  <c r="AM392" i="3"/>
  <c r="AO392" i="3"/>
  <c r="AQ392" i="3"/>
  <c r="AS392" i="3"/>
  <c r="AU392" i="3"/>
  <c r="AW392" i="3"/>
  <c r="AY392" i="3"/>
  <c r="BA392" i="3"/>
  <c r="BC392" i="3"/>
  <c r="BE392" i="3"/>
  <c r="BG392" i="3"/>
  <c r="BI392" i="3"/>
  <c r="M394" i="3"/>
  <c r="O394" i="3"/>
  <c r="Q394" i="3"/>
  <c r="S394" i="3"/>
  <c r="U394" i="3"/>
  <c r="W394" i="3"/>
  <c r="Y394" i="3"/>
  <c r="AA394" i="3"/>
  <c r="AC394" i="3"/>
  <c r="AE394" i="3"/>
  <c r="AG394" i="3"/>
  <c r="AI394" i="3"/>
  <c r="AK394" i="3"/>
  <c r="AM394" i="3"/>
  <c r="AO394" i="3"/>
  <c r="AQ394" i="3"/>
  <c r="AS394" i="3"/>
  <c r="AU394" i="3"/>
  <c r="AW394" i="3"/>
  <c r="AY394" i="3"/>
  <c r="BA394" i="3"/>
  <c r="BC394" i="3"/>
  <c r="BE394" i="3"/>
  <c r="BG394" i="3"/>
  <c r="BI394" i="3"/>
  <c r="N394" i="3"/>
  <c r="P394" i="3"/>
  <c r="R394" i="3"/>
  <c r="T394" i="3"/>
  <c r="V394" i="3"/>
  <c r="X394" i="3"/>
  <c r="Z394" i="3"/>
  <c r="AB394" i="3"/>
  <c r="AD394" i="3"/>
  <c r="AF394" i="3"/>
  <c r="AH394" i="3"/>
  <c r="AJ394" i="3"/>
  <c r="AL394" i="3"/>
  <c r="AN394" i="3"/>
  <c r="AP394" i="3"/>
  <c r="AR394" i="3"/>
  <c r="AT394" i="3"/>
  <c r="AV394" i="3"/>
  <c r="AX394" i="3"/>
  <c r="AZ394" i="3"/>
  <c r="BB394" i="3"/>
  <c r="BD394" i="3"/>
  <c r="BF394" i="3"/>
  <c r="BH394" i="3"/>
  <c r="M397" i="3"/>
  <c r="O397" i="3"/>
  <c r="Q397" i="3"/>
  <c r="S397" i="3"/>
  <c r="U397" i="3"/>
  <c r="W397" i="3"/>
  <c r="Y397" i="3"/>
  <c r="AA397" i="3"/>
  <c r="AC397" i="3"/>
  <c r="AE397" i="3"/>
  <c r="AG397" i="3"/>
  <c r="AI397" i="3"/>
  <c r="AK397" i="3"/>
  <c r="AM397" i="3"/>
  <c r="AO397" i="3"/>
  <c r="AQ397" i="3"/>
  <c r="AS397" i="3"/>
  <c r="AU397" i="3"/>
  <c r="AW397" i="3"/>
  <c r="AY397" i="3"/>
  <c r="BA397" i="3"/>
  <c r="BC397" i="3"/>
  <c r="BE397" i="3"/>
  <c r="BG397" i="3"/>
  <c r="BI397" i="3"/>
  <c r="N397" i="3"/>
  <c r="P397" i="3"/>
  <c r="R397" i="3"/>
  <c r="T397" i="3"/>
  <c r="V397" i="3"/>
  <c r="X397" i="3"/>
  <c r="Z397" i="3"/>
  <c r="AB397" i="3"/>
  <c r="AD397" i="3"/>
  <c r="AF397" i="3"/>
  <c r="AH397" i="3"/>
  <c r="AJ397" i="3"/>
  <c r="AL397" i="3"/>
  <c r="AN397" i="3"/>
  <c r="AP397" i="3"/>
  <c r="AR397" i="3"/>
  <c r="AT397" i="3"/>
  <c r="AV397" i="3"/>
  <c r="AX397" i="3"/>
  <c r="AZ397" i="3"/>
  <c r="BB397" i="3"/>
  <c r="BD397" i="3"/>
  <c r="BF397" i="3"/>
  <c r="BH397" i="3"/>
  <c r="M400" i="3"/>
  <c r="O400" i="3"/>
  <c r="Q400" i="3"/>
  <c r="S400" i="3"/>
  <c r="U400" i="3"/>
  <c r="W400" i="3"/>
  <c r="Y400" i="3"/>
  <c r="AA400" i="3"/>
  <c r="AC400" i="3"/>
  <c r="AE400" i="3"/>
  <c r="AG400" i="3"/>
  <c r="AI400" i="3"/>
  <c r="AK400" i="3"/>
  <c r="AM400" i="3"/>
  <c r="AO400" i="3"/>
  <c r="AQ400" i="3"/>
  <c r="AS400" i="3"/>
  <c r="AU400" i="3"/>
  <c r="AW400" i="3"/>
  <c r="AY400" i="3"/>
  <c r="BA400" i="3"/>
  <c r="BC400" i="3"/>
  <c r="BE400" i="3"/>
  <c r="BG400" i="3"/>
  <c r="BI400" i="3"/>
  <c r="N400" i="3"/>
  <c r="P400" i="3"/>
  <c r="R400" i="3"/>
  <c r="T400" i="3"/>
  <c r="V400" i="3"/>
  <c r="X400" i="3"/>
  <c r="Z400" i="3"/>
  <c r="AB400" i="3"/>
  <c r="AD400" i="3"/>
  <c r="AF400" i="3"/>
  <c r="AH400" i="3"/>
  <c r="AJ400" i="3"/>
  <c r="AL400" i="3"/>
  <c r="AN400" i="3"/>
  <c r="AP400" i="3"/>
  <c r="AR400" i="3"/>
  <c r="AT400" i="3"/>
  <c r="AV400" i="3"/>
  <c r="AX400" i="3"/>
  <c r="AZ400" i="3"/>
  <c r="BB400" i="3"/>
  <c r="BD400" i="3"/>
  <c r="BF400" i="3"/>
  <c r="BH400" i="3"/>
  <c r="M408" i="3"/>
  <c r="O408" i="3"/>
  <c r="Q408" i="3"/>
  <c r="S408" i="3"/>
  <c r="U408" i="3"/>
  <c r="W408" i="3"/>
  <c r="Y408" i="3"/>
  <c r="AA408" i="3"/>
  <c r="AC408" i="3"/>
  <c r="AE408" i="3"/>
  <c r="AG408" i="3"/>
  <c r="AI408" i="3"/>
  <c r="AK408" i="3"/>
  <c r="AM408" i="3"/>
  <c r="AO408" i="3"/>
  <c r="AQ408" i="3"/>
  <c r="AS408" i="3"/>
  <c r="AU408" i="3"/>
  <c r="AW408" i="3"/>
  <c r="AY408" i="3"/>
  <c r="BA408" i="3"/>
  <c r="BC408" i="3"/>
  <c r="BE408" i="3"/>
  <c r="BG408" i="3"/>
  <c r="BI408" i="3"/>
  <c r="N408" i="3"/>
  <c r="P408" i="3"/>
  <c r="R408" i="3"/>
  <c r="T408" i="3"/>
  <c r="V408" i="3"/>
  <c r="X408" i="3"/>
  <c r="Z408" i="3"/>
  <c r="AB408" i="3"/>
  <c r="AD408" i="3"/>
  <c r="AF408" i="3"/>
  <c r="AH408" i="3"/>
  <c r="AJ408" i="3"/>
  <c r="AL408" i="3"/>
  <c r="AN408" i="3"/>
  <c r="AP408" i="3"/>
  <c r="AR408" i="3"/>
  <c r="AT408" i="3"/>
  <c r="AV408" i="3"/>
  <c r="AX408" i="3"/>
  <c r="AZ408" i="3"/>
  <c r="BB408" i="3"/>
  <c r="BD408" i="3"/>
  <c r="BF408" i="3"/>
  <c r="BH408" i="3"/>
  <c r="M416" i="3"/>
  <c r="O416" i="3"/>
  <c r="Q416" i="3"/>
  <c r="S416" i="3"/>
  <c r="U416" i="3"/>
  <c r="W416" i="3"/>
  <c r="Y416" i="3"/>
  <c r="AA416" i="3"/>
  <c r="AC416" i="3"/>
  <c r="AE416" i="3"/>
  <c r="AG416" i="3"/>
  <c r="AI416" i="3"/>
  <c r="AK416" i="3"/>
  <c r="AM416" i="3"/>
  <c r="AO416" i="3"/>
  <c r="AQ416" i="3"/>
  <c r="AS416" i="3"/>
  <c r="AU416" i="3"/>
  <c r="AW416" i="3"/>
  <c r="AY416" i="3"/>
  <c r="BA416" i="3"/>
  <c r="BC416" i="3"/>
  <c r="BE416" i="3"/>
  <c r="BG416" i="3"/>
  <c r="BI416" i="3"/>
  <c r="N416" i="3"/>
  <c r="P416" i="3"/>
  <c r="R416" i="3"/>
  <c r="T416" i="3"/>
  <c r="V416" i="3"/>
  <c r="X416" i="3"/>
  <c r="Z416" i="3"/>
  <c r="AB416" i="3"/>
  <c r="AD416" i="3"/>
  <c r="AF416" i="3"/>
  <c r="AH416" i="3"/>
  <c r="AJ416" i="3"/>
  <c r="AL416" i="3"/>
  <c r="AN416" i="3"/>
  <c r="AP416" i="3"/>
  <c r="AR416" i="3"/>
  <c r="AT416" i="3"/>
  <c r="AV416" i="3"/>
  <c r="AX416" i="3"/>
  <c r="AZ416" i="3"/>
  <c r="BB416" i="3"/>
  <c r="BD416" i="3"/>
  <c r="BF416" i="3"/>
  <c r="BH416" i="3"/>
  <c r="M424" i="3"/>
  <c r="O424" i="3"/>
  <c r="Q424" i="3"/>
  <c r="S424" i="3"/>
  <c r="U424" i="3"/>
  <c r="W424" i="3"/>
  <c r="Y424" i="3"/>
  <c r="AA424" i="3"/>
  <c r="AC424" i="3"/>
  <c r="AE424" i="3"/>
  <c r="AG424" i="3"/>
  <c r="AI424" i="3"/>
  <c r="AK424" i="3"/>
  <c r="AM424" i="3"/>
  <c r="AO424" i="3"/>
  <c r="AQ424" i="3"/>
  <c r="AS424" i="3"/>
  <c r="AU424" i="3"/>
  <c r="AW424" i="3"/>
  <c r="AY424" i="3"/>
  <c r="BA424" i="3"/>
  <c r="BC424" i="3"/>
  <c r="BE424" i="3"/>
  <c r="BG424" i="3"/>
  <c r="BI424" i="3"/>
  <c r="N424" i="3"/>
  <c r="P424" i="3"/>
  <c r="R424" i="3"/>
  <c r="T424" i="3"/>
  <c r="V424" i="3"/>
  <c r="X424" i="3"/>
  <c r="Z424" i="3"/>
  <c r="AB424" i="3"/>
  <c r="AD424" i="3"/>
  <c r="AF424" i="3"/>
  <c r="AH424" i="3"/>
  <c r="AJ424" i="3"/>
  <c r="AL424" i="3"/>
  <c r="AN424" i="3"/>
  <c r="AP424" i="3"/>
  <c r="AR424" i="3"/>
  <c r="AT424" i="3"/>
  <c r="AV424" i="3"/>
  <c r="AX424" i="3"/>
  <c r="AZ424" i="3"/>
  <c r="BB424" i="3"/>
  <c r="BD424" i="3"/>
  <c r="BF424" i="3"/>
  <c r="BH424" i="3"/>
  <c r="M433" i="3"/>
  <c r="O433" i="3"/>
  <c r="Q433" i="3"/>
  <c r="S433" i="3"/>
  <c r="U433" i="3"/>
  <c r="W433" i="3"/>
  <c r="Y433" i="3"/>
  <c r="AA433" i="3"/>
  <c r="AC433" i="3"/>
  <c r="AE433" i="3"/>
  <c r="AG433" i="3"/>
  <c r="AI433" i="3"/>
  <c r="AK433" i="3"/>
  <c r="AM433" i="3"/>
  <c r="AO433" i="3"/>
  <c r="AQ433" i="3"/>
  <c r="AS433" i="3"/>
  <c r="AU433" i="3"/>
  <c r="AW433" i="3"/>
  <c r="AY433" i="3"/>
  <c r="BA433" i="3"/>
  <c r="BC433" i="3"/>
  <c r="BE433" i="3"/>
  <c r="BG433" i="3"/>
  <c r="BI433" i="3"/>
  <c r="N433" i="3"/>
  <c r="P433" i="3"/>
  <c r="R433" i="3"/>
  <c r="T433" i="3"/>
  <c r="V433" i="3"/>
  <c r="X433" i="3"/>
  <c r="Z433" i="3"/>
  <c r="AB433" i="3"/>
  <c r="AD433" i="3"/>
  <c r="AF433" i="3"/>
  <c r="AH433" i="3"/>
  <c r="AJ433" i="3"/>
  <c r="AL433" i="3"/>
  <c r="AN433" i="3"/>
  <c r="AP433" i="3"/>
  <c r="AR433" i="3"/>
  <c r="AT433" i="3"/>
  <c r="AV433" i="3"/>
  <c r="AX433" i="3"/>
  <c r="AZ433" i="3"/>
  <c r="BB433" i="3"/>
  <c r="BD433" i="3"/>
  <c r="BF433" i="3"/>
  <c r="BH433" i="3"/>
  <c r="N440" i="3"/>
  <c r="P440" i="3"/>
  <c r="R440" i="3"/>
  <c r="T440" i="3"/>
  <c r="V440" i="3"/>
  <c r="X440" i="3"/>
  <c r="Z440" i="3"/>
  <c r="AB440" i="3"/>
  <c r="AD440" i="3"/>
  <c r="AF440" i="3"/>
  <c r="AH440" i="3"/>
  <c r="AJ440" i="3"/>
  <c r="AL440" i="3"/>
  <c r="AN440" i="3"/>
  <c r="AP440" i="3"/>
  <c r="AR440" i="3"/>
  <c r="AT440" i="3"/>
  <c r="AV440" i="3"/>
  <c r="AX440" i="3"/>
  <c r="AZ440" i="3"/>
  <c r="BB440" i="3"/>
  <c r="BD440" i="3"/>
  <c r="BF440" i="3"/>
  <c r="BH440" i="3"/>
  <c r="M440" i="3"/>
  <c r="O440" i="3"/>
  <c r="Q440" i="3"/>
  <c r="S440" i="3"/>
  <c r="U440" i="3"/>
  <c r="W440" i="3"/>
  <c r="Y440" i="3"/>
  <c r="AA440" i="3"/>
  <c r="AC440" i="3"/>
  <c r="AE440" i="3"/>
  <c r="AG440" i="3"/>
  <c r="AI440" i="3"/>
  <c r="AK440" i="3"/>
  <c r="AM440" i="3"/>
  <c r="AO440" i="3"/>
  <c r="AQ440" i="3"/>
  <c r="AS440" i="3"/>
  <c r="AU440" i="3"/>
  <c r="AW440" i="3"/>
  <c r="AY440" i="3"/>
  <c r="BA440" i="3"/>
  <c r="BC440" i="3"/>
  <c r="BE440" i="3"/>
  <c r="BG440" i="3"/>
  <c r="BI440" i="3"/>
  <c r="M449" i="3"/>
  <c r="O449" i="3"/>
  <c r="Q449" i="3"/>
  <c r="S449" i="3"/>
  <c r="U449" i="3"/>
  <c r="W449" i="3"/>
  <c r="Y449" i="3"/>
  <c r="AA449" i="3"/>
  <c r="AC449" i="3"/>
  <c r="AE449" i="3"/>
  <c r="AG449" i="3"/>
  <c r="AI449" i="3"/>
  <c r="AK449" i="3"/>
  <c r="AM449" i="3"/>
  <c r="AO449" i="3"/>
  <c r="AQ449" i="3"/>
  <c r="N449" i="3"/>
  <c r="P449" i="3"/>
  <c r="R449" i="3"/>
  <c r="T449" i="3"/>
  <c r="V449" i="3"/>
  <c r="X449" i="3"/>
  <c r="Z449" i="3"/>
  <c r="AB449" i="3"/>
  <c r="AD449" i="3"/>
  <c r="AF449" i="3"/>
  <c r="AH449" i="3"/>
  <c r="AJ449" i="3"/>
  <c r="AL449" i="3"/>
  <c r="AN449" i="3"/>
  <c r="AP449" i="3"/>
  <c r="AR449" i="3"/>
  <c r="AT449" i="3"/>
  <c r="AV449" i="3"/>
  <c r="AX449" i="3"/>
  <c r="AZ449" i="3"/>
  <c r="BB449" i="3"/>
  <c r="BD449" i="3"/>
  <c r="BF449" i="3"/>
  <c r="BH449" i="3"/>
  <c r="AS449" i="3"/>
  <c r="AW449" i="3"/>
  <c r="BA449" i="3"/>
  <c r="BE449" i="3"/>
  <c r="BI449" i="3"/>
  <c r="AU449" i="3"/>
  <c r="AY449" i="3"/>
  <c r="BC449" i="3"/>
  <c r="BG449" i="3"/>
  <c r="BM298" i="3"/>
  <c r="BL298" i="3"/>
  <c r="BI344" i="3"/>
  <c r="BE344" i="3"/>
  <c r="BA344" i="3"/>
  <c r="AW344" i="3"/>
  <c r="AS344" i="3"/>
  <c r="AO344" i="3"/>
  <c r="AK344" i="3"/>
  <c r="AG344" i="3"/>
  <c r="AC344" i="3"/>
  <c r="Y344" i="3"/>
  <c r="U344" i="3"/>
  <c r="Q344" i="3"/>
  <c r="M344" i="3"/>
  <c r="BF344" i="3"/>
  <c r="BB344" i="3"/>
  <c r="AX344" i="3"/>
  <c r="AT344" i="3"/>
  <c r="AP344" i="3"/>
  <c r="AL344" i="3"/>
  <c r="AH344" i="3"/>
  <c r="AD344" i="3"/>
  <c r="Z344" i="3"/>
  <c r="V344" i="3"/>
  <c r="R344" i="3"/>
  <c r="N344" i="3"/>
  <c r="BG348" i="3"/>
  <c r="BC348" i="3"/>
  <c r="AY348" i="3"/>
  <c r="AU348" i="3"/>
  <c r="AQ348" i="3"/>
  <c r="AM348" i="3"/>
  <c r="AI348" i="3"/>
  <c r="AE348" i="3"/>
  <c r="AA348" i="3"/>
  <c r="W348" i="3"/>
  <c r="S348" i="3"/>
  <c r="O348" i="3"/>
  <c r="BH348" i="3"/>
  <c r="BD348" i="3"/>
  <c r="AZ348" i="3"/>
  <c r="AV348" i="3"/>
  <c r="AR348" i="3"/>
  <c r="AN348" i="3"/>
  <c r="AJ348" i="3"/>
  <c r="AF348" i="3"/>
  <c r="AB348" i="3"/>
  <c r="X348" i="3"/>
  <c r="T348" i="3"/>
  <c r="P348" i="3"/>
  <c r="BH352" i="3"/>
  <c r="BD352" i="3"/>
  <c r="AZ352" i="3"/>
  <c r="AV352" i="3"/>
  <c r="AR352" i="3"/>
  <c r="AN352" i="3"/>
  <c r="AJ352" i="3"/>
  <c r="AF352" i="3"/>
  <c r="AB352" i="3"/>
  <c r="X352" i="3"/>
  <c r="T352" i="3"/>
  <c r="P352" i="3"/>
  <c r="BI352" i="3"/>
  <c r="BE352" i="3"/>
  <c r="BA352" i="3"/>
  <c r="AW352" i="3"/>
  <c r="AS352" i="3"/>
  <c r="AO352" i="3"/>
  <c r="AK352" i="3"/>
  <c r="AG352" i="3"/>
  <c r="AC352" i="3"/>
  <c r="Y352" i="3"/>
  <c r="U352" i="3"/>
  <c r="Q352" i="3"/>
  <c r="M352" i="3"/>
  <c r="BF356" i="3"/>
  <c r="BB356" i="3"/>
  <c r="AX356" i="3"/>
  <c r="AT356" i="3"/>
  <c r="AP356" i="3"/>
  <c r="AL356" i="3"/>
  <c r="AH356" i="3"/>
  <c r="AD356" i="3"/>
  <c r="Z356" i="3"/>
  <c r="V356" i="3"/>
  <c r="R356" i="3"/>
  <c r="N356" i="3"/>
  <c r="BG356" i="3"/>
  <c r="BC356" i="3"/>
  <c r="AY356" i="3"/>
  <c r="AU356" i="3"/>
  <c r="AQ356" i="3"/>
  <c r="AM356" i="3"/>
  <c r="AI356" i="3"/>
  <c r="AE356" i="3"/>
  <c r="AA356" i="3"/>
  <c r="W356" i="3"/>
  <c r="S356" i="3"/>
  <c r="O356" i="3"/>
  <c r="M452" i="3"/>
  <c r="BN455" i="3"/>
  <c r="BJ297" i="3"/>
  <c r="BN297" i="3"/>
  <c r="BK297" i="3"/>
  <c r="BL299" i="3"/>
  <c r="BM299" i="3"/>
  <c r="BM319" i="3"/>
  <c r="BL319" i="3"/>
  <c r="BJ319" i="3"/>
  <c r="BG346" i="3"/>
  <c r="BC346" i="3"/>
  <c r="AY346" i="3"/>
  <c r="AU346" i="3"/>
  <c r="AQ346" i="3"/>
  <c r="AM346" i="3"/>
  <c r="AI346" i="3"/>
  <c r="AE346" i="3"/>
  <c r="AA346" i="3"/>
  <c r="W346" i="3"/>
  <c r="S346" i="3"/>
  <c r="O346" i="3"/>
  <c r="BH346" i="3"/>
  <c r="BD346" i="3"/>
  <c r="AZ346" i="3"/>
  <c r="AV346" i="3"/>
  <c r="AR346" i="3"/>
  <c r="AN346" i="3"/>
  <c r="AJ346" i="3"/>
  <c r="AF346" i="3"/>
  <c r="AB346" i="3"/>
  <c r="X346" i="3"/>
  <c r="T346" i="3"/>
  <c r="P346" i="3"/>
  <c r="BH350" i="3"/>
  <c r="BD350" i="3"/>
  <c r="AZ350" i="3"/>
  <c r="AV350" i="3"/>
  <c r="AR350" i="3"/>
  <c r="AN350" i="3"/>
  <c r="AJ350" i="3"/>
  <c r="AF350" i="3"/>
  <c r="AB350" i="3"/>
  <c r="X350" i="3"/>
  <c r="T350" i="3"/>
  <c r="P350" i="3"/>
  <c r="BI350" i="3"/>
  <c r="BE350" i="3"/>
  <c r="BA350" i="3"/>
  <c r="AW350" i="3"/>
  <c r="AS350" i="3"/>
  <c r="AO350" i="3"/>
  <c r="AK350" i="3"/>
  <c r="AG350" i="3"/>
  <c r="AC350" i="3"/>
  <c r="Y350" i="3"/>
  <c r="U350" i="3"/>
  <c r="Q350" i="3"/>
  <c r="M350" i="3"/>
  <c r="BG354" i="3"/>
  <c r="BC354" i="3"/>
  <c r="AY354" i="3"/>
  <c r="AU354" i="3"/>
  <c r="AQ354" i="3"/>
  <c r="AM354" i="3"/>
  <c r="AI354" i="3"/>
  <c r="AE354" i="3"/>
  <c r="AA354" i="3"/>
  <c r="W354" i="3"/>
  <c r="S354" i="3"/>
  <c r="O354" i="3"/>
  <c r="BH354" i="3"/>
  <c r="BD354" i="3"/>
  <c r="AZ354" i="3"/>
  <c r="AV354" i="3"/>
  <c r="AR354" i="3"/>
  <c r="AN354" i="3"/>
  <c r="AJ354" i="3"/>
  <c r="AF354" i="3"/>
  <c r="AB354" i="3"/>
  <c r="X354" i="3"/>
  <c r="T354" i="3"/>
  <c r="P354" i="3"/>
  <c r="BJ455" i="3"/>
  <c r="BM296" i="3"/>
  <c r="BM310" i="3"/>
  <c r="BM312" i="3"/>
  <c r="BJ316" i="3"/>
  <c r="BN316" i="3"/>
  <c r="BL316" i="3"/>
  <c r="BM317" i="3"/>
  <c r="BL317" i="3"/>
  <c r="BJ317" i="3"/>
  <c r="BJ318" i="3"/>
  <c r="BN318" i="3"/>
  <c r="BL318" i="3"/>
  <c r="BK321" i="3"/>
  <c r="BK323" i="3"/>
  <c r="BK325" i="3"/>
  <c r="BK327" i="3"/>
  <c r="BK329" i="3"/>
  <c r="BK331" i="3"/>
  <c r="BK333" i="3"/>
  <c r="BK335" i="3"/>
  <c r="BN337" i="3"/>
  <c r="BK337" i="3"/>
  <c r="BJ337" i="3"/>
  <c r="BK339" i="3"/>
  <c r="BN339" i="3"/>
  <c r="BK341" i="3"/>
  <c r="BN341" i="3"/>
  <c r="BM341" i="3"/>
  <c r="BJ341" i="3"/>
  <c r="BK343" i="3"/>
  <c r="BN343" i="3"/>
  <c r="BN345" i="3"/>
  <c r="BJ345" i="3"/>
  <c r="BN349" i="3"/>
  <c r="BM349" i="3"/>
  <c r="BJ349" i="3"/>
  <c r="BM351" i="3"/>
  <c r="BJ351" i="3"/>
  <c r="BM353" i="3"/>
  <c r="BJ353" i="3"/>
  <c r="BK353" i="3"/>
  <c r="BN353" i="3"/>
  <c r="BK355" i="3"/>
  <c r="BN355" i="3"/>
  <c r="BL355" i="3"/>
  <c r="BJ355" i="3"/>
  <c r="BM357" i="3"/>
  <c r="BK357" i="3"/>
  <c r="BN357" i="3"/>
  <c r="BK359" i="3"/>
  <c r="BN359" i="3"/>
  <c r="BL359" i="3"/>
  <c r="BJ359" i="3"/>
  <c r="BM361" i="3"/>
  <c r="BK361" i="3"/>
  <c r="BN361" i="3"/>
  <c r="BK363" i="3"/>
  <c r="BN363" i="3"/>
  <c r="BL363" i="3"/>
  <c r="BJ363" i="3"/>
  <c r="BM365" i="3"/>
  <c r="BK365" i="3"/>
  <c r="BN365" i="3"/>
  <c r="BK367" i="3"/>
  <c r="BN367" i="3"/>
  <c r="BL367" i="3"/>
  <c r="BJ367" i="3"/>
  <c r="BM369" i="3"/>
  <c r="BM370" i="3"/>
  <c r="BL370" i="3"/>
  <c r="BI372" i="3"/>
  <c r="BE372" i="3"/>
  <c r="BA372" i="3"/>
  <c r="AW372" i="3"/>
  <c r="AS372" i="3"/>
  <c r="AO372" i="3"/>
  <c r="AK372" i="3"/>
  <c r="AG372" i="3"/>
  <c r="AC372" i="3"/>
  <c r="Y372" i="3"/>
  <c r="U372" i="3"/>
  <c r="Q372" i="3"/>
  <c r="M372" i="3"/>
  <c r="BF372" i="3"/>
  <c r="BB372" i="3"/>
  <c r="AX372" i="3"/>
  <c r="AT372" i="3"/>
  <c r="AP372" i="3"/>
  <c r="AL372" i="3"/>
  <c r="AH372" i="3"/>
  <c r="AD372" i="3"/>
  <c r="Z372" i="3"/>
  <c r="V372" i="3"/>
  <c r="R372" i="3"/>
  <c r="BL372" i="3" s="1"/>
  <c r="BI373" i="3"/>
  <c r="BE373" i="3"/>
  <c r="BA373" i="3"/>
  <c r="AW373" i="3"/>
  <c r="AS373" i="3"/>
  <c r="AO373" i="3"/>
  <c r="AK373" i="3"/>
  <c r="AG373" i="3"/>
  <c r="AC373" i="3"/>
  <c r="Y373" i="3"/>
  <c r="U373" i="3"/>
  <c r="Q373" i="3"/>
  <c r="M373" i="3"/>
  <c r="BF373" i="3"/>
  <c r="BB373" i="3"/>
  <c r="AX373" i="3"/>
  <c r="AT373" i="3"/>
  <c r="AP373" i="3"/>
  <c r="AL373" i="3"/>
  <c r="AH373" i="3"/>
  <c r="AD373" i="3"/>
  <c r="Z373" i="3"/>
  <c r="V373" i="3"/>
  <c r="R373" i="3"/>
  <c r="BL373" i="3" s="1"/>
  <c r="BJ374" i="3"/>
  <c r="BN374" i="3"/>
  <c r="BM376" i="3"/>
  <c r="BL376" i="3"/>
  <c r="BJ376" i="3"/>
  <c r="BN376" i="3"/>
  <c r="BM377" i="3"/>
  <c r="BM378" i="3"/>
  <c r="BL378" i="3"/>
  <c r="BI380" i="3"/>
  <c r="BE380" i="3"/>
  <c r="BA380" i="3"/>
  <c r="AW380" i="3"/>
  <c r="AS380" i="3"/>
  <c r="AO380" i="3"/>
  <c r="AK380" i="3"/>
  <c r="AG380" i="3"/>
  <c r="AC380" i="3"/>
  <c r="Y380" i="3"/>
  <c r="U380" i="3"/>
  <c r="Q380" i="3"/>
  <c r="M380" i="3"/>
  <c r="BF380" i="3"/>
  <c r="BB380" i="3"/>
  <c r="AX380" i="3"/>
  <c r="AT380" i="3"/>
  <c r="AP380" i="3"/>
  <c r="AL380" i="3"/>
  <c r="AH380" i="3"/>
  <c r="AD380" i="3"/>
  <c r="Z380" i="3"/>
  <c r="V380" i="3"/>
  <c r="R380" i="3"/>
  <c r="BL380" i="3" s="1"/>
  <c r="BI381" i="3"/>
  <c r="BE381" i="3"/>
  <c r="BA381" i="3"/>
  <c r="AW381" i="3"/>
  <c r="AS381" i="3"/>
  <c r="AO381" i="3"/>
  <c r="AK381" i="3"/>
  <c r="AG381" i="3"/>
  <c r="AC381" i="3"/>
  <c r="Y381" i="3"/>
  <c r="U381" i="3"/>
  <c r="Q381" i="3"/>
  <c r="M381" i="3"/>
  <c r="BF381" i="3"/>
  <c r="BB381" i="3"/>
  <c r="AX381" i="3"/>
  <c r="AT381" i="3"/>
  <c r="AP381" i="3"/>
  <c r="AL381" i="3"/>
  <c r="AH381" i="3"/>
  <c r="AD381" i="3"/>
  <c r="Z381" i="3"/>
  <c r="V381" i="3"/>
  <c r="R381" i="3"/>
  <c r="BJ382" i="3"/>
  <c r="BN382" i="3"/>
  <c r="BL383" i="3"/>
  <c r="BJ383" i="3"/>
  <c r="BM387" i="3"/>
  <c r="BK387" i="3"/>
  <c r="BN387" i="3"/>
  <c r="BL391" i="3"/>
  <c r="BJ391" i="3"/>
  <c r="BM395" i="3"/>
  <c r="BK395" i="3"/>
  <c r="BN395" i="3"/>
  <c r="BM399" i="3"/>
  <c r="BH404" i="3"/>
  <c r="BD404" i="3"/>
  <c r="AZ404" i="3"/>
  <c r="AV404" i="3"/>
  <c r="AR404" i="3"/>
  <c r="AN404" i="3"/>
  <c r="AJ404" i="3"/>
  <c r="AF404" i="3"/>
  <c r="AB404" i="3"/>
  <c r="X404" i="3"/>
  <c r="T404" i="3"/>
  <c r="P404" i="3"/>
  <c r="BI404" i="3"/>
  <c r="BE404" i="3"/>
  <c r="BA404" i="3"/>
  <c r="AW404" i="3"/>
  <c r="AS404" i="3"/>
  <c r="AO404" i="3"/>
  <c r="AK404" i="3"/>
  <c r="AG404" i="3"/>
  <c r="AC404" i="3"/>
  <c r="Y404" i="3"/>
  <c r="U404" i="3"/>
  <c r="BL404" i="3" s="1"/>
  <c r="Q404" i="3"/>
  <c r="BL405" i="3"/>
  <c r="BJ405" i="3"/>
  <c r="BH412" i="3"/>
  <c r="BD412" i="3"/>
  <c r="AZ412" i="3"/>
  <c r="AV412" i="3"/>
  <c r="AR412" i="3"/>
  <c r="AN412" i="3"/>
  <c r="AJ412" i="3"/>
  <c r="AF412" i="3"/>
  <c r="AB412" i="3"/>
  <c r="X412" i="3"/>
  <c r="T412" i="3"/>
  <c r="P412" i="3"/>
  <c r="BI412" i="3"/>
  <c r="BE412" i="3"/>
  <c r="BA412" i="3"/>
  <c r="AW412" i="3"/>
  <c r="AS412" i="3"/>
  <c r="AO412" i="3"/>
  <c r="AK412" i="3"/>
  <c r="AG412" i="3"/>
  <c r="AC412" i="3"/>
  <c r="Y412" i="3"/>
  <c r="U412" i="3"/>
  <c r="Q412" i="3"/>
  <c r="BJ412" i="3" s="1"/>
  <c r="BH420" i="3"/>
  <c r="BD420" i="3"/>
  <c r="AZ420" i="3"/>
  <c r="AV420" i="3"/>
  <c r="AR420" i="3"/>
  <c r="AN420" i="3"/>
  <c r="AJ420" i="3"/>
  <c r="AF420" i="3"/>
  <c r="AB420" i="3"/>
  <c r="X420" i="3"/>
  <c r="T420" i="3"/>
  <c r="P420" i="3"/>
  <c r="BI420" i="3"/>
  <c r="BE420" i="3"/>
  <c r="BA420" i="3"/>
  <c r="AW420" i="3"/>
  <c r="AS420" i="3"/>
  <c r="AO420" i="3"/>
  <c r="AK420" i="3"/>
  <c r="AG420" i="3"/>
  <c r="AC420" i="3"/>
  <c r="Y420" i="3"/>
  <c r="U420" i="3"/>
  <c r="Q420" i="3"/>
  <c r="BJ420" i="3" s="1"/>
  <c r="BN428" i="3"/>
  <c r="BK428" i="3"/>
  <c r="BJ428" i="3"/>
  <c r="BF429" i="3"/>
  <c r="BB429" i="3"/>
  <c r="AX429" i="3"/>
  <c r="AT429" i="3"/>
  <c r="AP429" i="3"/>
  <c r="AL429" i="3"/>
  <c r="AH429" i="3"/>
  <c r="AD429" i="3"/>
  <c r="Z429" i="3"/>
  <c r="V429" i="3"/>
  <c r="R429" i="3"/>
  <c r="N429" i="3"/>
  <c r="BN429" i="3" s="1"/>
  <c r="BG429" i="3"/>
  <c r="BC429" i="3"/>
  <c r="AY429" i="3"/>
  <c r="AU429" i="3"/>
  <c r="AQ429" i="3"/>
  <c r="AM429" i="3"/>
  <c r="AI429" i="3"/>
  <c r="AE429" i="3"/>
  <c r="AA429" i="3"/>
  <c r="W429" i="3"/>
  <c r="S429" i="3"/>
  <c r="BK429" i="3" s="1"/>
  <c r="BI436" i="3"/>
  <c r="BE436" i="3"/>
  <c r="BA436" i="3"/>
  <c r="AW436" i="3"/>
  <c r="AS436" i="3"/>
  <c r="AO436" i="3"/>
  <c r="AK436" i="3"/>
  <c r="AG436" i="3"/>
  <c r="AC436" i="3"/>
  <c r="Y436" i="3"/>
  <c r="U436" i="3"/>
  <c r="Q436" i="3"/>
  <c r="M436" i="3"/>
  <c r="BF436" i="3"/>
  <c r="BB436" i="3"/>
  <c r="AX436" i="3"/>
  <c r="AT436" i="3"/>
  <c r="AP436" i="3"/>
  <c r="AL436" i="3"/>
  <c r="AH436" i="3"/>
  <c r="AD436" i="3"/>
  <c r="Z436" i="3"/>
  <c r="V436" i="3"/>
  <c r="BK436" i="3" s="1"/>
  <c r="R436" i="3"/>
  <c r="BL436" i="3" s="1"/>
  <c r="BL437" i="3"/>
  <c r="BN444" i="3"/>
  <c r="BK444" i="3"/>
  <c r="BJ444" i="3"/>
  <c r="BF445" i="3"/>
  <c r="BB445" i="3"/>
  <c r="AX445" i="3"/>
  <c r="AT445" i="3"/>
  <c r="AP445" i="3"/>
  <c r="AL445" i="3"/>
  <c r="AH445" i="3"/>
  <c r="AD445" i="3"/>
  <c r="Z445" i="3"/>
  <c r="V445" i="3"/>
  <c r="R445" i="3"/>
  <c r="N445" i="3"/>
  <c r="BN445" i="3" s="1"/>
  <c r="BG445" i="3"/>
  <c r="BC445" i="3"/>
  <c r="AY445" i="3"/>
  <c r="AU445" i="3"/>
  <c r="AQ445" i="3"/>
  <c r="AM445" i="3"/>
  <c r="AI445" i="3"/>
  <c r="AE445" i="3"/>
  <c r="AA445" i="3"/>
  <c r="W445" i="3"/>
  <c r="S445" i="3"/>
  <c r="BK445" i="3" s="1"/>
  <c r="N452" i="3"/>
  <c r="R452" i="3"/>
  <c r="V452" i="3"/>
  <c r="Z452" i="3"/>
  <c r="AD452" i="3"/>
  <c r="AH452" i="3"/>
  <c r="AL452" i="3"/>
  <c r="AP452" i="3"/>
  <c r="AT452" i="3"/>
  <c r="AX452" i="3"/>
  <c r="BB452" i="3"/>
  <c r="BN453" i="3"/>
  <c r="BJ453" i="3"/>
  <c r="BL454" i="3"/>
  <c r="BM454" i="3"/>
  <c r="N456" i="3"/>
  <c r="BN456" i="3" s="1"/>
  <c r="R456" i="3"/>
  <c r="V456" i="3"/>
  <c r="Z456" i="3"/>
  <c r="AD456" i="3"/>
  <c r="AH456" i="3"/>
  <c r="AL456" i="3"/>
  <c r="AP456" i="3"/>
  <c r="AT456" i="3"/>
  <c r="AX456" i="3"/>
  <c r="BB456" i="3"/>
  <c r="BF456" i="3"/>
  <c r="BN457" i="3"/>
  <c r="BJ457" i="3"/>
  <c r="O458" i="3"/>
  <c r="BN458" i="3" s="1"/>
  <c r="S458" i="3"/>
  <c r="W458" i="3"/>
  <c r="AA458" i="3"/>
  <c r="AE458" i="3"/>
  <c r="AI458" i="3"/>
  <c r="AM458" i="3"/>
  <c r="AQ458" i="3"/>
  <c r="AU458" i="3"/>
  <c r="AY458" i="3"/>
  <c r="BC458" i="3"/>
  <c r="BG458" i="3"/>
  <c r="N460" i="3"/>
  <c r="R460" i="3"/>
  <c r="V460" i="3"/>
  <c r="Z460" i="3"/>
  <c r="AD460" i="3"/>
  <c r="AH460" i="3"/>
  <c r="AL460" i="3"/>
  <c r="AP460" i="3"/>
  <c r="AT460" i="3"/>
  <c r="AX460" i="3"/>
  <c r="BB460" i="3"/>
  <c r="BF460" i="3"/>
  <c r="O462" i="3"/>
  <c r="S462" i="3"/>
  <c r="W462" i="3"/>
  <c r="AA462" i="3"/>
  <c r="AE462" i="3"/>
  <c r="AI462" i="3"/>
  <c r="AM462" i="3"/>
  <c r="AQ462" i="3"/>
  <c r="AU462" i="3"/>
  <c r="AY462" i="3"/>
  <c r="BC462" i="3"/>
  <c r="BG462" i="3"/>
  <c r="BF301" i="3"/>
  <c r="AX301" i="3"/>
  <c r="AP301" i="3"/>
  <c r="AH301" i="3"/>
  <c r="BD301" i="3"/>
  <c r="AV301" i="3"/>
  <c r="AN301" i="3"/>
  <c r="AF301" i="3"/>
  <c r="AB301" i="3"/>
  <c r="X301" i="3"/>
  <c r="T301" i="3"/>
  <c r="P301" i="3"/>
  <c r="BG301" i="3"/>
  <c r="BC301" i="3"/>
  <c r="AY301" i="3"/>
  <c r="AU301" i="3"/>
  <c r="AQ301" i="3"/>
  <c r="AM301" i="3"/>
  <c r="AI301" i="3"/>
  <c r="AE301" i="3"/>
  <c r="AA301" i="3"/>
  <c r="W301" i="3"/>
  <c r="S301" i="3"/>
  <c r="BG305" i="3"/>
  <c r="BC305" i="3"/>
  <c r="AY305" i="3"/>
  <c r="AU305" i="3"/>
  <c r="AQ305" i="3"/>
  <c r="AM305" i="3"/>
  <c r="AI305" i="3"/>
  <c r="AE305" i="3"/>
  <c r="AA305" i="3"/>
  <c r="W305" i="3"/>
  <c r="S305" i="3"/>
  <c r="O305" i="3"/>
  <c r="BH305" i="3"/>
  <c r="BD305" i="3"/>
  <c r="AZ305" i="3"/>
  <c r="AV305" i="3"/>
  <c r="AR305" i="3"/>
  <c r="AN305" i="3"/>
  <c r="AJ305" i="3"/>
  <c r="AF305" i="3"/>
  <c r="AB305" i="3"/>
  <c r="X305" i="3"/>
  <c r="T305" i="3"/>
  <c r="BG309" i="3"/>
  <c r="BC309" i="3"/>
  <c r="AY309" i="3"/>
  <c r="AU309" i="3"/>
  <c r="AQ309" i="3"/>
  <c r="AM309" i="3"/>
  <c r="AI309" i="3"/>
  <c r="AE309" i="3"/>
  <c r="AA309" i="3"/>
  <c r="W309" i="3"/>
  <c r="S309" i="3"/>
  <c r="O309" i="3"/>
  <c r="BH309" i="3"/>
  <c r="BD309" i="3"/>
  <c r="AZ309" i="3"/>
  <c r="AV309" i="3"/>
  <c r="AR309" i="3"/>
  <c r="AN309" i="3"/>
  <c r="AJ309" i="3"/>
  <c r="AF309" i="3"/>
  <c r="AB309" i="3"/>
  <c r="X309" i="3"/>
  <c r="T309" i="3"/>
  <c r="BG311" i="3"/>
  <c r="BC311" i="3"/>
  <c r="AY311" i="3"/>
  <c r="AU311" i="3"/>
  <c r="AQ311" i="3"/>
  <c r="AM311" i="3"/>
  <c r="AI311" i="3"/>
  <c r="AE311" i="3"/>
  <c r="AA311" i="3"/>
  <c r="W311" i="3"/>
  <c r="S311" i="3"/>
  <c r="O311" i="3"/>
  <c r="BH311" i="3"/>
  <c r="BD311" i="3"/>
  <c r="AZ311" i="3"/>
  <c r="AV311" i="3"/>
  <c r="AR311" i="3"/>
  <c r="AN311" i="3"/>
  <c r="AJ311" i="3"/>
  <c r="AF311" i="3"/>
  <c r="AB311" i="3"/>
  <c r="X311" i="3"/>
  <c r="T311" i="3"/>
  <c r="BG313" i="3"/>
  <c r="BC313" i="3"/>
  <c r="AY313" i="3"/>
  <c r="AU313" i="3"/>
  <c r="AQ313" i="3"/>
  <c r="AM313" i="3"/>
  <c r="AI313" i="3"/>
  <c r="AE313" i="3"/>
  <c r="AA313" i="3"/>
  <c r="W313" i="3"/>
  <c r="S313" i="3"/>
  <c r="O313" i="3"/>
  <c r="BH313" i="3"/>
  <c r="BD313" i="3"/>
  <c r="AZ313" i="3"/>
  <c r="AV313" i="3"/>
  <c r="AR313" i="3"/>
  <c r="AN313" i="3"/>
  <c r="AJ313" i="3"/>
  <c r="AF313" i="3"/>
  <c r="AB313" i="3"/>
  <c r="X313" i="3"/>
  <c r="T313" i="3"/>
  <c r="BI358" i="3"/>
  <c r="BE358" i="3"/>
  <c r="BA358" i="3"/>
  <c r="AW358" i="3"/>
  <c r="AS358" i="3"/>
  <c r="AO358" i="3"/>
  <c r="AK358" i="3"/>
  <c r="AG358" i="3"/>
  <c r="AC358" i="3"/>
  <c r="Y358" i="3"/>
  <c r="U358" i="3"/>
  <c r="Q358" i="3"/>
  <c r="M358" i="3"/>
  <c r="BF358" i="3"/>
  <c r="BB358" i="3"/>
  <c r="AX358" i="3"/>
  <c r="AT358" i="3"/>
  <c r="AP358" i="3"/>
  <c r="AL358" i="3"/>
  <c r="AH358" i="3"/>
  <c r="AD358" i="3"/>
  <c r="Z358" i="3"/>
  <c r="V358" i="3"/>
  <c r="R358" i="3"/>
  <c r="BH360" i="3"/>
  <c r="BD360" i="3"/>
  <c r="AZ360" i="3"/>
  <c r="AV360" i="3"/>
  <c r="AR360" i="3"/>
  <c r="AN360" i="3"/>
  <c r="AJ360" i="3"/>
  <c r="AF360" i="3"/>
  <c r="AB360" i="3"/>
  <c r="X360" i="3"/>
  <c r="T360" i="3"/>
  <c r="P360" i="3"/>
  <c r="BI360" i="3"/>
  <c r="BE360" i="3"/>
  <c r="BA360" i="3"/>
  <c r="AW360" i="3"/>
  <c r="AS360" i="3"/>
  <c r="AO360" i="3"/>
  <c r="AK360" i="3"/>
  <c r="AG360" i="3"/>
  <c r="AC360" i="3"/>
  <c r="Y360" i="3"/>
  <c r="U360" i="3"/>
  <c r="Q360" i="3"/>
  <c r="BI362" i="3"/>
  <c r="BE362" i="3"/>
  <c r="BA362" i="3"/>
  <c r="AW362" i="3"/>
  <c r="AS362" i="3"/>
  <c r="AO362" i="3"/>
  <c r="AK362" i="3"/>
  <c r="AG362" i="3"/>
  <c r="AC362" i="3"/>
  <c r="Y362" i="3"/>
  <c r="U362" i="3"/>
  <c r="Q362" i="3"/>
  <c r="M362" i="3"/>
  <c r="BF362" i="3"/>
  <c r="BB362" i="3"/>
  <c r="AX362" i="3"/>
  <c r="AT362" i="3"/>
  <c r="AP362" i="3"/>
  <c r="AL362" i="3"/>
  <c r="AH362" i="3"/>
  <c r="AD362" i="3"/>
  <c r="Z362" i="3"/>
  <c r="V362" i="3"/>
  <c r="R362" i="3"/>
  <c r="BH364" i="3"/>
  <c r="BD364" i="3"/>
  <c r="AZ364" i="3"/>
  <c r="AV364" i="3"/>
  <c r="AR364" i="3"/>
  <c r="AN364" i="3"/>
  <c r="AJ364" i="3"/>
  <c r="AF364" i="3"/>
  <c r="AB364" i="3"/>
  <c r="X364" i="3"/>
  <c r="T364" i="3"/>
  <c r="P364" i="3"/>
  <c r="BI364" i="3"/>
  <c r="BE364" i="3"/>
  <c r="BA364" i="3"/>
  <c r="AW364" i="3"/>
  <c r="AS364" i="3"/>
  <c r="AO364" i="3"/>
  <c r="AK364" i="3"/>
  <c r="AG364" i="3"/>
  <c r="AC364" i="3"/>
  <c r="Y364" i="3"/>
  <c r="U364" i="3"/>
  <c r="Q364" i="3"/>
  <c r="BI366" i="3"/>
  <c r="BE366" i="3"/>
  <c r="BA366" i="3"/>
  <c r="AW366" i="3"/>
  <c r="AS366" i="3"/>
  <c r="AO366" i="3"/>
  <c r="AK366" i="3"/>
  <c r="AG366" i="3"/>
  <c r="AC366" i="3"/>
  <c r="Y366" i="3"/>
  <c r="U366" i="3"/>
  <c r="Q366" i="3"/>
  <c r="M366" i="3"/>
  <c r="BF366" i="3"/>
  <c r="BB366" i="3"/>
  <c r="AX366" i="3"/>
  <c r="AT366" i="3"/>
  <c r="AP366" i="3"/>
  <c r="AL366" i="3"/>
  <c r="AH366" i="3"/>
  <c r="AD366" i="3"/>
  <c r="Z366" i="3"/>
  <c r="V366" i="3"/>
  <c r="R366" i="3"/>
  <c r="M371" i="3"/>
  <c r="O371" i="3"/>
  <c r="Q371" i="3"/>
  <c r="S371" i="3"/>
  <c r="U371" i="3"/>
  <c r="W371" i="3"/>
  <c r="Y371" i="3"/>
  <c r="AA371" i="3"/>
  <c r="AC371" i="3"/>
  <c r="AE371" i="3"/>
  <c r="AG371" i="3"/>
  <c r="AI371" i="3"/>
  <c r="AK371" i="3"/>
  <c r="AM371" i="3"/>
  <c r="AO371" i="3"/>
  <c r="AQ371" i="3"/>
  <c r="AS371" i="3"/>
  <c r="AU371" i="3"/>
  <c r="AW371" i="3"/>
  <c r="AY371" i="3"/>
  <c r="BA371" i="3"/>
  <c r="BC371" i="3"/>
  <c r="BE371" i="3"/>
  <c r="BG371" i="3"/>
  <c r="BI371" i="3"/>
  <c r="N371" i="3"/>
  <c r="P371" i="3"/>
  <c r="R371" i="3"/>
  <c r="T371" i="3"/>
  <c r="V371" i="3"/>
  <c r="X371" i="3"/>
  <c r="Z371" i="3"/>
  <c r="AB371" i="3"/>
  <c r="AD371" i="3"/>
  <c r="AF371" i="3"/>
  <c r="AH371" i="3"/>
  <c r="AJ371" i="3"/>
  <c r="AL371" i="3"/>
  <c r="AN371" i="3"/>
  <c r="AP371" i="3"/>
  <c r="AR371" i="3"/>
  <c r="AT371" i="3"/>
  <c r="AV371" i="3"/>
  <c r="AX371" i="3"/>
  <c r="AZ371" i="3"/>
  <c r="BB371" i="3"/>
  <c r="BD371" i="3"/>
  <c r="BF371" i="3"/>
  <c r="BH371" i="3"/>
  <c r="M379" i="3"/>
  <c r="O379" i="3"/>
  <c r="Q379" i="3"/>
  <c r="S379" i="3"/>
  <c r="U379" i="3"/>
  <c r="W379" i="3"/>
  <c r="Y379" i="3"/>
  <c r="AA379" i="3"/>
  <c r="AC379" i="3"/>
  <c r="AE379" i="3"/>
  <c r="AG379" i="3"/>
  <c r="AI379" i="3"/>
  <c r="AK379" i="3"/>
  <c r="AM379" i="3"/>
  <c r="AO379" i="3"/>
  <c r="AQ379" i="3"/>
  <c r="AS379" i="3"/>
  <c r="AU379" i="3"/>
  <c r="AW379" i="3"/>
  <c r="AY379" i="3"/>
  <c r="BA379" i="3"/>
  <c r="BC379" i="3"/>
  <c r="BE379" i="3"/>
  <c r="BG379" i="3"/>
  <c r="BI379" i="3"/>
  <c r="N379" i="3"/>
  <c r="P379" i="3"/>
  <c r="R379" i="3"/>
  <c r="T379" i="3"/>
  <c r="V379" i="3"/>
  <c r="X379" i="3"/>
  <c r="Z379" i="3"/>
  <c r="AB379" i="3"/>
  <c r="AD379" i="3"/>
  <c r="AF379" i="3"/>
  <c r="AH379" i="3"/>
  <c r="AJ379" i="3"/>
  <c r="AL379" i="3"/>
  <c r="AN379" i="3"/>
  <c r="AP379" i="3"/>
  <c r="AR379" i="3"/>
  <c r="AT379" i="3"/>
  <c r="AV379" i="3"/>
  <c r="AX379" i="3"/>
  <c r="AZ379" i="3"/>
  <c r="BB379" i="3"/>
  <c r="BD379" i="3"/>
  <c r="BF379" i="3"/>
  <c r="BH379" i="3"/>
  <c r="N385" i="3"/>
  <c r="P385" i="3"/>
  <c r="R385" i="3"/>
  <c r="T385" i="3"/>
  <c r="V385" i="3"/>
  <c r="X385" i="3"/>
  <c r="Z385" i="3"/>
  <c r="AB385" i="3"/>
  <c r="AD385" i="3"/>
  <c r="AF385" i="3"/>
  <c r="AH385" i="3"/>
  <c r="AJ385" i="3"/>
  <c r="AL385" i="3"/>
  <c r="AN385" i="3"/>
  <c r="AP385" i="3"/>
  <c r="AR385" i="3"/>
  <c r="AT385" i="3"/>
  <c r="AV385" i="3"/>
  <c r="AX385" i="3"/>
  <c r="AZ385" i="3"/>
  <c r="BB385" i="3"/>
  <c r="BD385" i="3"/>
  <c r="BF385" i="3"/>
  <c r="BH385" i="3"/>
  <c r="M385" i="3"/>
  <c r="O385" i="3"/>
  <c r="Q385" i="3"/>
  <c r="S385" i="3"/>
  <c r="U385" i="3"/>
  <c r="W385" i="3"/>
  <c r="Y385" i="3"/>
  <c r="AA385" i="3"/>
  <c r="AC385" i="3"/>
  <c r="AE385" i="3"/>
  <c r="AG385" i="3"/>
  <c r="AI385" i="3"/>
  <c r="AK385" i="3"/>
  <c r="AM385" i="3"/>
  <c r="AO385" i="3"/>
  <c r="AQ385" i="3"/>
  <c r="AS385" i="3"/>
  <c r="AU385" i="3"/>
  <c r="AW385" i="3"/>
  <c r="AY385" i="3"/>
  <c r="BA385" i="3"/>
  <c r="BC385" i="3"/>
  <c r="BE385" i="3"/>
  <c r="BG385" i="3"/>
  <c r="BI385" i="3"/>
  <c r="N388" i="3"/>
  <c r="P388" i="3"/>
  <c r="R388" i="3"/>
  <c r="T388" i="3"/>
  <c r="V388" i="3"/>
  <c r="X388" i="3"/>
  <c r="Z388" i="3"/>
  <c r="AB388" i="3"/>
  <c r="AD388" i="3"/>
  <c r="AF388" i="3"/>
  <c r="AH388" i="3"/>
  <c r="AJ388" i="3"/>
  <c r="AL388" i="3"/>
  <c r="AN388" i="3"/>
  <c r="AP388" i="3"/>
  <c r="AR388" i="3"/>
  <c r="AT388" i="3"/>
  <c r="AV388" i="3"/>
  <c r="AX388" i="3"/>
  <c r="AZ388" i="3"/>
  <c r="BB388" i="3"/>
  <c r="BD388" i="3"/>
  <c r="BF388" i="3"/>
  <c r="BH388" i="3"/>
  <c r="M388" i="3"/>
  <c r="O388" i="3"/>
  <c r="Q388" i="3"/>
  <c r="S388" i="3"/>
  <c r="U388" i="3"/>
  <c r="W388" i="3"/>
  <c r="Y388" i="3"/>
  <c r="AA388" i="3"/>
  <c r="AC388" i="3"/>
  <c r="AE388" i="3"/>
  <c r="AG388" i="3"/>
  <c r="AI388" i="3"/>
  <c r="AK388" i="3"/>
  <c r="AM388" i="3"/>
  <c r="AO388" i="3"/>
  <c r="AQ388" i="3"/>
  <c r="AS388" i="3"/>
  <c r="AU388" i="3"/>
  <c r="AW388" i="3"/>
  <c r="AY388" i="3"/>
  <c r="BA388" i="3"/>
  <c r="BC388" i="3"/>
  <c r="BE388" i="3"/>
  <c r="BG388" i="3"/>
  <c r="BI388" i="3"/>
  <c r="M390" i="3"/>
  <c r="O390" i="3"/>
  <c r="Q390" i="3"/>
  <c r="S390" i="3"/>
  <c r="U390" i="3"/>
  <c r="W390" i="3"/>
  <c r="Y390" i="3"/>
  <c r="AA390" i="3"/>
  <c r="AC390" i="3"/>
  <c r="AE390" i="3"/>
  <c r="AG390" i="3"/>
  <c r="AI390" i="3"/>
  <c r="AK390" i="3"/>
  <c r="AM390" i="3"/>
  <c r="AO390" i="3"/>
  <c r="AQ390" i="3"/>
  <c r="AS390" i="3"/>
  <c r="AU390" i="3"/>
  <c r="AW390" i="3"/>
  <c r="AY390" i="3"/>
  <c r="BA390" i="3"/>
  <c r="BC390" i="3"/>
  <c r="BE390" i="3"/>
  <c r="BG390" i="3"/>
  <c r="BI390" i="3"/>
  <c r="N390" i="3"/>
  <c r="P390" i="3"/>
  <c r="R390" i="3"/>
  <c r="T390" i="3"/>
  <c r="V390" i="3"/>
  <c r="X390" i="3"/>
  <c r="Z390" i="3"/>
  <c r="AB390" i="3"/>
  <c r="AD390" i="3"/>
  <c r="AF390" i="3"/>
  <c r="AH390" i="3"/>
  <c r="AJ390" i="3"/>
  <c r="AL390" i="3"/>
  <c r="AN390" i="3"/>
  <c r="AP390" i="3"/>
  <c r="AR390" i="3"/>
  <c r="AT390" i="3"/>
  <c r="AV390" i="3"/>
  <c r="AX390" i="3"/>
  <c r="AZ390" i="3"/>
  <c r="BB390" i="3"/>
  <c r="BD390" i="3"/>
  <c r="BF390" i="3"/>
  <c r="BH390" i="3"/>
  <c r="N393" i="3"/>
  <c r="P393" i="3"/>
  <c r="R393" i="3"/>
  <c r="T393" i="3"/>
  <c r="V393" i="3"/>
  <c r="X393" i="3"/>
  <c r="Z393" i="3"/>
  <c r="AB393" i="3"/>
  <c r="AD393" i="3"/>
  <c r="AF393" i="3"/>
  <c r="AH393" i="3"/>
  <c r="AJ393" i="3"/>
  <c r="AL393" i="3"/>
  <c r="AN393" i="3"/>
  <c r="AP393" i="3"/>
  <c r="AR393" i="3"/>
  <c r="AT393" i="3"/>
  <c r="AV393" i="3"/>
  <c r="AX393" i="3"/>
  <c r="AZ393" i="3"/>
  <c r="BB393" i="3"/>
  <c r="BD393" i="3"/>
  <c r="BF393" i="3"/>
  <c r="BH393" i="3"/>
  <c r="M393" i="3"/>
  <c r="O393" i="3"/>
  <c r="Q393" i="3"/>
  <c r="S393" i="3"/>
  <c r="U393" i="3"/>
  <c r="W393" i="3"/>
  <c r="Y393" i="3"/>
  <c r="AA393" i="3"/>
  <c r="AC393" i="3"/>
  <c r="AE393" i="3"/>
  <c r="AG393" i="3"/>
  <c r="AI393" i="3"/>
  <c r="AK393" i="3"/>
  <c r="AM393" i="3"/>
  <c r="AO393" i="3"/>
  <c r="AQ393" i="3"/>
  <c r="AS393" i="3"/>
  <c r="AU393" i="3"/>
  <c r="AW393" i="3"/>
  <c r="AY393" i="3"/>
  <c r="BA393" i="3"/>
  <c r="BC393" i="3"/>
  <c r="BE393" i="3"/>
  <c r="BG393" i="3"/>
  <c r="BI393" i="3"/>
  <c r="N396" i="3"/>
  <c r="P396" i="3"/>
  <c r="R396" i="3"/>
  <c r="T396" i="3"/>
  <c r="V396" i="3"/>
  <c r="X396" i="3"/>
  <c r="Z396" i="3"/>
  <c r="AB396" i="3"/>
  <c r="AD396" i="3"/>
  <c r="AF396" i="3"/>
  <c r="AH396" i="3"/>
  <c r="AJ396" i="3"/>
  <c r="AL396" i="3"/>
  <c r="AN396" i="3"/>
  <c r="AP396" i="3"/>
  <c r="AR396" i="3"/>
  <c r="AT396" i="3"/>
  <c r="AV396" i="3"/>
  <c r="M396" i="3"/>
  <c r="O396" i="3"/>
  <c r="Q396" i="3"/>
  <c r="S396" i="3"/>
  <c r="U396" i="3"/>
  <c r="W396" i="3"/>
  <c r="Y396" i="3"/>
  <c r="AA396" i="3"/>
  <c r="AC396" i="3"/>
  <c r="AE396" i="3"/>
  <c r="AG396" i="3"/>
  <c r="AI396" i="3"/>
  <c r="AK396" i="3"/>
  <c r="AO396" i="3"/>
  <c r="AS396" i="3"/>
  <c r="AW396" i="3"/>
  <c r="AY396" i="3"/>
  <c r="BA396" i="3"/>
  <c r="BC396" i="3"/>
  <c r="BE396" i="3"/>
  <c r="BG396" i="3"/>
  <c r="BI396" i="3"/>
  <c r="AM396" i="3"/>
  <c r="AQ396" i="3"/>
  <c r="AU396" i="3"/>
  <c r="AX396" i="3"/>
  <c r="AZ396" i="3"/>
  <c r="BB396" i="3"/>
  <c r="BD396" i="3"/>
  <c r="BF396" i="3"/>
  <c r="BH396" i="3"/>
  <c r="N398" i="3"/>
  <c r="P398" i="3"/>
  <c r="R398" i="3"/>
  <c r="T398" i="3"/>
  <c r="V398" i="3"/>
  <c r="X398" i="3"/>
  <c r="Z398" i="3"/>
  <c r="AB398" i="3"/>
  <c r="AD398" i="3"/>
  <c r="AF398" i="3"/>
  <c r="AH398" i="3"/>
  <c r="AJ398" i="3"/>
  <c r="AL398" i="3"/>
  <c r="AN398" i="3"/>
  <c r="AP398" i="3"/>
  <c r="AR398" i="3"/>
  <c r="AT398" i="3"/>
  <c r="AV398" i="3"/>
  <c r="AX398" i="3"/>
  <c r="AZ398" i="3"/>
  <c r="BB398" i="3"/>
  <c r="BD398" i="3"/>
  <c r="BF398" i="3"/>
  <c r="BH398" i="3"/>
  <c r="M398" i="3"/>
  <c r="O398" i="3"/>
  <c r="Q398" i="3"/>
  <c r="S398" i="3"/>
  <c r="U398" i="3"/>
  <c r="W398" i="3"/>
  <c r="Y398" i="3"/>
  <c r="AA398" i="3"/>
  <c r="AC398" i="3"/>
  <c r="AE398" i="3"/>
  <c r="AG398" i="3"/>
  <c r="AI398" i="3"/>
  <c r="AK398" i="3"/>
  <c r="AM398" i="3"/>
  <c r="AO398" i="3"/>
  <c r="AQ398" i="3"/>
  <c r="AS398" i="3"/>
  <c r="AU398" i="3"/>
  <c r="AW398" i="3"/>
  <c r="AY398" i="3"/>
  <c r="BA398" i="3"/>
  <c r="BC398" i="3"/>
  <c r="BE398" i="3"/>
  <c r="BG398" i="3"/>
  <c r="BI398" i="3"/>
  <c r="M401" i="3"/>
  <c r="O401" i="3"/>
  <c r="Q401" i="3"/>
  <c r="S401" i="3"/>
  <c r="U401" i="3"/>
  <c r="W401" i="3"/>
  <c r="Y401" i="3"/>
  <c r="AA401" i="3"/>
  <c r="AC401" i="3"/>
  <c r="AE401" i="3"/>
  <c r="AG401" i="3"/>
  <c r="AI401" i="3"/>
  <c r="AK401" i="3"/>
  <c r="AM401" i="3"/>
  <c r="AO401" i="3"/>
  <c r="AQ401" i="3"/>
  <c r="AS401" i="3"/>
  <c r="AU401" i="3"/>
  <c r="AW401" i="3"/>
  <c r="AY401" i="3"/>
  <c r="BA401" i="3"/>
  <c r="BC401" i="3"/>
  <c r="BE401" i="3"/>
  <c r="BG401" i="3"/>
  <c r="BI401" i="3"/>
  <c r="N401" i="3"/>
  <c r="P401" i="3"/>
  <c r="R401" i="3"/>
  <c r="T401" i="3"/>
  <c r="V401" i="3"/>
  <c r="X401" i="3"/>
  <c r="Z401" i="3"/>
  <c r="AB401" i="3"/>
  <c r="AD401" i="3"/>
  <c r="AF401" i="3"/>
  <c r="AH401" i="3"/>
  <c r="AJ401" i="3"/>
  <c r="AL401" i="3"/>
  <c r="AN401" i="3"/>
  <c r="AP401" i="3"/>
  <c r="AR401" i="3"/>
  <c r="AT401" i="3"/>
  <c r="AV401" i="3"/>
  <c r="AX401" i="3"/>
  <c r="AZ401" i="3"/>
  <c r="BB401" i="3"/>
  <c r="BD401" i="3"/>
  <c r="BF401" i="3"/>
  <c r="BH401" i="3"/>
  <c r="M409" i="3"/>
  <c r="O409" i="3"/>
  <c r="Q409" i="3"/>
  <c r="S409" i="3"/>
  <c r="U409" i="3"/>
  <c r="W409" i="3"/>
  <c r="Y409" i="3"/>
  <c r="AA409" i="3"/>
  <c r="AC409" i="3"/>
  <c r="AE409" i="3"/>
  <c r="AG409" i="3"/>
  <c r="AI409" i="3"/>
  <c r="AK409" i="3"/>
  <c r="AM409" i="3"/>
  <c r="AO409" i="3"/>
  <c r="AQ409" i="3"/>
  <c r="AS409" i="3"/>
  <c r="AU409" i="3"/>
  <c r="AW409" i="3"/>
  <c r="AY409" i="3"/>
  <c r="BA409" i="3"/>
  <c r="BC409" i="3"/>
  <c r="BE409" i="3"/>
  <c r="BG409" i="3"/>
  <c r="BI409" i="3"/>
  <c r="N409" i="3"/>
  <c r="P409" i="3"/>
  <c r="R409" i="3"/>
  <c r="T409" i="3"/>
  <c r="V409" i="3"/>
  <c r="X409" i="3"/>
  <c r="Z409" i="3"/>
  <c r="AB409" i="3"/>
  <c r="AD409" i="3"/>
  <c r="AF409" i="3"/>
  <c r="AH409" i="3"/>
  <c r="AJ409" i="3"/>
  <c r="AL409" i="3"/>
  <c r="AN409" i="3"/>
  <c r="AP409" i="3"/>
  <c r="AR409" i="3"/>
  <c r="AT409" i="3"/>
  <c r="AV409" i="3"/>
  <c r="AX409" i="3"/>
  <c r="AZ409" i="3"/>
  <c r="BB409" i="3"/>
  <c r="BD409" i="3"/>
  <c r="BF409" i="3"/>
  <c r="BH409" i="3"/>
  <c r="M417" i="3"/>
  <c r="O417" i="3"/>
  <c r="Q417" i="3"/>
  <c r="S417" i="3"/>
  <c r="U417" i="3"/>
  <c r="W417" i="3"/>
  <c r="Y417" i="3"/>
  <c r="AA417" i="3"/>
  <c r="AC417" i="3"/>
  <c r="AE417" i="3"/>
  <c r="AG417" i="3"/>
  <c r="AI417" i="3"/>
  <c r="AK417" i="3"/>
  <c r="AM417" i="3"/>
  <c r="AO417" i="3"/>
  <c r="AQ417" i="3"/>
  <c r="AS417" i="3"/>
  <c r="AU417" i="3"/>
  <c r="AW417" i="3"/>
  <c r="AY417" i="3"/>
  <c r="BA417" i="3"/>
  <c r="BC417" i="3"/>
  <c r="BE417" i="3"/>
  <c r="BG417" i="3"/>
  <c r="BI417" i="3"/>
  <c r="N417" i="3"/>
  <c r="P417" i="3"/>
  <c r="R417" i="3"/>
  <c r="T417" i="3"/>
  <c r="V417" i="3"/>
  <c r="X417" i="3"/>
  <c r="Z417" i="3"/>
  <c r="AB417" i="3"/>
  <c r="AD417" i="3"/>
  <c r="AF417" i="3"/>
  <c r="AH417" i="3"/>
  <c r="AJ417" i="3"/>
  <c r="AL417" i="3"/>
  <c r="AN417" i="3"/>
  <c r="AP417" i="3"/>
  <c r="AR417" i="3"/>
  <c r="AT417" i="3"/>
  <c r="AV417" i="3"/>
  <c r="AX417" i="3"/>
  <c r="AZ417" i="3"/>
  <c r="BB417" i="3"/>
  <c r="BD417" i="3"/>
  <c r="BF417" i="3"/>
  <c r="BH417" i="3"/>
  <c r="M425" i="3"/>
  <c r="O425" i="3"/>
  <c r="Q425" i="3"/>
  <c r="S425" i="3"/>
  <c r="U425" i="3"/>
  <c r="W425" i="3"/>
  <c r="Y425" i="3"/>
  <c r="AA425" i="3"/>
  <c r="AC425" i="3"/>
  <c r="AE425" i="3"/>
  <c r="AG425" i="3"/>
  <c r="AI425" i="3"/>
  <c r="AK425" i="3"/>
  <c r="AM425" i="3"/>
  <c r="AO425" i="3"/>
  <c r="AQ425" i="3"/>
  <c r="AS425" i="3"/>
  <c r="AU425" i="3"/>
  <c r="AW425" i="3"/>
  <c r="AY425" i="3"/>
  <c r="BA425" i="3"/>
  <c r="BC425" i="3"/>
  <c r="BE425" i="3"/>
  <c r="BG425" i="3"/>
  <c r="BI425" i="3"/>
  <c r="N425" i="3"/>
  <c r="P425" i="3"/>
  <c r="R425" i="3"/>
  <c r="T425" i="3"/>
  <c r="V425" i="3"/>
  <c r="X425" i="3"/>
  <c r="Z425" i="3"/>
  <c r="AB425" i="3"/>
  <c r="AD425" i="3"/>
  <c r="AF425" i="3"/>
  <c r="AH425" i="3"/>
  <c r="AJ425" i="3"/>
  <c r="AL425" i="3"/>
  <c r="AN425" i="3"/>
  <c r="AP425" i="3"/>
  <c r="AR425" i="3"/>
  <c r="AT425" i="3"/>
  <c r="AV425" i="3"/>
  <c r="AX425" i="3"/>
  <c r="AZ425" i="3"/>
  <c r="BB425" i="3"/>
  <c r="BD425" i="3"/>
  <c r="BF425" i="3"/>
  <c r="BH425" i="3"/>
  <c r="N432" i="3"/>
  <c r="P432" i="3"/>
  <c r="R432" i="3"/>
  <c r="T432" i="3"/>
  <c r="V432" i="3"/>
  <c r="X432" i="3"/>
  <c r="Z432" i="3"/>
  <c r="AB432" i="3"/>
  <c r="AD432" i="3"/>
  <c r="AF432" i="3"/>
  <c r="AH432" i="3"/>
  <c r="AJ432" i="3"/>
  <c r="AL432" i="3"/>
  <c r="AN432" i="3"/>
  <c r="AP432" i="3"/>
  <c r="AR432" i="3"/>
  <c r="AT432" i="3"/>
  <c r="AV432" i="3"/>
  <c r="AX432" i="3"/>
  <c r="AZ432" i="3"/>
  <c r="BB432" i="3"/>
  <c r="BD432" i="3"/>
  <c r="BF432" i="3"/>
  <c r="BH432" i="3"/>
  <c r="M432" i="3"/>
  <c r="O432" i="3"/>
  <c r="Q432" i="3"/>
  <c r="S432" i="3"/>
  <c r="U432" i="3"/>
  <c r="W432" i="3"/>
  <c r="Y432" i="3"/>
  <c r="AA432" i="3"/>
  <c r="AC432" i="3"/>
  <c r="AE432" i="3"/>
  <c r="AG432" i="3"/>
  <c r="AI432" i="3"/>
  <c r="AK432" i="3"/>
  <c r="AM432" i="3"/>
  <c r="AO432" i="3"/>
  <c r="AQ432" i="3"/>
  <c r="AS432" i="3"/>
  <c r="AU432" i="3"/>
  <c r="AW432" i="3"/>
  <c r="AY432" i="3"/>
  <c r="BA432" i="3"/>
  <c r="BC432" i="3"/>
  <c r="BE432" i="3"/>
  <c r="BG432" i="3"/>
  <c r="BI432" i="3"/>
  <c r="M441" i="3"/>
  <c r="O441" i="3"/>
  <c r="Q441" i="3"/>
  <c r="S441" i="3"/>
  <c r="U441" i="3"/>
  <c r="W441" i="3"/>
  <c r="Y441" i="3"/>
  <c r="AA441" i="3"/>
  <c r="AC441" i="3"/>
  <c r="AE441" i="3"/>
  <c r="AG441" i="3"/>
  <c r="AI441" i="3"/>
  <c r="AK441" i="3"/>
  <c r="AM441" i="3"/>
  <c r="AO441" i="3"/>
  <c r="AQ441" i="3"/>
  <c r="AS441" i="3"/>
  <c r="AU441" i="3"/>
  <c r="AW441" i="3"/>
  <c r="AY441" i="3"/>
  <c r="BA441" i="3"/>
  <c r="BC441" i="3"/>
  <c r="BE441" i="3"/>
  <c r="BG441" i="3"/>
  <c r="BI441" i="3"/>
  <c r="N441" i="3"/>
  <c r="P441" i="3"/>
  <c r="R441" i="3"/>
  <c r="T441" i="3"/>
  <c r="V441" i="3"/>
  <c r="X441" i="3"/>
  <c r="Z441" i="3"/>
  <c r="AB441" i="3"/>
  <c r="AD441" i="3"/>
  <c r="AF441" i="3"/>
  <c r="AH441" i="3"/>
  <c r="AJ441" i="3"/>
  <c r="AL441" i="3"/>
  <c r="AN441" i="3"/>
  <c r="AP441" i="3"/>
  <c r="AR441" i="3"/>
  <c r="AT441" i="3"/>
  <c r="AV441" i="3"/>
  <c r="AX441" i="3"/>
  <c r="AZ441" i="3"/>
  <c r="BB441" i="3"/>
  <c r="BD441" i="3"/>
  <c r="BF441" i="3"/>
  <c r="BH441" i="3"/>
  <c r="N448" i="3"/>
  <c r="P448" i="3"/>
  <c r="R448" i="3"/>
  <c r="T448" i="3"/>
  <c r="V448" i="3"/>
  <c r="X448" i="3"/>
  <c r="Z448" i="3"/>
  <c r="AB448" i="3"/>
  <c r="AD448" i="3"/>
  <c r="AF448" i="3"/>
  <c r="AH448" i="3"/>
  <c r="AJ448" i="3"/>
  <c r="AL448" i="3"/>
  <c r="AN448" i="3"/>
  <c r="AP448" i="3"/>
  <c r="AR448" i="3"/>
  <c r="AT448" i="3"/>
  <c r="AV448" i="3"/>
  <c r="AX448" i="3"/>
  <c r="AZ448" i="3"/>
  <c r="BB448" i="3"/>
  <c r="BD448" i="3"/>
  <c r="BF448" i="3"/>
  <c r="BH448" i="3"/>
  <c r="M448" i="3"/>
  <c r="O448" i="3"/>
  <c r="Q448" i="3"/>
  <c r="S448" i="3"/>
  <c r="U448" i="3"/>
  <c r="W448" i="3"/>
  <c r="Y448" i="3"/>
  <c r="AA448" i="3"/>
  <c r="AC448" i="3"/>
  <c r="AE448" i="3"/>
  <c r="AG448" i="3"/>
  <c r="AI448" i="3"/>
  <c r="AK448" i="3"/>
  <c r="AM448" i="3"/>
  <c r="AO448" i="3"/>
  <c r="AQ448" i="3"/>
  <c r="AS448" i="3"/>
  <c r="AU448" i="3"/>
  <c r="AW448" i="3"/>
  <c r="AY448" i="3"/>
  <c r="BA448" i="3"/>
  <c r="BC448" i="3"/>
  <c r="BE448" i="3"/>
  <c r="BG448" i="3"/>
  <c r="BI448" i="3"/>
  <c r="BJ298" i="3"/>
  <c r="BN298" i="3"/>
  <c r="BG300" i="3"/>
  <c r="BC300" i="3"/>
  <c r="AY300" i="3"/>
  <c r="AU300" i="3"/>
  <c r="AQ300" i="3"/>
  <c r="AM300" i="3"/>
  <c r="AI300" i="3"/>
  <c r="AE300" i="3"/>
  <c r="AA300" i="3"/>
  <c r="W300" i="3"/>
  <c r="S300" i="3"/>
  <c r="BK300" i="3" s="1"/>
  <c r="O300" i="3"/>
  <c r="BH300" i="3"/>
  <c r="BD300" i="3"/>
  <c r="AZ300" i="3"/>
  <c r="AV300" i="3"/>
  <c r="AR300" i="3"/>
  <c r="AN300" i="3"/>
  <c r="AJ300" i="3"/>
  <c r="AF300" i="3"/>
  <c r="AB300" i="3"/>
  <c r="X300" i="3"/>
  <c r="T300" i="3"/>
  <c r="BJ300" i="3" s="1"/>
  <c r="BI304" i="3"/>
  <c r="BE304" i="3"/>
  <c r="BA304" i="3"/>
  <c r="AW304" i="3"/>
  <c r="AS304" i="3"/>
  <c r="AO304" i="3"/>
  <c r="AK304" i="3"/>
  <c r="AG304" i="3"/>
  <c r="AC304" i="3"/>
  <c r="Y304" i="3"/>
  <c r="U304" i="3"/>
  <c r="Q304" i="3"/>
  <c r="M304" i="3"/>
  <c r="BF304" i="3"/>
  <c r="BB304" i="3"/>
  <c r="AX304" i="3"/>
  <c r="AT304" i="3"/>
  <c r="AP304" i="3"/>
  <c r="AL304" i="3"/>
  <c r="AH304" i="3"/>
  <c r="AD304" i="3"/>
  <c r="Z304" i="3"/>
  <c r="V304" i="3"/>
  <c r="R304" i="3"/>
  <c r="BL304" i="3" s="1"/>
  <c r="BF308" i="3"/>
  <c r="BB308" i="3"/>
  <c r="AX308" i="3"/>
  <c r="AT308" i="3"/>
  <c r="AP308" i="3"/>
  <c r="AL308" i="3"/>
  <c r="BI308" i="3"/>
  <c r="BE308" i="3"/>
  <c r="BA308" i="3"/>
  <c r="AW308" i="3"/>
  <c r="AS308" i="3"/>
  <c r="AO308" i="3"/>
  <c r="AK308" i="3"/>
  <c r="AG308" i="3"/>
  <c r="AC308" i="3"/>
  <c r="Y308" i="3"/>
  <c r="U308" i="3"/>
  <c r="Q308" i="3"/>
  <c r="M308" i="3"/>
  <c r="AF308" i="3"/>
  <c r="AB308" i="3"/>
  <c r="X308" i="3"/>
  <c r="T308" i="3"/>
  <c r="BG344" i="3"/>
  <c r="BC344" i="3"/>
  <c r="AY344" i="3"/>
  <c r="AU344" i="3"/>
  <c r="AQ344" i="3"/>
  <c r="AM344" i="3"/>
  <c r="AI344" i="3"/>
  <c r="AE344" i="3"/>
  <c r="AA344" i="3"/>
  <c r="W344" i="3"/>
  <c r="S344" i="3"/>
  <c r="O344" i="3"/>
  <c r="BH344" i="3"/>
  <c r="BD344" i="3"/>
  <c r="AZ344" i="3"/>
  <c r="AV344" i="3"/>
  <c r="AR344" i="3"/>
  <c r="AN344" i="3"/>
  <c r="AJ344" i="3"/>
  <c r="AF344" i="3"/>
  <c r="AB344" i="3"/>
  <c r="X344" i="3"/>
  <c r="T344" i="3"/>
  <c r="BI348" i="3"/>
  <c r="BE348" i="3"/>
  <c r="BA348" i="3"/>
  <c r="AW348" i="3"/>
  <c r="AS348" i="3"/>
  <c r="AO348" i="3"/>
  <c r="AK348" i="3"/>
  <c r="AG348" i="3"/>
  <c r="AC348" i="3"/>
  <c r="Y348" i="3"/>
  <c r="U348" i="3"/>
  <c r="Q348" i="3"/>
  <c r="M348" i="3"/>
  <c r="BF348" i="3"/>
  <c r="BB348" i="3"/>
  <c r="AX348" i="3"/>
  <c r="AT348" i="3"/>
  <c r="AP348" i="3"/>
  <c r="AL348" i="3"/>
  <c r="AH348" i="3"/>
  <c r="AD348" i="3"/>
  <c r="Z348" i="3"/>
  <c r="V348" i="3"/>
  <c r="R348" i="3"/>
  <c r="BF352" i="3"/>
  <c r="BB352" i="3"/>
  <c r="AX352" i="3"/>
  <c r="AT352" i="3"/>
  <c r="AP352" i="3"/>
  <c r="AL352" i="3"/>
  <c r="AH352" i="3"/>
  <c r="AD352" i="3"/>
  <c r="Z352" i="3"/>
  <c r="V352" i="3"/>
  <c r="R352" i="3"/>
  <c r="N352" i="3"/>
  <c r="BG352" i="3"/>
  <c r="BC352" i="3"/>
  <c r="AY352" i="3"/>
  <c r="AU352" i="3"/>
  <c r="AQ352" i="3"/>
  <c r="AM352" i="3"/>
  <c r="AI352" i="3"/>
  <c r="AE352" i="3"/>
  <c r="AA352" i="3"/>
  <c r="W352" i="3"/>
  <c r="S352" i="3"/>
  <c r="BH356" i="3"/>
  <c r="BD356" i="3"/>
  <c r="AZ356" i="3"/>
  <c r="AV356" i="3"/>
  <c r="AR356" i="3"/>
  <c r="AN356" i="3"/>
  <c r="AJ356" i="3"/>
  <c r="AF356" i="3"/>
  <c r="AB356" i="3"/>
  <c r="X356" i="3"/>
  <c r="T356" i="3"/>
  <c r="P356" i="3"/>
  <c r="BI356" i="3"/>
  <c r="BE356" i="3"/>
  <c r="BA356" i="3"/>
  <c r="AW356" i="3"/>
  <c r="AS356" i="3"/>
  <c r="AO356" i="3"/>
  <c r="AK356" i="3"/>
  <c r="AG356" i="3"/>
  <c r="AC356" i="3"/>
  <c r="Y356" i="3"/>
  <c r="U356" i="3"/>
  <c r="Q356" i="3"/>
  <c r="BM297" i="3"/>
  <c r="BL297" i="3"/>
  <c r="BJ299" i="3"/>
  <c r="BN299" i="3"/>
  <c r="BK299" i="3"/>
  <c r="BG302" i="3"/>
  <c r="BC302" i="3"/>
  <c r="AY302" i="3"/>
  <c r="AU302" i="3"/>
  <c r="AQ302" i="3"/>
  <c r="AM302" i="3"/>
  <c r="AI302" i="3"/>
  <c r="AE302" i="3"/>
  <c r="AA302" i="3"/>
  <c r="W302" i="3"/>
  <c r="S302" i="3"/>
  <c r="O302" i="3"/>
  <c r="BN302" i="3" s="1"/>
  <c r="BH302" i="3"/>
  <c r="BD302" i="3"/>
  <c r="AZ302" i="3"/>
  <c r="AV302" i="3"/>
  <c r="AR302" i="3"/>
  <c r="AN302" i="3"/>
  <c r="AJ302" i="3"/>
  <c r="AF302" i="3"/>
  <c r="AB302" i="3"/>
  <c r="X302" i="3"/>
  <c r="T302" i="3"/>
  <c r="BI306" i="3"/>
  <c r="BE306" i="3"/>
  <c r="BA306" i="3"/>
  <c r="AW306" i="3"/>
  <c r="AS306" i="3"/>
  <c r="AO306" i="3"/>
  <c r="AK306" i="3"/>
  <c r="AG306" i="3"/>
  <c r="AC306" i="3"/>
  <c r="Y306" i="3"/>
  <c r="U306" i="3"/>
  <c r="Q306" i="3"/>
  <c r="M306" i="3"/>
  <c r="BF306" i="3"/>
  <c r="BB306" i="3"/>
  <c r="AX306" i="3"/>
  <c r="AT306" i="3"/>
  <c r="AP306" i="3"/>
  <c r="AL306" i="3"/>
  <c r="AH306" i="3"/>
  <c r="AD306" i="3"/>
  <c r="Z306" i="3"/>
  <c r="V306" i="3"/>
  <c r="R306" i="3"/>
  <c r="BG314" i="3"/>
  <c r="BC314" i="3"/>
  <c r="AY314" i="3"/>
  <c r="AU314" i="3"/>
  <c r="AQ314" i="3"/>
  <c r="AM314" i="3"/>
  <c r="AI314" i="3"/>
  <c r="AE314" i="3"/>
  <c r="AA314" i="3"/>
  <c r="W314" i="3"/>
  <c r="S314" i="3"/>
  <c r="O314" i="3"/>
  <c r="BH314" i="3"/>
  <c r="BD314" i="3"/>
  <c r="AZ314" i="3"/>
  <c r="AV314" i="3"/>
  <c r="AR314" i="3"/>
  <c r="AN314" i="3"/>
  <c r="AJ314" i="3"/>
  <c r="AF314" i="3"/>
  <c r="AB314" i="3"/>
  <c r="X314" i="3"/>
  <c r="T314" i="3"/>
  <c r="BJ314" i="3" s="1"/>
  <c r="BK319" i="3"/>
  <c r="BI346" i="3"/>
  <c r="BE346" i="3"/>
  <c r="BA346" i="3"/>
  <c r="AW346" i="3"/>
  <c r="AS346" i="3"/>
  <c r="AO346" i="3"/>
  <c r="AK346" i="3"/>
  <c r="AG346" i="3"/>
  <c r="AC346" i="3"/>
  <c r="Y346" i="3"/>
  <c r="U346" i="3"/>
  <c r="Q346" i="3"/>
  <c r="M346" i="3"/>
  <c r="BF346" i="3"/>
  <c r="BB346" i="3"/>
  <c r="AX346" i="3"/>
  <c r="AT346" i="3"/>
  <c r="AP346" i="3"/>
  <c r="AL346" i="3"/>
  <c r="AH346" i="3"/>
  <c r="AD346" i="3"/>
  <c r="Z346" i="3"/>
  <c r="V346" i="3"/>
  <c r="R346" i="3"/>
  <c r="BF350" i="3"/>
  <c r="BB350" i="3"/>
  <c r="AX350" i="3"/>
  <c r="AT350" i="3"/>
  <c r="AP350" i="3"/>
  <c r="AL350" i="3"/>
  <c r="AH350" i="3"/>
  <c r="AD350" i="3"/>
  <c r="Z350" i="3"/>
  <c r="V350" i="3"/>
  <c r="R350" i="3"/>
  <c r="N350" i="3"/>
  <c r="BG350" i="3"/>
  <c r="BC350" i="3"/>
  <c r="AY350" i="3"/>
  <c r="AU350" i="3"/>
  <c r="AQ350" i="3"/>
  <c r="AM350" i="3"/>
  <c r="AI350" i="3"/>
  <c r="AE350" i="3"/>
  <c r="AA350" i="3"/>
  <c r="W350" i="3"/>
  <c r="S350" i="3"/>
  <c r="BI354" i="3"/>
  <c r="BE354" i="3"/>
  <c r="BA354" i="3"/>
  <c r="AW354" i="3"/>
  <c r="AS354" i="3"/>
  <c r="AO354" i="3"/>
  <c r="AK354" i="3"/>
  <c r="AG354" i="3"/>
  <c r="AC354" i="3"/>
  <c r="Y354" i="3"/>
  <c r="U354" i="3"/>
  <c r="Q354" i="3"/>
  <c r="M354" i="3"/>
  <c r="BF354" i="3"/>
  <c r="BB354" i="3"/>
  <c r="AX354" i="3"/>
  <c r="AT354" i="3"/>
  <c r="AP354" i="3"/>
  <c r="AL354" i="3"/>
  <c r="AH354" i="3"/>
  <c r="AD354" i="3"/>
  <c r="Z354" i="3"/>
  <c r="V354" i="3"/>
  <c r="R354" i="3"/>
  <c r="K294" i="3"/>
  <c r="K293" i="3"/>
  <c r="K292" i="3"/>
  <c r="K289" i="3"/>
  <c r="K288" i="3"/>
  <c r="K287" i="3"/>
  <c r="K286" i="3"/>
  <c r="K282" i="3"/>
  <c r="O282" i="3" s="1"/>
  <c r="K273" i="3"/>
  <c r="L263" i="3"/>
  <c r="K258" i="3"/>
  <c r="L293" i="3"/>
  <c r="L292" i="3"/>
  <c r="K291" i="3"/>
  <c r="L288" i="3"/>
  <c r="L287" i="3"/>
  <c r="L286" i="3"/>
  <c r="L285" i="3"/>
  <c r="K284" i="3"/>
  <c r="N284" i="3" s="1"/>
  <c r="L281" i="3"/>
  <c r="K280" i="3"/>
  <c r="K279" i="3"/>
  <c r="K278" i="3"/>
  <c r="K277" i="3"/>
  <c r="K276" i="3"/>
  <c r="K275" i="3"/>
  <c r="L272" i="3"/>
  <c r="L268" i="3"/>
  <c r="K268" i="3"/>
  <c r="N267" i="3"/>
  <c r="P267" i="3"/>
  <c r="R267" i="3"/>
  <c r="T267" i="3"/>
  <c r="V267" i="3"/>
  <c r="X267" i="3"/>
  <c r="Z267" i="3"/>
  <c r="AB267" i="3"/>
  <c r="AD267" i="3"/>
  <c r="AF267" i="3"/>
  <c r="AH267" i="3"/>
  <c r="AJ267" i="3"/>
  <c r="AL267" i="3"/>
  <c r="AN267" i="3"/>
  <c r="AP267" i="3"/>
  <c r="AR267" i="3"/>
  <c r="AT267" i="3"/>
  <c r="AV267" i="3"/>
  <c r="AX267" i="3"/>
  <c r="AZ267" i="3"/>
  <c r="BB267" i="3"/>
  <c r="BD267" i="3"/>
  <c r="BF267" i="3"/>
  <c r="BH267" i="3"/>
  <c r="O267" i="3"/>
  <c r="S267" i="3"/>
  <c r="W267" i="3"/>
  <c r="AA267" i="3"/>
  <c r="AE267" i="3"/>
  <c r="AI267" i="3"/>
  <c r="AM267" i="3"/>
  <c r="AQ267" i="3"/>
  <c r="AU267" i="3"/>
  <c r="AY267" i="3"/>
  <c r="BC267" i="3"/>
  <c r="BG267" i="3"/>
  <c r="M267" i="3"/>
  <c r="U267" i="3"/>
  <c r="AC267" i="3"/>
  <c r="AK267" i="3"/>
  <c r="AS267" i="3"/>
  <c r="BA267" i="3"/>
  <c r="BI267" i="3"/>
  <c r="Q267" i="3"/>
  <c r="Y267" i="3"/>
  <c r="AG267" i="3"/>
  <c r="AO267" i="3"/>
  <c r="AW267" i="3"/>
  <c r="BE267" i="3"/>
  <c r="N262" i="3"/>
  <c r="P262" i="3"/>
  <c r="R262" i="3"/>
  <c r="T262" i="3"/>
  <c r="V262" i="3"/>
  <c r="X262" i="3"/>
  <c r="Z262" i="3"/>
  <c r="AB262" i="3"/>
  <c r="AD262" i="3"/>
  <c r="AF262" i="3"/>
  <c r="AH262" i="3"/>
  <c r="AJ262" i="3"/>
  <c r="AL262" i="3"/>
  <c r="AN262" i="3"/>
  <c r="AP262" i="3"/>
  <c r="AR262" i="3"/>
  <c r="AT262" i="3"/>
  <c r="AV262" i="3"/>
  <c r="AX262" i="3"/>
  <c r="AZ262" i="3"/>
  <c r="BB262" i="3"/>
  <c r="BD262" i="3"/>
  <c r="BF262" i="3"/>
  <c r="BH262" i="3"/>
  <c r="M262" i="3"/>
  <c r="O262" i="3"/>
  <c r="Q262" i="3"/>
  <c r="S262" i="3"/>
  <c r="U262" i="3"/>
  <c r="W262" i="3"/>
  <c r="Y262" i="3"/>
  <c r="AA262" i="3"/>
  <c r="AC262" i="3"/>
  <c r="AE262" i="3"/>
  <c r="AG262" i="3"/>
  <c r="AI262" i="3"/>
  <c r="AK262" i="3"/>
  <c r="AM262" i="3"/>
  <c r="AO262" i="3"/>
  <c r="AQ262" i="3"/>
  <c r="AS262" i="3"/>
  <c r="AU262" i="3"/>
  <c r="AW262" i="3"/>
  <c r="AY262" i="3"/>
  <c r="BA262" i="3"/>
  <c r="BC262" i="3"/>
  <c r="BE262" i="3"/>
  <c r="BG262" i="3"/>
  <c r="BI262" i="3"/>
  <c r="M261" i="3"/>
  <c r="O261" i="3"/>
  <c r="Q261" i="3"/>
  <c r="S261" i="3"/>
  <c r="U261" i="3"/>
  <c r="W261" i="3"/>
  <c r="Y261" i="3"/>
  <c r="AA261" i="3"/>
  <c r="AC261" i="3"/>
  <c r="AE261" i="3"/>
  <c r="AG261" i="3"/>
  <c r="AI261" i="3"/>
  <c r="AK261" i="3"/>
  <c r="AM261" i="3"/>
  <c r="AO261" i="3"/>
  <c r="AQ261" i="3"/>
  <c r="AS261" i="3"/>
  <c r="AU261" i="3"/>
  <c r="AW261" i="3"/>
  <c r="AY261" i="3"/>
  <c r="BA261" i="3"/>
  <c r="BC261" i="3"/>
  <c r="BE261" i="3"/>
  <c r="BG261" i="3"/>
  <c r="BI261" i="3"/>
  <c r="N261" i="3"/>
  <c r="P261" i="3"/>
  <c r="R261" i="3"/>
  <c r="T261" i="3"/>
  <c r="V261" i="3"/>
  <c r="X261" i="3"/>
  <c r="Z261" i="3"/>
  <c r="AB261" i="3"/>
  <c r="AD261" i="3"/>
  <c r="AF261" i="3"/>
  <c r="AH261" i="3"/>
  <c r="AJ261" i="3"/>
  <c r="AL261" i="3"/>
  <c r="AN261" i="3"/>
  <c r="AP261" i="3"/>
  <c r="AR261" i="3"/>
  <c r="AT261" i="3"/>
  <c r="AV261" i="3"/>
  <c r="AX261" i="3"/>
  <c r="AZ261" i="3"/>
  <c r="BB261" i="3"/>
  <c r="BD261" i="3"/>
  <c r="BF261" i="3"/>
  <c r="BH261" i="3"/>
  <c r="L260" i="3"/>
  <c r="M260" i="3" s="1"/>
  <c r="L258" i="3"/>
  <c r="AG258" i="3" s="1"/>
  <c r="L295" i="3"/>
  <c r="L294" i="3"/>
  <c r="AA293" i="3"/>
  <c r="AQ293" i="3"/>
  <c r="BG293" i="3"/>
  <c r="Z291" i="3"/>
  <c r="AP291" i="3"/>
  <c r="BF291" i="3"/>
  <c r="Y289" i="3"/>
  <c r="AO289" i="3"/>
  <c r="BE289" i="3"/>
  <c r="X287" i="3"/>
  <c r="AN287" i="3"/>
  <c r="BD287" i="3"/>
  <c r="K285" i="3"/>
  <c r="K283" i="3"/>
  <c r="K281" i="3"/>
  <c r="Q279" i="3"/>
  <c r="AG279" i="3"/>
  <c r="AW279" i="3"/>
  <c r="T279" i="3"/>
  <c r="AJ279" i="3"/>
  <c r="AZ279" i="3"/>
  <c r="R279" i="3"/>
  <c r="AH279" i="3"/>
  <c r="AX279" i="3"/>
  <c r="P277" i="3"/>
  <c r="X277" i="3"/>
  <c r="AF277" i="3"/>
  <c r="AN277" i="3"/>
  <c r="AV277" i="3"/>
  <c r="BD277" i="3"/>
  <c r="Q277" i="3"/>
  <c r="AG277" i="3"/>
  <c r="AW277" i="3"/>
  <c r="O277" i="3"/>
  <c r="AE277" i="3"/>
  <c r="AU277" i="3"/>
  <c r="M275" i="3"/>
  <c r="U275" i="3"/>
  <c r="AC275" i="3"/>
  <c r="AK275" i="3"/>
  <c r="AS275" i="3"/>
  <c r="BA275" i="3"/>
  <c r="BI275" i="3"/>
  <c r="Z275" i="3"/>
  <c r="AP275" i="3"/>
  <c r="BF275" i="3"/>
  <c r="AB275" i="3"/>
  <c r="AR275" i="3"/>
  <c r="BH275" i="3"/>
  <c r="N273" i="3"/>
  <c r="P273" i="3"/>
  <c r="R273" i="3"/>
  <c r="T273" i="3"/>
  <c r="V273" i="3"/>
  <c r="X273" i="3"/>
  <c r="Z273" i="3"/>
  <c r="AB273" i="3"/>
  <c r="AD273" i="3"/>
  <c r="AF273" i="3"/>
  <c r="AH273" i="3"/>
  <c r="AJ273" i="3"/>
  <c r="AL273" i="3"/>
  <c r="AN273" i="3"/>
  <c r="AP273" i="3"/>
  <c r="AR273" i="3"/>
  <c r="AT273" i="3"/>
  <c r="AV273" i="3"/>
  <c r="AX273" i="3"/>
  <c r="AZ273" i="3"/>
  <c r="BB273" i="3"/>
  <c r="BD273" i="3"/>
  <c r="BF273" i="3"/>
  <c r="BH273" i="3"/>
  <c r="O273" i="3"/>
  <c r="S273" i="3"/>
  <c r="W273" i="3"/>
  <c r="AA273" i="3"/>
  <c r="AE273" i="3"/>
  <c r="AI273" i="3"/>
  <c r="AM273" i="3"/>
  <c r="AQ273" i="3"/>
  <c r="AU273" i="3"/>
  <c r="AY273" i="3"/>
  <c r="BC273" i="3"/>
  <c r="BG273" i="3"/>
  <c r="M273" i="3"/>
  <c r="Q273" i="3"/>
  <c r="U273" i="3"/>
  <c r="Y273" i="3"/>
  <c r="AC273" i="3"/>
  <c r="AG273" i="3"/>
  <c r="AK273" i="3"/>
  <c r="AO273" i="3"/>
  <c r="AS273" i="3"/>
  <c r="AW273" i="3"/>
  <c r="BA273" i="3"/>
  <c r="BE273" i="3"/>
  <c r="BI273" i="3"/>
  <c r="N270" i="3"/>
  <c r="P270" i="3"/>
  <c r="R270" i="3"/>
  <c r="T270" i="3"/>
  <c r="V270" i="3"/>
  <c r="X270" i="3"/>
  <c r="Z270" i="3"/>
  <c r="AB270" i="3"/>
  <c r="AD270" i="3"/>
  <c r="AF270" i="3"/>
  <c r="AH270" i="3"/>
  <c r="AJ270" i="3"/>
  <c r="AL270" i="3"/>
  <c r="AN270" i="3"/>
  <c r="AP270" i="3"/>
  <c r="AR270" i="3"/>
  <c r="AT270" i="3"/>
  <c r="AV270" i="3"/>
  <c r="AX270" i="3"/>
  <c r="AZ270" i="3"/>
  <c r="BB270" i="3"/>
  <c r="BD270" i="3"/>
  <c r="BF270" i="3"/>
  <c r="BH270" i="3"/>
  <c r="O270" i="3"/>
  <c r="S270" i="3"/>
  <c r="W270" i="3"/>
  <c r="AA270" i="3"/>
  <c r="AE270" i="3"/>
  <c r="AI270" i="3"/>
  <c r="AM270" i="3"/>
  <c r="AQ270" i="3"/>
  <c r="AU270" i="3"/>
  <c r="AY270" i="3"/>
  <c r="BC270" i="3"/>
  <c r="BG270" i="3"/>
  <c r="M270" i="3"/>
  <c r="U270" i="3"/>
  <c r="AC270" i="3"/>
  <c r="AK270" i="3"/>
  <c r="AS270" i="3"/>
  <c r="BA270" i="3"/>
  <c r="BI270" i="3"/>
  <c r="Q270" i="3"/>
  <c r="Y270" i="3"/>
  <c r="AG270" i="3"/>
  <c r="AO270" i="3"/>
  <c r="AW270" i="3"/>
  <c r="BE270" i="3"/>
  <c r="S268" i="3"/>
  <c r="AA268" i="3"/>
  <c r="AI268" i="3"/>
  <c r="AQ268" i="3"/>
  <c r="AY268" i="3"/>
  <c r="BG268" i="3"/>
  <c r="X268" i="3"/>
  <c r="AN268" i="3"/>
  <c r="BD268" i="3"/>
  <c r="AH268" i="3"/>
  <c r="N268" i="3"/>
  <c r="AT268" i="3"/>
  <c r="BA294" i="3"/>
  <c r="AK294" i="3"/>
  <c r="U294" i="3"/>
  <c r="AZ293" i="3"/>
  <c r="AJ293" i="3"/>
  <c r="T293" i="3"/>
  <c r="BF292" i="3"/>
  <c r="BB292" i="3"/>
  <c r="AX292" i="3"/>
  <c r="AT292" i="3"/>
  <c r="AP292" i="3"/>
  <c r="AL292" i="3"/>
  <c r="AH292" i="3"/>
  <c r="AD292" i="3"/>
  <c r="Z292" i="3"/>
  <c r="V292" i="3"/>
  <c r="R292" i="3"/>
  <c r="BE291" i="3"/>
  <c r="AO291" i="3"/>
  <c r="Y291" i="3"/>
  <c r="BF289" i="3"/>
  <c r="AP289" i="3"/>
  <c r="Z289" i="3"/>
  <c r="BH288" i="3"/>
  <c r="BD288" i="3"/>
  <c r="AZ288" i="3"/>
  <c r="AV288" i="3"/>
  <c r="AR288" i="3"/>
  <c r="AN288" i="3"/>
  <c r="AJ288" i="3"/>
  <c r="AF288" i="3"/>
  <c r="AB288" i="3"/>
  <c r="X288" i="3"/>
  <c r="T288" i="3"/>
  <c r="AU287" i="3"/>
  <c r="AE287" i="3"/>
  <c r="S287" i="3"/>
  <c r="BI286" i="3"/>
  <c r="BE286" i="3"/>
  <c r="BA286" i="3"/>
  <c r="AW286" i="3"/>
  <c r="AS286" i="3"/>
  <c r="AO286" i="3"/>
  <c r="AK286" i="3"/>
  <c r="AG286" i="3"/>
  <c r="AC286" i="3"/>
  <c r="Y286" i="3"/>
  <c r="U286" i="3"/>
  <c r="Q286" i="3"/>
  <c r="BF284" i="3"/>
  <c r="BB284" i="3"/>
  <c r="AX284" i="3"/>
  <c r="AT284" i="3"/>
  <c r="AP284" i="3"/>
  <c r="AL284" i="3"/>
  <c r="AH284" i="3"/>
  <c r="AD284" i="3"/>
  <c r="Z284" i="3"/>
  <c r="V284" i="3"/>
  <c r="R284" i="3"/>
  <c r="BC282" i="3"/>
  <c r="AU282" i="3"/>
  <c r="AM282" i="3"/>
  <c r="AE282" i="3"/>
  <c r="W282" i="3"/>
  <c r="L265" i="3"/>
  <c r="K265" i="3"/>
  <c r="L264" i="3"/>
  <c r="N264" i="3" s="1"/>
  <c r="K263" i="3"/>
  <c r="L259" i="3"/>
  <c r="Q259" i="3" s="1"/>
  <c r="K295" i="3"/>
  <c r="N294" i="3"/>
  <c r="R294" i="3"/>
  <c r="V294" i="3"/>
  <c r="Z294" i="3"/>
  <c r="AD294" i="3"/>
  <c r="AH294" i="3"/>
  <c r="AL294" i="3"/>
  <c r="AP294" i="3"/>
  <c r="AT294" i="3"/>
  <c r="AX294" i="3"/>
  <c r="BB294" i="3"/>
  <c r="BF294" i="3"/>
  <c r="M292" i="3"/>
  <c r="O292" i="3"/>
  <c r="Q292" i="3"/>
  <c r="S292" i="3"/>
  <c r="U292" i="3"/>
  <c r="W292" i="3"/>
  <c r="Y292" i="3"/>
  <c r="AA292" i="3"/>
  <c r="AC292" i="3"/>
  <c r="AE292" i="3"/>
  <c r="AG292" i="3"/>
  <c r="AI292" i="3"/>
  <c r="AK292" i="3"/>
  <c r="AM292" i="3"/>
  <c r="AO292" i="3"/>
  <c r="AQ292" i="3"/>
  <c r="AS292" i="3"/>
  <c r="AU292" i="3"/>
  <c r="AW292" i="3"/>
  <c r="AY292" i="3"/>
  <c r="BA292" i="3"/>
  <c r="BC292" i="3"/>
  <c r="BE292" i="3"/>
  <c r="BG292" i="3"/>
  <c r="BI292" i="3"/>
  <c r="K290" i="3"/>
  <c r="M288" i="3"/>
  <c r="O288" i="3"/>
  <c r="Q288" i="3"/>
  <c r="S288" i="3"/>
  <c r="U288" i="3"/>
  <c r="W288" i="3"/>
  <c r="Y288" i="3"/>
  <c r="AA288" i="3"/>
  <c r="AC288" i="3"/>
  <c r="AE288" i="3"/>
  <c r="AG288" i="3"/>
  <c r="AI288" i="3"/>
  <c r="AK288" i="3"/>
  <c r="AM288" i="3"/>
  <c r="AO288" i="3"/>
  <c r="AQ288" i="3"/>
  <c r="AS288" i="3"/>
  <c r="AU288" i="3"/>
  <c r="AW288" i="3"/>
  <c r="AY288" i="3"/>
  <c r="BA288" i="3"/>
  <c r="BC288" i="3"/>
  <c r="BE288" i="3"/>
  <c r="BG288" i="3"/>
  <c r="BI288" i="3"/>
  <c r="N286" i="3"/>
  <c r="P286" i="3"/>
  <c r="R286" i="3"/>
  <c r="T286" i="3"/>
  <c r="V286" i="3"/>
  <c r="X286" i="3"/>
  <c r="Z286" i="3"/>
  <c r="AB286" i="3"/>
  <c r="AD286" i="3"/>
  <c r="AF286" i="3"/>
  <c r="AH286" i="3"/>
  <c r="AJ286" i="3"/>
  <c r="AL286" i="3"/>
  <c r="AN286" i="3"/>
  <c r="AP286" i="3"/>
  <c r="AR286" i="3"/>
  <c r="AT286" i="3"/>
  <c r="AV286" i="3"/>
  <c r="AX286" i="3"/>
  <c r="AZ286" i="3"/>
  <c r="BB286" i="3"/>
  <c r="BD286" i="3"/>
  <c r="BF286" i="3"/>
  <c r="BH286" i="3"/>
  <c r="M284" i="3"/>
  <c r="O284" i="3"/>
  <c r="Q284" i="3"/>
  <c r="S284" i="3"/>
  <c r="U284" i="3"/>
  <c r="W284" i="3"/>
  <c r="Y284" i="3"/>
  <c r="AA284" i="3"/>
  <c r="AC284" i="3"/>
  <c r="AE284" i="3"/>
  <c r="AG284" i="3"/>
  <c r="AI284" i="3"/>
  <c r="AK284" i="3"/>
  <c r="AM284" i="3"/>
  <c r="AO284" i="3"/>
  <c r="AQ284" i="3"/>
  <c r="AS284" i="3"/>
  <c r="AU284" i="3"/>
  <c r="AW284" i="3"/>
  <c r="AY284" i="3"/>
  <c r="BA284" i="3"/>
  <c r="BC284" i="3"/>
  <c r="BE284" i="3"/>
  <c r="BG284" i="3"/>
  <c r="BI284" i="3"/>
  <c r="N282" i="3"/>
  <c r="R282" i="3"/>
  <c r="V282" i="3"/>
  <c r="Z282" i="3"/>
  <c r="AD282" i="3"/>
  <c r="AH282" i="3"/>
  <c r="AL282" i="3"/>
  <c r="AP282" i="3"/>
  <c r="AT282" i="3"/>
  <c r="AX282" i="3"/>
  <c r="BB282" i="3"/>
  <c r="BF282" i="3"/>
  <c r="N280" i="3"/>
  <c r="P280" i="3"/>
  <c r="R280" i="3"/>
  <c r="T280" i="3"/>
  <c r="V280" i="3"/>
  <c r="X280" i="3"/>
  <c r="Z280" i="3"/>
  <c r="AB280" i="3"/>
  <c r="AD280" i="3"/>
  <c r="AF280" i="3"/>
  <c r="AH280" i="3"/>
  <c r="AJ280" i="3"/>
  <c r="AL280" i="3"/>
  <c r="AN280" i="3"/>
  <c r="AP280" i="3"/>
  <c r="AR280" i="3"/>
  <c r="AT280" i="3"/>
  <c r="AV280" i="3"/>
  <c r="AX280" i="3"/>
  <c r="AZ280" i="3"/>
  <c r="BB280" i="3"/>
  <c r="BD280" i="3"/>
  <c r="BF280" i="3"/>
  <c r="BH280" i="3"/>
  <c r="M280" i="3"/>
  <c r="Q280" i="3"/>
  <c r="U280" i="3"/>
  <c r="Y280" i="3"/>
  <c r="AC280" i="3"/>
  <c r="AG280" i="3"/>
  <c r="AK280" i="3"/>
  <c r="AO280" i="3"/>
  <c r="AS280" i="3"/>
  <c r="AW280" i="3"/>
  <c r="BA280" i="3"/>
  <c r="BE280" i="3"/>
  <c r="BI280" i="3"/>
  <c r="O280" i="3"/>
  <c r="S280" i="3"/>
  <c r="W280" i="3"/>
  <c r="AA280" i="3"/>
  <c r="AE280" i="3"/>
  <c r="AI280" i="3"/>
  <c r="AM280" i="3"/>
  <c r="AQ280" i="3"/>
  <c r="AU280" i="3"/>
  <c r="AY280" i="3"/>
  <c r="BC280" i="3"/>
  <c r="BG280" i="3"/>
  <c r="M278" i="3"/>
  <c r="O278" i="3"/>
  <c r="Q278" i="3"/>
  <c r="S278" i="3"/>
  <c r="U278" i="3"/>
  <c r="W278" i="3"/>
  <c r="Y278" i="3"/>
  <c r="AA278" i="3"/>
  <c r="AC278" i="3"/>
  <c r="AE278" i="3"/>
  <c r="AG278" i="3"/>
  <c r="AI278" i="3"/>
  <c r="AK278" i="3"/>
  <c r="AM278" i="3"/>
  <c r="AO278" i="3"/>
  <c r="AQ278" i="3"/>
  <c r="AS278" i="3"/>
  <c r="AU278" i="3"/>
  <c r="AW278" i="3"/>
  <c r="AY278" i="3"/>
  <c r="BA278" i="3"/>
  <c r="BC278" i="3"/>
  <c r="BE278" i="3"/>
  <c r="BG278" i="3"/>
  <c r="BI278" i="3"/>
  <c r="N278" i="3"/>
  <c r="R278" i="3"/>
  <c r="V278" i="3"/>
  <c r="Z278" i="3"/>
  <c r="AD278" i="3"/>
  <c r="AH278" i="3"/>
  <c r="AL278" i="3"/>
  <c r="AP278" i="3"/>
  <c r="AT278" i="3"/>
  <c r="AX278" i="3"/>
  <c r="BB278" i="3"/>
  <c r="BF278" i="3"/>
  <c r="P278" i="3"/>
  <c r="T278" i="3"/>
  <c r="X278" i="3"/>
  <c r="AB278" i="3"/>
  <c r="AF278" i="3"/>
  <c r="AJ278" i="3"/>
  <c r="AN278" i="3"/>
  <c r="AR278" i="3"/>
  <c r="AV278" i="3"/>
  <c r="AZ278" i="3"/>
  <c r="BD278" i="3"/>
  <c r="BH278" i="3"/>
  <c r="N276" i="3"/>
  <c r="P276" i="3"/>
  <c r="R276" i="3"/>
  <c r="T276" i="3"/>
  <c r="V276" i="3"/>
  <c r="X276" i="3"/>
  <c r="Z276" i="3"/>
  <c r="AB276" i="3"/>
  <c r="AD276" i="3"/>
  <c r="AF276" i="3"/>
  <c r="AH276" i="3"/>
  <c r="AJ276" i="3"/>
  <c r="AL276" i="3"/>
  <c r="AN276" i="3"/>
  <c r="AP276" i="3"/>
  <c r="AR276" i="3"/>
  <c r="AT276" i="3"/>
  <c r="AV276" i="3"/>
  <c r="AX276" i="3"/>
  <c r="AZ276" i="3"/>
  <c r="BB276" i="3"/>
  <c r="BD276" i="3"/>
  <c r="BF276" i="3"/>
  <c r="BH276" i="3"/>
  <c r="O276" i="3"/>
  <c r="S276" i="3"/>
  <c r="W276" i="3"/>
  <c r="AA276" i="3"/>
  <c r="AE276" i="3"/>
  <c r="AI276" i="3"/>
  <c r="AM276" i="3"/>
  <c r="AQ276" i="3"/>
  <c r="AU276" i="3"/>
  <c r="AY276" i="3"/>
  <c r="BC276" i="3"/>
  <c r="BG276" i="3"/>
  <c r="M276" i="3"/>
  <c r="Q276" i="3"/>
  <c r="U276" i="3"/>
  <c r="Y276" i="3"/>
  <c r="AC276" i="3"/>
  <c r="AG276" i="3"/>
  <c r="AK276" i="3"/>
  <c r="AO276" i="3"/>
  <c r="AS276" i="3"/>
  <c r="AW276" i="3"/>
  <c r="BA276" i="3"/>
  <c r="BE276" i="3"/>
  <c r="BI276" i="3"/>
  <c r="K274" i="3"/>
  <c r="K272" i="3"/>
  <c r="K271" i="3"/>
  <c r="K269" i="3"/>
  <c r="M266" i="3"/>
  <c r="O266" i="3"/>
  <c r="Q266" i="3"/>
  <c r="S266" i="3"/>
  <c r="U266" i="3"/>
  <c r="W266" i="3"/>
  <c r="Y266" i="3"/>
  <c r="AA266" i="3"/>
  <c r="AC266" i="3"/>
  <c r="AE266" i="3"/>
  <c r="AG266" i="3"/>
  <c r="AI266" i="3"/>
  <c r="AK266" i="3"/>
  <c r="AM266" i="3"/>
  <c r="P266" i="3"/>
  <c r="T266" i="3"/>
  <c r="X266" i="3"/>
  <c r="AB266" i="3"/>
  <c r="AF266" i="3"/>
  <c r="AJ266" i="3"/>
  <c r="AN266" i="3"/>
  <c r="AP266" i="3"/>
  <c r="AR266" i="3"/>
  <c r="AT266" i="3"/>
  <c r="AV266" i="3"/>
  <c r="AX266" i="3"/>
  <c r="AZ266" i="3"/>
  <c r="BB266" i="3"/>
  <c r="BD266" i="3"/>
  <c r="BF266" i="3"/>
  <c r="BH266" i="3"/>
  <c r="R266" i="3"/>
  <c r="Z266" i="3"/>
  <c r="AH266" i="3"/>
  <c r="AO266" i="3"/>
  <c r="AS266" i="3"/>
  <c r="AW266" i="3"/>
  <c r="BA266" i="3"/>
  <c r="BE266" i="3"/>
  <c r="BI266" i="3"/>
  <c r="V266" i="3"/>
  <c r="AL266" i="3"/>
  <c r="AU266" i="3"/>
  <c r="BC266" i="3"/>
  <c r="N266" i="3"/>
  <c r="AD266" i="3"/>
  <c r="AQ266" i="3"/>
  <c r="AY266" i="3"/>
  <c r="BG266" i="3"/>
  <c r="BH259" i="3"/>
  <c r="AZ259" i="3"/>
  <c r="AR259" i="3"/>
  <c r="AJ259" i="3"/>
  <c r="AB259" i="3"/>
  <c r="T259" i="3"/>
  <c r="BG294" i="3"/>
  <c r="BC294" i="3"/>
  <c r="AY294" i="3"/>
  <c r="AU294" i="3"/>
  <c r="AQ294" i="3"/>
  <c r="AM294" i="3"/>
  <c r="AI294" i="3"/>
  <c r="AE294" i="3"/>
  <c r="AA294" i="3"/>
  <c r="W294" i="3"/>
  <c r="S294" i="3"/>
  <c r="O294" i="3"/>
  <c r="BF293" i="3"/>
  <c r="BB293" i="3"/>
  <c r="AX293" i="3"/>
  <c r="AT293" i="3"/>
  <c r="AP293" i="3"/>
  <c r="AL293" i="3"/>
  <c r="AH293" i="3"/>
  <c r="AD293" i="3"/>
  <c r="Z293" i="3"/>
  <c r="V293" i="3"/>
  <c r="R293" i="3"/>
  <c r="N293" i="3"/>
  <c r="BH292" i="3"/>
  <c r="BD292" i="3"/>
  <c r="AZ292" i="3"/>
  <c r="AV292" i="3"/>
  <c r="AR292" i="3"/>
  <c r="AN292" i="3"/>
  <c r="AJ292" i="3"/>
  <c r="AF292" i="3"/>
  <c r="AB292" i="3"/>
  <c r="X292" i="3"/>
  <c r="T292" i="3"/>
  <c r="P292" i="3"/>
  <c r="BG291" i="3"/>
  <c r="BC291" i="3"/>
  <c r="AY291" i="3"/>
  <c r="AU291" i="3"/>
  <c r="AQ291" i="3"/>
  <c r="AM291" i="3"/>
  <c r="AI291" i="3"/>
  <c r="AE291" i="3"/>
  <c r="AA291" i="3"/>
  <c r="W291" i="3"/>
  <c r="S291" i="3"/>
  <c r="O291" i="3"/>
  <c r="BH289" i="3"/>
  <c r="BD289" i="3"/>
  <c r="AZ289" i="3"/>
  <c r="AV289" i="3"/>
  <c r="AR289" i="3"/>
  <c r="AN289" i="3"/>
  <c r="AJ289" i="3"/>
  <c r="AF289" i="3"/>
  <c r="AB289" i="3"/>
  <c r="X289" i="3"/>
  <c r="T289" i="3"/>
  <c r="P289" i="3"/>
  <c r="BF288" i="3"/>
  <c r="BB288" i="3"/>
  <c r="AX288" i="3"/>
  <c r="AT288" i="3"/>
  <c r="AP288" i="3"/>
  <c r="AL288" i="3"/>
  <c r="AH288" i="3"/>
  <c r="AD288" i="3"/>
  <c r="Z288" i="3"/>
  <c r="V288" i="3"/>
  <c r="R288" i="3"/>
  <c r="N288" i="3"/>
  <c r="BI287" i="3"/>
  <c r="BE287" i="3"/>
  <c r="BA287" i="3"/>
  <c r="AW287" i="3"/>
  <c r="AS287" i="3"/>
  <c r="AO287" i="3"/>
  <c r="AK287" i="3"/>
  <c r="AG287" i="3"/>
  <c r="AC287" i="3"/>
  <c r="Y287" i="3"/>
  <c r="U287" i="3"/>
  <c r="Q287" i="3"/>
  <c r="M287" i="3"/>
  <c r="BG286" i="3"/>
  <c r="BC286" i="3"/>
  <c r="AY286" i="3"/>
  <c r="AU286" i="3"/>
  <c r="AQ286" i="3"/>
  <c r="AM286" i="3"/>
  <c r="AI286" i="3"/>
  <c r="AE286" i="3"/>
  <c r="AA286" i="3"/>
  <c r="W286" i="3"/>
  <c r="S286" i="3"/>
  <c r="O286" i="3"/>
  <c r="BH284" i="3"/>
  <c r="BD284" i="3"/>
  <c r="AZ284" i="3"/>
  <c r="AV284" i="3"/>
  <c r="AR284" i="3"/>
  <c r="AN284" i="3"/>
  <c r="AJ284" i="3"/>
  <c r="AF284" i="3"/>
  <c r="AB284" i="3"/>
  <c r="X284" i="3"/>
  <c r="T284" i="3"/>
  <c r="P284" i="3"/>
  <c r="BI282" i="3"/>
  <c r="BE282" i="3"/>
  <c r="BA282" i="3"/>
  <c r="AW282" i="3"/>
  <c r="AS282" i="3"/>
  <c r="AO282" i="3"/>
  <c r="AK282" i="3"/>
  <c r="AG282" i="3"/>
  <c r="AC282" i="3"/>
  <c r="Y282" i="3"/>
  <c r="U282" i="3"/>
  <c r="Q282" i="3"/>
  <c r="M282" i="3"/>
  <c r="M294" i="3" l="1"/>
  <c r="BE294" i="3"/>
  <c r="AW294" i="3"/>
  <c r="AO294" i="3"/>
  <c r="AG294" i="3"/>
  <c r="Y294" i="3"/>
  <c r="Q294" i="3"/>
  <c r="M268" i="3"/>
  <c r="Q268" i="3"/>
  <c r="U268" i="3"/>
  <c r="Y268" i="3"/>
  <c r="AC268" i="3"/>
  <c r="AG268" i="3"/>
  <c r="AK268" i="3"/>
  <c r="AO268" i="3"/>
  <c r="AS268" i="3"/>
  <c r="AW268" i="3"/>
  <c r="BA268" i="3"/>
  <c r="BE268" i="3"/>
  <c r="BI268" i="3"/>
  <c r="T268" i="3"/>
  <c r="AB268" i="3"/>
  <c r="AJ268" i="3"/>
  <c r="AR268" i="3"/>
  <c r="AZ268" i="3"/>
  <c r="BH268" i="3"/>
  <c r="Z268" i="3"/>
  <c r="AP268" i="3"/>
  <c r="BF268" i="3"/>
  <c r="V268" i="3"/>
  <c r="AL268" i="3"/>
  <c r="BB268" i="3"/>
  <c r="O275" i="3"/>
  <c r="S275" i="3"/>
  <c r="W275" i="3"/>
  <c r="AA275" i="3"/>
  <c r="AE275" i="3"/>
  <c r="AI275" i="3"/>
  <c r="AM275" i="3"/>
  <c r="AQ275" i="3"/>
  <c r="AU275" i="3"/>
  <c r="AY275" i="3"/>
  <c r="BC275" i="3"/>
  <c r="BG275" i="3"/>
  <c r="N275" i="3"/>
  <c r="V275" i="3"/>
  <c r="AD275" i="3"/>
  <c r="AL275" i="3"/>
  <c r="AT275" i="3"/>
  <c r="BB275" i="3"/>
  <c r="P275" i="3"/>
  <c r="X275" i="3"/>
  <c r="AF275" i="3"/>
  <c r="AN275" i="3"/>
  <c r="AV275" i="3"/>
  <c r="BD275" i="3"/>
  <c r="N277" i="3"/>
  <c r="R277" i="3"/>
  <c r="V277" i="3"/>
  <c r="Z277" i="3"/>
  <c r="AD277" i="3"/>
  <c r="AH277" i="3"/>
  <c r="AL277" i="3"/>
  <c r="AP277" i="3"/>
  <c r="AT277" i="3"/>
  <c r="AX277" i="3"/>
  <c r="BB277" i="3"/>
  <c r="BF277" i="3"/>
  <c r="M277" i="3"/>
  <c r="U277" i="3"/>
  <c r="AC277" i="3"/>
  <c r="AK277" i="3"/>
  <c r="AS277" i="3"/>
  <c r="BA277" i="3"/>
  <c r="BI277" i="3"/>
  <c r="S277" i="3"/>
  <c r="AA277" i="3"/>
  <c r="AI277" i="3"/>
  <c r="AQ277" i="3"/>
  <c r="AY277" i="3"/>
  <c r="BG277" i="3"/>
  <c r="M279" i="3"/>
  <c r="U279" i="3"/>
  <c r="AC279" i="3"/>
  <c r="AK279" i="3"/>
  <c r="AS279" i="3"/>
  <c r="BA279" i="3"/>
  <c r="BI279" i="3"/>
  <c r="X279" i="3"/>
  <c r="AF279" i="3"/>
  <c r="AN279" i="3"/>
  <c r="AV279" i="3"/>
  <c r="BD279" i="3"/>
  <c r="N279" i="3"/>
  <c r="V279" i="3"/>
  <c r="AD279" i="3"/>
  <c r="AL279" i="3"/>
  <c r="AT279" i="3"/>
  <c r="BB279" i="3"/>
  <c r="N291" i="3"/>
  <c r="V291" i="3"/>
  <c r="AD291" i="3"/>
  <c r="AL291" i="3"/>
  <c r="AT291" i="3"/>
  <c r="BB291" i="3"/>
  <c r="BI291" i="3"/>
  <c r="BA291" i="3"/>
  <c r="AS291" i="3"/>
  <c r="AK291" i="3"/>
  <c r="AC291" i="3"/>
  <c r="U291" i="3"/>
  <c r="M291" i="3"/>
  <c r="T287" i="3"/>
  <c r="AB287" i="3"/>
  <c r="AJ287" i="3"/>
  <c r="AR287" i="3"/>
  <c r="AZ287" i="3"/>
  <c r="BH287" i="3"/>
  <c r="BG287" i="3"/>
  <c r="AY287" i="3"/>
  <c r="AQ287" i="3"/>
  <c r="AI287" i="3"/>
  <c r="AA287" i="3"/>
  <c r="M289" i="3"/>
  <c r="U289" i="3"/>
  <c r="AC289" i="3"/>
  <c r="AK289" i="3"/>
  <c r="AS289" i="3"/>
  <c r="BA289" i="3"/>
  <c r="BI289" i="3"/>
  <c r="BB289" i="3"/>
  <c r="AT289" i="3"/>
  <c r="AL289" i="3"/>
  <c r="AD289" i="3"/>
  <c r="V289" i="3"/>
  <c r="N289" i="3"/>
  <c r="O293" i="3"/>
  <c r="W293" i="3"/>
  <c r="AE293" i="3"/>
  <c r="AM293" i="3"/>
  <c r="AU293" i="3"/>
  <c r="BC293" i="3"/>
  <c r="BD293" i="3"/>
  <c r="AV293" i="3"/>
  <c r="AN293" i="3"/>
  <c r="AF293" i="3"/>
  <c r="X293" i="3"/>
  <c r="P293" i="3"/>
  <c r="BM306" i="3"/>
  <c r="BK292" i="3"/>
  <c r="P259" i="3"/>
  <c r="X259" i="3"/>
  <c r="AF259" i="3"/>
  <c r="AN259" i="3"/>
  <c r="AV259" i="3"/>
  <c r="BD259" i="3"/>
  <c r="BH282" i="3"/>
  <c r="BD282" i="3"/>
  <c r="AZ282" i="3"/>
  <c r="AV282" i="3"/>
  <c r="AR282" i="3"/>
  <c r="AN282" i="3"/>
  <c r="AJ282" i="3"/>
  <c r="AF282" i="3"/>
  <c r="AB282" i="3"/>
  <c r="X282" i="3"/>
  <c r="T282" i="3"/>
  <c r="P282" i="3"/>
  <c r="BH294" i="3"/>
  <c r="BD294" i="3"/>
  <c r="AZ294" i="3"/>
  <c r="AV294" i="3"/>
  <c r="AR294" i="3"/>
  <c r="AN294" i="3"/>
  <c r="AJ294" i="3"/>
  <c r="AF294" i="3"/>
  <c r="AB294" i="3"/>
  <c r="X294" i="3"/>
  <c r="T294" i="3"/>
  <c r="P294" i="3"/>
  <c r="S282" i="3"/>
  <c r="AA282" i="3"/>
  <c r="AI282" i="3"/>
  <c r="AQ282" i="3"/>
  <c r="AY282" i="3"/>
  <c r="BG282" i="3"/>
  <c r="O287" i="3"/>
  <c r="W287" i="3"/>
  <c r="AM287" i="3"/>
  <c r="BC287" i="3"/>
  <c r="R289" i="3"/>
  <c r="AH289" i="3"/>
  <c r="AX289" i="3"/>
  <c r="Q291" i="3"/>
  <c r="AG291" i="3"/>
  <c r="AW291" i="3"/>
  <c r="AB293" i="3"/>
  <c r="AR293" i="3"/>
  <c r="BH293" i="3"/>
  <c r="AC294" i="3"/>
  <c r="AS294" i="3"/>
  <c r="BI294" i="3"/>
  <c r="AD268" i="3"/>
  <c r="AX268" i="3"/>
  <c r="R268" i="3"/>
  <c r="AV268" i="3"/>
  <c r="AF268" i="3"/>
  <c r="P268" i="3"/>
  <c r="BC268" i="3"/>
  <c r="AU268" i="3"/>
  <c r="AM268" i="3"/>
  <c r="AE268" i="3"/>
  <c r="W268" i="3"/>
  <c r="O268" i="3"/>
  <c r="AZ275" i="3"/>
  <c r="AJ275" i="3"/>
  <c r="T275" i="3"/>
  <c r="AX275" i="3"/>
  <c r="AH275" i="3"/>
  <c r="R275" i="3"/>
  <c r="BE275" i="3"/>
  <c r="AW275" i="3"/>
  <c r="AO275" i="3"/>
  <c r="AG275" i="3"/>
  <c r="Y275" i="3"/>
  <c r="Q275" i="3"/>
  <c r="BC277" i="3"/>
  <c r="AM277" i="3"/>
  <c r="W277" i="3"/>
  <c r="BE277" i="3"/>
  <c r="AO277" i="3"/>
  <c r="Y277" i="3"/>
  <c r="BH277" i="3"/>
  <c r="AZ277" i="3"/>
  <c r="AR277" i="3"/>
  <c r="AJ277" i="3"/>
  <c r="AB277" i="3"/>
  <c r="T277" i="3"/>
  <c r="BF279" i="3"/>
  <c r="AP279" i="3"/>
  <c r="Z279" i="3"/>
  <c r="BH279" i="3"/>
  <c r="AR279" i="3"/>
  <c r="AB279" i="3"/>
  <c r="BE279" i="3"/>
  <c r="AO279" i="3"/>
  <c r="Y279" i="3"/>
  <c r="AV287" i="3"/>
  <c r="AF287" i="3"/>
  <c r="P287" i="3"/>
  <c r="AW289" i="3"/>
  <c r="AG289" i="3"/>
  <c r="Q289" i="3"/>
  <c r="AX291" i="3"/>
  <c r="AH291" i="3"/>
  <c r="R291" i="3"/>
  <c r="AY293" i="3"/>
  <c r="AI293" i="3"/>
  <c r="S293" i="3"/>
  <c r="BJ462" i="3"/>
  <c r="BL462" i="3"/>
  <c r="BK460" i="3"/>
  <c r="BJ458" i="3"/>
  <c r="BL452" i="3"/>
  <c r="BL445" i="3"/>
  <c r="BJ381" i="3"/>
  <c r="BJ380" i="3"/>
  <c r="BM373" i="3"/>
  <c r="BM372" i="3"/>
  <c r="BL314" i="3"/>
  <c r="BL306" i="3"/>
  <c r="BJ302" i="3"/>
  <c r="BM308" i="3"/>
  <c r="BL308" i="3"/>
  <c r="BM304" i="3"/>
  <c r="BN390" i="3"/>
  <c r="BJ311" i="3"/>
  <c r="BM462" i="3"/>
  <c r="BK458" i="3"/>
  <c r="BL456" i="3"/>
  <c r="BJ436" i="3"/>
  <c r="BL429" i="3"/>
  <c r="BM381" i="3"/>
  <c r="BM380" i="3"/>
  <c r="BJ373" i="3"/>
  <c r="BJ372" i="3"/>
  <c r="BK433" i="3"/>
  <c r="BK416" i="3"/>
  <c r="BN400" i="3"/>
  <c r="BN394" i="3"/>
  <c r="BK338" i="3"/>
  <c r="BN450" i="3"/>
  <c r="AX258" i="3"/>
  <c r="AW258" i="3"/>
  <c r="Q258" i="3"/>
  <c r="BK354" i="3"/>
  <c r="BJ350" i="3"/>
  <c r="BJ346" i="3"/>
  <c r="BJ306" i="3"/>
  <c r="BM302" i="3"/>
  <c r="BK302" i="3"/>
  <c r="BN356" i="3"/>
  <c r="BK356" i="3"/>
  <c r="BN348" i="3"/>
  <c r="BK348" i="3"/>
  <c r="BL344" i="3"/>
  <c r="BK308" i="3"/>
  <c r="BN308" i="3"/>
  <c r="BK304" i="3"/>
  <c r="BN304" i="3"/>
  <c r="BL300" i="3"/>
  <c r="BN448" i="3"/>
  <c r="BK448" i="3"/>
  <c r="BJ448" i="3"/>
  <c r="BL441" i="3"/>
  <c r="BN432" i="3"/>
  <c r="BK432" i="3"/>
  <c r="BJ432" i="3"/>
  <c r="BL425" i="3"/>
  <c r="BK417" i="3"/>
  <c r="BN417" i="3"/>
  <c r="BM409" i="3"/>
  <c r="BL409" i="3"/>
  <c r="BJ409" i="3"/>
  <c r="BM401" i="3"/>
  <c r="BK401" i="3"/>
  <c r="BN401" i="3"/>
  <c r="BM398" i="3"/>
  <c r="BL398" i="3"/>
  <c r="BJ398" i="3"/>
  <c r="BN398" i="3"/>
  <c r="BK396" i="3"/>
  <c r="BM393" i="3"/>
  <c r="BJ390" i="3"/>
  <c r="BK390" i="3"/>
  <c r="BM388" i="3"/>
  <c r="BL388" i="3"/>
  <c r="BJ388" i="3"/>
  <c r="BN388" i="3"/>
  <c r="BK385" i="3"/>
  <c r="BN385" i="3"/>
  <c r="BL385" i="3"/>
  <c r="BJ385" i="3"/>
  <c r="BL379" i="3"/>
  <c r="BJ379" i="3"/>
  <c r="BM371" i="3"/>
  <c r="BK371" i="3"/>
  <c r="BN371" i="3"/>
  <c r="BK366" i="3"/>
  <c r="BJ364" i="3"/>
  <c r="BK362" i="3"/>
  <c r="BJ360" i="3"/>
  <c r="BK358" i="3"/>
  <c r="BL313" i="3"/>
  <c r="BM311" i="3"/>
  <c r="BL309" i="3"/>
  <c r="BM305" i="3"/>
  <c r="BL460" i="3"/>
  <c r="BK452" i="3"/>
  <c r="BM452" i="3"/>
  <c r="BJ452" i="3"/>
  <c r="BK420" i="3"/>
  <c r="BN420" i="3"/>
  <c r="BK412" i="3"/>
  <c r="BN412" i="3"/>
  <c r="BN404" i="3"/>
  <c r="BK404" i="3"/>
  <c r="BK381" i="3"/>
  <c r="BN381" i="3"/>
  <c r="BK380" i="3"/>
  <c r="BJ354" i="3"/>
  <c r="BM354" i="3"/>
  <c r="BK350" i="3"/>
  <c r="BK346" i="3"/>
  <c r="BN314" i="3"/>
  <c r="BN452" i="3"/>
  <c r="BM356" i="3"/>
  <c r="BM352" i="3"/>
  <c r="BK352" i="3"/>
  <c r="BL348" i="3"/>
  <c r="BN344" i="3"/>
  <c r="BJ449" i="3"/>
  <c r="BN449" i="3"/>
  <c r="BM440" i="3"/>
  <c r="BL440" i="3"/>
  <c r="BM433" i="3"/>
  <c r="BJ433" i="3"/>
  <c r="BN433" i="3"/>
  <c r="BJ424" i="3"/>
  <c r="BM424" i="3"/>
  <c r="BL424" i="3"/>
  <c r="BM408" i="3"/>
  <c r="BN408" i="3"/>
  <c r="BL408" i="3"/>
  <c r="BJ400" i="3"/>
  <c r="BK400" i="3"/>
  <c r="BL397" i="3"/>
  <c r="BJ397" i="3"/>
  <c r="BJ394" i="3"/>
  <c r="BK394" i="3"/>
  <c r="BM392" i="3"/>
  <c r="BL392" i="3"/>
  <c r="BJ392" i="3"/>
  <c r="BN392" i="3"/>
  <c r="BK389" i="3"/>
  <c r="BN389" i="3"/>
  <c r="BL389" i="3"/>
  <c r="BJ389" i="3"/>
  <c r="BM386" i="3"/>
  <c r="BL386" i="3"/>
  <c r="BK384" i="3"/>
  <c r="BL375" i="3"/>
  <c r="BJ375" i="3"/>
  <c r="BN366" i="3"/>
  <c r="BL366" i="3"/>
  <c r="BL364" i="3"/>
  <c r="BN362" i="3"/>
  <c r="BL362" i="3"/>
  <c r="BL360" i="3"/>
  <c r="BN358" i="3"/>
  <c r="BL358" i="3"/>
  <c r="BK313" i="3"/>
  <c r="BN313" i="3"/>
  <c r="BK309" i="3"/>
  <c r="BN309" i="3"/>
  <c r="BJ305" i="3"/>
  <c r="BN301" i="3"/>
  <c r="BK301" i="3"/>
  <c r="BK462" i="3"/>
  <c r="BJ445" i="3"/>
  <c r="BM445" i="3"/>
  <c r="BJ429" i="3"/>
  <c r="BM429" i="3"/>
  <c r="BJ368" i="3"/>
  <c r="BK368" i="3"/>
  <c r="BN446" i="3"/>
  <c r="BK438" i="3"/>
  <c r="BJ438" i="3"/>
  <c r="BM438" i="3"/>
  <c r="BL438" i="3"/>
  <c r="BN430" i="3"/>
  <c r="BJ422" i="3"/>
  <c r="BM422" i="3"/>
  <c r="BJ414" i="3"/>
  <c r="BM406" i="3"/>
  <c r="BL406" i="3"/>
  <c r="BJ406" i="3"/>
  <c r="BN406" i="3"/>
  <c r="BM451" i="3"/>
  <c r="BJ451" i="3"/>
  <c r="BN451" i="3"/>
  <c r="BL443" i="3"/>
  <c r="BM443" i="3"/>
  <c r="BJ435" i="3"/>
  <c r="BN435" i="3"/>
  <c r="BM427" i="3"/>
  <c r="BN427" i="3"/>
  <c r="BJ427" i="3"/>
  <c r="BL427" i="3"/>
  <c r="BN419" i="3"/>
  <c r="BK419" i="3"/>
  <c r="BJ419" i="3"/>
  <c r="BM411" i="3"/>
  <c r="BL411" i="3"/>
  <c r="BK403" i="3"/>
  <c r="BN403" i="3"/>
  <c r="BL403" i="3"/>
  <c r="BJ403" i="3"/>
  <c r="BJ342" i="3"/>
  <c r="BK342" i="3"/>
  <c r="BM342" i="3"/>
  <c r="BJ340" i="3"/>
  <c r="BM340" i="3"/>
  <c r="BJ338" i="3"/>
  <c r="BM336" i="3"/>
  <c r="BN336" i="3"/>
  <c r="BK336" i="3"/>
  <c r="BM334" i="3"/>
  <c r="BN334" i="3"/>
  <c r="BK334" i="3"/>
  <c r="BN332" i="3"/>
  <c r="BK332" i="3"/>
  <c r="BN330" i="3"/>
  <c r="BK330" i="3"/>
  <c r="BM328" i="3"/>
  <c r="BN328" i="3"/>
  <c r="BK328" i="3"/>
  <c r="BM326" i="3"/>
  <c r="BN326" i="3"/>
  <c r="BK326" i="3"/>
  <c r="BN324" i="3"/>
  <c r="BK324" i="3"/>
  <c r="BN322" i="3"/>
  <c r="BK322" i="3"/>
  <c r="BM320" i="3"/>
  <c r="BN320" i="3"/>
  <c r="BK320" i="3"/>
  <c r="BL315" i="3"/>
  <c r="BJ315" i="3"/>
  <c r="BL307" i="3"/>
  <c r="BM307" i="3"/>
  <c r="BJ307" i="3"/>
  <c r="BK303" i="3"/>
  <c r="BN303" i="3"/>
  <c r="BM458" i="3"/>
  <c r="BL450" i="3"/>
  <c r="BK450" i="3"/>
  <c r="BJ450" i="3"/>
  <c r="BK442" i="3"/>
  <c r="BJ442" i="3"/>
  <c r="BM442" i="3"/>
  <c r="BL442" i="3"/>
  <c r="BN434" i="3"/>
  <c r="BM426" i="3"/>
  <c r="BL426" i="3"/>
  <c r="BJ418" i="3"/>
  <c r="BM410" i="3"/>
  <c r="BN410" i="3"/>
  <c r="BL410" i="3"/>
  <c r="BK410" i="3"/>
  <c r="BK402" i="3"/>
  <c r="BL447" i="3"/>
  <c r="BM447" i="3"/>
  <c r="BK447" i="3"/>
  <c r="BJ439" i="3"/>
  <c r="BN439" i="3"/>
  <c r="BL431" i="3"/>
  <c r="BM431" i="3"/>
  <c r="BK431" i="3"/>
  <c r="BK423" i="3"/>
  <c r="BN423" i="3"/>
  <c r="BN415" i="3"/>
  <c r="BJ415" i="3"/>
  <c r="BM415" i="3"/>
  <c r="BL415" i="3"/>
  <c r="BK407" i="3"/>
  <c r="BN407" i="3"/>
  <c r="BM407" i="3"/>
  <c r="BL407" i="3"/>
  <c r="BJ407" i="3"/>
  <c r="AJ258" i="3"/>
  <c r="R258" i="3"/>
  <c r="BM350" i="3"/>
  <c r="BN346" i="3"/>
  <c r="BM314" i="3"/>
  <c r="BK314" i="3"/>
  <c r="BN306" i="3"/>
  <c r="BK306" i="3"/>
  <c r="BL302" i="3"/>
  <c r="BJ356" i="3"/>
  <c r="BJ352" i="3"/>
  <c r="BJ348" i="3"/>
  <c r="BM344" i="3"/>
  <c r="BJ308" i="3"/>
  <c r="BJ304" i="3"/>
  <c r="BM300" i="3"/>
  <c r="BM448" i="3"/>
  <c r="BL448" i="3"/>
  <c r="BM441" i="3"/>
  <c r="BJ441" i="3"/>
  <c r="BN441" i="3"/>
  <c r="BK441" i="3"/>
  <c r="BM432" i="3"/>
  <c r="BL432" i="3"/>
  <c r="BM425" i="3"/>
  <c r="BJ425" i="3"/>
  <c r="BN425" i="3"/>
  <c r="BK425" i="3"/>
  <c r="BJ417" i="3"/>
  <c r="BM417" i="3"/>
  <c r="BL417" i="3"/>
  <c r="BK409" i="3"/>
  <c r="BN409" i="3"/>
  <c r="BL401" i="3"/>
  <c r="BJ401" i="3"/>
  <c r="BK398" i="3"/>
  <c r="BM396" i="3"/>
  <c r="BL396" i="3"/>
  <c r="BJ396" i="3"/>
  <c r="BN396" i="3"/>
  <c r="BK393" i="3"/>
  <c r="BN393" i="3"/>
  <c r="BL393" i="3"/>
  <c r="BJ393" i="3"/>
  <c r="BM390" i="3"/>
  <c r="BL390" i="3"/>
  <c r="BK388" i="3"/>
  <c r="BM385" i="3"/>
  <c r="BM379" i="3"/>
  <c r="BK379" i="3"/>
  <c r="BN379" i="3"/>
  <c r="BL371" i="3"/>
  <c r="BJ371" i="3"/>
  <c r="BN364" i="3"/>
  <c r="BK364" i="3"/>
  <c r="BN360" i="3"/>
  <c r="BK360" i="3"/>
  <c r="BJ313" i="3"/>
  <c r="BM313" i="3"/>
  <c r="BL311" i="3"/>
  <c r="BJ309" i="3"/>
  <c r="BM309" i="3"/>
  <c r="BL305" i="3"/>
  <c r="BM301" i="3"/>
  <c r="BL301" i="3"/>
  <c r="BM460" i="3"/>
  <c r="BJ460" i="3"/>
  <c r="BL458" i="3"/>
  <c r="BK456" i="3"/>
  <c r="BJ456" i="3"/>
  <c r="BN436" i="3"/>
  <c r="BM436" i="3"/>
  <c r="BM420" i="3"/>
  <c r="BL420" i="3"/>
  <c r="BM412" i="3"/>
  <c r="BL412" i="3"/>
  <c r="BJ404" i="3"/>
  <c r="BL381" i="3"/>
  <c r="BK373" i="3"/>
  <c r="BN373" i="3"/>
  <c r="BK372" i="3"/>
  <c r="BN354" i="3"/>
  <c r="BL354" i="3"/>
  <c r="BN350" i="3"/>
  <c r="BL350" i="3"/>
  <c r="BL346" i="3"/>
  <c r="BM346" i="3"/>
  <c r="BL356" i="3"/>
  <c r="BN352" i="3"/>
  <c r="BL352" i="3"/>
  <c r="BM348" i="3"/>
  <c r="BJ344" i="3"/>
  <c r="BN300" i="3"/>
  <c r="BM449" i="3"/>
  <c r="BK449" i="3"/>
  <c r="BL449" i="3"/>
  <c r="BN440" i="3"/>
  <c r="BK440" i="3"/>
  <c r="BJ440" i="3"/>
  <c r="BL433" i="3"/>
  <c r="BK424" i="3"/>
  <c r="BN424" i="3"/>
  <c r="BJ416" i="3"/>
  <c r="BM416" i="3"/>
  <c r="BN416" i="3"/>
  <c r="BL416" i="3"/>
  <c r="BJ408" i="3"/>
  <c r="BK408" i="3"/>
  <c r="BM400" i="3"/>
  <c r="BL400" i="3"/>
  <c r="BM397" i="3"/>
  <c r="BK397" i="3"/>
  <c r="BN397" i="3"/>
  <c r="BM394" i="3"/>
  <c r="BL394" i="3"/>
  <c r="BK392" i="3"/>
  <c r="BM389" i="3"/>
  <c r="BJ386" i="3"/>
  <c r="BK386" i="3"/>
  <c r="BM384" i="3"/>
  <c r="BL384" i="3"/>
  <c r="BJ384" i="3"/>
  <c r="BN384" i="3"/>
  <c r="BM375" i="3"/>
  <c r="BK375" i="3"/>
  <c r="BN375" i="3"/>
  <c r="BJ366" i="3"/>
  <c r="BM366" i="3"/>
  <c r="BM364" i="3"/>
  <c r="BJ362" i="3"/>
  <c r="BM362" i="3"/>
  <c r="BM360" i="3"/>
  <c r="BJ358" i="3"/>
  <c r="BM358" i="3"/>
  <c r="BK311" i="3"/>
  <c r="BN311" i="3"/>
  <c r="BK305" i="3"/>
  <c r="BN305" i="3"/>
  <c r="BJ301" i="3"/>
  <c r="BN462" i="3"/>
  <c r="BM404" i="3"/>
  <c r="BN380" i="3"/>
  <c r="BN372" i="3"/>
  <c r="BM368" i="3"/>
  <c r="BL368" i="3"/>
  <c r="BN460" i="3"/>
  <c r="BK446" i="3"/>
  <c r="BJ446" i="3"/>
  <c r="BM446" i="3"/>
  <c r="BL446" i="3"/>
  <c r="BN438" i="3"/>
  <c r="BK430" i="3"/>
  <c r="BJ430" i="3"/>
  <c r="BM430" i="3"/>
  <c r="BL430" i="3"/>
  <c r="BL422" i="3"/>
  <c r="BK422" i="3"/>
  <c r="BN422" i="3"/>
  <c r="BM414" i="3"/>
  <c r="BN414" i="3"/>
  <c r="BL414" i="3"/>
  <c r="BK414" i="3"/>
  <c r="BK406" i="3"/>
  <c r="BL451" i="3"/>
  <c r="BJ443" i="3"/>
  <c r="BN443" i="3"/>
  <c r="BK443" i="3"/>
  <c r="BL435" i="3"/>
  <c r="BM435" i="3"/>
  <c r="BK435" i="3"/>
  <c r="BK427" i="3"/>
  <c r="BM419" i="3"/>
  <c r="BL419" i="3"/>
  <c r="BN411" i="3"/>
  <c r="BK411" i="3"/>
  <c r="BJ411" i="3"/>
  <c r="BM403" i="3"/>
  <c r="BK344" i="3"/>
  <c r="BN342" i="3"/>
  <c r="BL342" i="3"/>
  <c r="BL340" i="3"/>
  <c r="BK340" i="3"/>
  <c r="BM338" i="3"/>
  <c r="BN338" i="3"/>
  <c r="BL338" i="3"/>
  <c r="BJ336" i="3"/>
  <c r="BL336" i="3"/>
  <c r="BJ334" i="3"/>
  <c r="BL334" i="3"/>
  <c r="BJ332" i="3"/>
  <c r="BL332" i="3"/>
  <c r="BM332" i="3"/>
  <c r="BJ330" i="3"/>
  <c r="BL330" i="3"/>
  <c r="BM330" i="3"/>
  <c r="BJ328" i="3"/>
  <c r="BL328" i="3"/>
  <c r="BJ326" i="3"/>
  <c r="BL326" i="3"/>
  <c r="BJ324" i="3"/>
  <c r="BL324" i="3"/>
  <c r="BM324" i="3"/>
  <c r="BJ322" i="3"/>
  <c r="BL322" i="3"/>
  <c r="BM322" i="3"/>
  <c r="BJ320" i="3"/>
  <c r="BL320" i="3"/>
  <c r="BM315" i="3"/>
  <c r="BK315" i="3"/>
  <c r="BN315" i="3"/>
  <c r="BK307" i="3"/>
  <c r="BN307" i="3"/>
  <c r="BJ303" i="3"/>
  <c r="BL303" i="3"/>
  <c r="BM303" i="3"/>
  <c r="BM456" i="3"/>
  <c r="BM450" i="3"/>
  <c r="BN442" i="3"/>
  <c r="BK434" i="3"/>
  <c r="BJ434" i="3"/>
  <c r="BM434" i="3"/>
  <c r="BL434" i="3"/>
  <c r="BJ426" i="3"/>
  <c r="BN426" i="3"/>
  <c r="BK426" i="3"/>
  <c r="BM418" i="3"/>
  <c r="BN418" i="3"/>
  <c r="BL418" i="3"/>
  <c r="BK418" i="3"/>
  <c r="BJ410" i="3"/>
  <c r="BM402" i="3"/>
  <c r="BL402" i="3"/>
  <c r="BJ402" i="3"/>
  <c r="BN402" i="3"/>
  <c r="BJ447" i="3"/>
  <c r="BN447" i="3"/>
  <c r="BL439" i="3"/>
  <c r="BM439" i="3"/>
  <c r="BK439" i="3"/>
  <c r="BJ431" i="3"/>
  <c r="BN431" i="3"/>
  <c r="BM423" i="3"/>
  <c r="BJ423" i="3"/>
  <c r="BL423" i="3"/>
  <c r="BK415" i="3"/>
  <c r="BN282" i="3"/>
  <c r="BM286" i="3"/>
  <c r="BL294" i="3"/>
  <c r="BK280" i="3"/>
  <c r="BG264" i="3"/>
  <c r="AU264" i="3"/>
  <c r="O264" i="3"/>
  <c r="AW264" i="3"/>
  <c r="AG264" i="3"/>
  <c r="Q264" i="3"/>
  <c r="BD264" i="3"/>
  <c r="AV264" i="3"/>
  <c r="AN264" i="3"/>
  <c r="AF264" i="3"/>
  <c r="X264" i="3"/>
  <c r="P264" i="3"/>
  <c r="V259" i="3"/>
  <c r="AL259" i="3"/>
  <c r="BB259" i="3"/>
  <c r="BN294" i="3"/>
  <c r="O258" i="3"/>
  <c r="M258" i="3"/>
  <c r="U258" i="3"/>
  <c r="AC258" i="3"/>
  <c r="AK258" i="3"/>
  <c r="AS258" i="3"/>
  <c r="BA258" i="3"/>
  <c r="BI258" i="3"/>
  <c r="Z258" i="3"/>
  <c r="AP258" i="3"/>
  <c r="BF258" i="3"/>
  <c r="AB258" i="3"/>
  <c r="AR258" i="3"/>
  <c r="BH258" i="3"/>
  <c r="AW259" i="3"/>
  <c r="AG259" i="3"/>
  <c r="AZ258" i="3"/>
  <c r="T258" i="3"/>
  <c r="AH258" i="3"/>
  <c r="BE258" i="3"/>
  <c r="AO258" i="3"/>
  <c r="Y258" i="3"/>
  <c r="O279" i="3"/>
  <c r="S279" i="3"/>
  <c r="W279" i="3"/>
  <c r="AA279" i="3"/>
  <c r="AE279" i="3"/>
  <c r="AI279" i="3"/>
  <c r="AM279" i="3"/>
  <c r="AQ279" i="3"/>
  <c r="AU279" i="3"/>
  <c r="AY279" i="3"/>
  <c r="BC279" i="3"/>
  <c r="BG279" i="3"/>
  <c r="P279" i="3"/>
  <c r="P291" i="3"/>
  <c r="T291" i="3"/>
  <c r="X291" i="3"/>
  <c r="AB291" i="3"/>
  <c r="AF291" i="3"/>
  <c r="AJ291" i="3"/>
  <c r="AN291" i="3"/>
  <c r="AR291" i="3"/>
  <c r="AV291" i="3"/>
  <c r="AZ291" i="3"/>
  <c r="BD291" i="3"/>
  <c r="BH291" i="3"/>
  <c r="N287" i="3"/>
  <c r="R287" i="3"/>
  <c r="V287" i="3"/>
  <c r="Z287" i="3"/>
  <c r="AD287" i="3"/>
  <c r="AH287" i="3"/>
  <c r="AL287" i="3"/>
  <c r="AP287" i="3"/>
  <c r="AT287" i="3"/>
  <c r="AX287" i="3"/>
  <c r="BB287" i="3"/>
  <c r="BF287" i="3"/>
  <c r="O289" i="3"/>
  <c r="S289" i="3"/>
  <c r="W289" i="3"/>
  <c r="AA289" i="3"/>
  <c r="AE289" i="3"/>
  <c r="AI289" i="3"/>
  <c r="AM289" i="3"/>
  <c r="AQ289" i="3"/>
  <c r="AU289" i="3"/>
  <c r="AY289" i="3"/>
  <c r="BC289" i="3"/>
  <c r="BG289" i="3"/>
  <c r="M293" i="3"/>
  <c r="Q293" i="3"/>
  <c r="U293" i="3"/>
  <c r="Y293" i="3"/>
  <c r="AC293" i="3"/>
  <c r="AG293" i="3"/>
  <c r="AK293" i="3"/>
  <c r="AO293" i="3"/>
  <c r="AS293" i="3"/>
  <c r="AW293" i="3"/>
  <c r="BA293" i="3"/>
  <c r="BE293" i="3"/>
  <c r="BI293" i="3"/>
  <c r="BL282" i="3"/>
  <c r="O259" i="3"/>
  <c r="M259" i="3"/>
  <c r="U259" i="3"/>
  <c r="AC259" i="3"/>
  <c r="AK259" i="3"/>
  <c r="AS259" i="3"/>
  <c r="BA259" i="3"/>
  <c r="BI259" i="3"/>
  <c r="AI264" i="3"/>
  <c r="AA264" i="3"/>
  <c r="AE264" i="3"/>
  <c r="BE264" i="3"/>
  <c r="AO264" i="3"/>
  <c r="Y264" i="3"/>
  <c r="BH264" i="3"/>
  <c r="AZ264" i="3"/>
  <c r="AR264" i="3"/>
  <c r="AJ264" i="3"/>
  <c r="AB264" i="3"/>
  <c r="T264" i="3"/>
  <c r="N259" i="3"/>
  <c r="AD259" i="3"/>
  <c r="AT259" i="3"/>
  <c r="BE259" i="3"/>
  <c r="AO259" i="3"/>
  <c r="Y259" i="3"/>
  <c r="M286" i="3"/>
  <c r="BN286" i="3" s="1"/>
  <c r="P288" i="3"/>
  <c r="N292" i="3"/>
  <c r="BK266" i="3"/>
  <c r="M271" i="3"/>
  <c r="O271" i="3"/>
  <c r="Q271" i="3"/>
  <c r="S271" i="3"/>
  <c r="U271" i="3"/>
  <c r="W271" i="3"/>
  <c r="Y271" i="3"/>
  <c r="AA271" i="3"/>
  <c r="AC271" i="3"/>
  <c r="AE271" i="3"/>
  <c r="AG271" i="3"/>
  <c r="AI271" i="3"/>
  <c r="AK271" i="3"/>
  <c r="AM271" i="3"/>
  <c r="AO271" i="3"/>
  <c r="AQ271" i="3"/>
  <c r="N271" i="3"/>
  <c r="R271" i="3"/>
  <c r="V271" i="3"/>
  <c r="Z271" i="3"/>
  <c r="AD271" i="3"/>
  <c r="AH271" i="3"/>
  <c r="AL271" i="3"/>
  <c r="AP271" i="3"/>
  <c r="AS271" i="3"/>
  <c r="AU271" i="3"/>
  <c r="AW271" i="3"/>
  <c r="AY271" i="3"/>
  <c r="BA271" i="3"/>
  <c r="BC271" i="3"/>
  <c r="BE271" i="3"/>
  <c r="BG271" i="3"/>
  <c r="BI271" i="3"/>
  <c r="T271" i="3"/>
  <c r="AB271" i="3"/>
  <c r="AJ271" i="3"/>
  <c r="AR271" i="3"/>
  <c r="AV271" i="3"/>
  <c r="AZ271" i="3"/>
  <c r="BD271" i="3"/>
  <c r="BH271" i="3"/>
  <c r="P271" i="3"/>
  <c r="X271" i="3"/>
  <c r="AF271" i="3"/>
  <c r="AN271" i="3"/>
  <c r="AT271" i="3"/>
  <c r="AX271" i="3"/>
  <c r="BB271" i="3"/>
  <c r="BF271" i="3"/>
  <c r="BJ276" i="3"/>
  <c r="BM276" i="3"/>
  <c r="BJ278" i="3"/>
  <c r="BL280" i="3"/>
  <c r="BJ280" i="3"/>
  <c r="BK282" i="3"/>
  <c r="BN284" i="3"/>
  <c r="BM288" i="3"/>
  <c r="BM292" i="3"/>
  <c r="BK294" i="3"/>
  <c r="N295" i="3"/>
  <c r="P295" i="3"/>
  <c r="R295" i="3"/>
  <c r="T295" i="3"/>
  <c r="V295" i="3"/>
  <c r="X295" i="3"/>
  <c r="Z295" i="3"/>
  <c r="AB295" i="3"/>
  <c r="AD295" i="3"/>
  <c r="AF295" i="3"/>
  <c r="AH295" i="3"/>
  <c r="AJ295" i="3"/>
  <c r="AL295" i="3"/>
  <c r="AN295" i="3"/>
  <c r="AP295" i="3"/>
  <c r="AR295" i="3"/>
  <c r="AT295" i="3"/>
  <c r="AV295" i="3"/>
  <c r="AX295" i="3"/>
  <c r="AZ295" i="3"/>
  <c r="BB295" i="3"/>
  <c r="BD295" i="3"/>
  <c r="BF295" i="3"/>
  <c r="BH295" i="3"/>
  <c r="M295" i="3"/>
  <c r="Q295" i="3"/>
  <c r="U295" i="3"/>
  <c r="Y295" i="3"/>
  <c r="AC295" i="3"/>
  <c r="AG295" i="3"/>
  <c r="AK295" i="3"/>
  <c r="AO295" i="3"/>
  <c r="AS295" i="3"/>
  <c r="AW295" i="3"/>
  <c r="BA295" i="3"/>
  <c r="BE295" i="3"/>
  <c r="BI295" i="3"/>
  <c r="O295" i="3"/>
  <c r="S295" i="3"/>
  <c r="W295" i="3"/>
  <c r="AA295" i="3"/>
  <c r="AE295" i="3"/>
  <c r="AI295" i="3"/>
  <c r="AM295" i="3"/>
  <c r="AQ295" i="3"/>
  <c r="AU295" i="3"/>
  <c r="AY295" i="3"/>
  <c r="BC295" i="3"/>
  <c r="BG295" i="3"/>
  <c r="BM289" i="3"/>
  <c r="BK291" i="3"/>
  <c r="BN291" i="3"/>
  <c r="BJ268" i="3"/>
  <c r="BM270" i="3"/>
  <c r="BL270" i="3"/>
  <c r="BJ270" i="3"/>
  <c r="BK270" i="3"/>
  <c r="BK273" i="3"/>
  <c r="BN273" i="3"/>
  <c r="BM273" i="3"/>
  <c r="BL273" i="3"/>
  <c r="BJ273" i="3"/>
  <c r="BM275" i="3"/>
  <c r="BJ275" i="3"/>
  <c r="BK277" i="3"/>
  <c r="BN277" i="3"/>
  <c r="BM277" i="3"/>
  <c r="BJ277" i="3"/>
  <c r="BM279" i="3"/>
  <c r="BJ279" i="3"/>
  <c r="BL279" i="3"/>
  <c r="N281" i="3"/>
  <c r="P281" i="3"/>
  <c r="R281" i="3"/>
  <c r="T281" i="3"/>
  <c r="V281" i="3"/>
  <c r="X281" i="3"/>
  <c r="Z281" i="3"/>
  <c r="AB281" i="3"/>
  <c r="AD281" i="3"/>
  <c r="AF281" i="3"/>
  <c r="AH281" i="3"/>
  <c r="AJ281" i="3"/>
  <c r="AL281" i="3"/>
  <c r="AN281" i="3"/>
  <c r="AP281" i="3"/>
  <c r="AR281" i="3"/>
  <c r="AT281" i="3"/>
  <c r="AV281" i="3"/>
  <c r="AX281" i="3"/>
  <c r="O281" i="3"/>
  <c r="S281" i="3"/>
  <c r="W281" i="3"/>
  <c r="AA281" i="3"/>
  <c r="AE281" i="3"/>
  <c r="AI281" i="3"/>
  <c r="AM281" i="3"/>
  <c r="AQ281" i="3"/>
  <c r="AU281" i="3"/>
  <c r="AY281" i="3"/>
  <c r="BA281" i="3"/>
  <c r="BC281" i="3"/>
  <c r="BE281" i="3"/>
  <c r="BG281" i="3"/>
  <c r="BI281" i="3"/>
  <c r="M281" i="3"/>
  <c r="Q281" i="3"/>
  <c r="U281" i="3"/>
  <c r="Y281" i="3"/>
  <c r="AC281" i="3"/>
  <c r="AG281" i="3"/>
  <c r="AK281" i="3"/>
  <c r="AO281" i="3"/>
  <c r="AS281" i="3"/>
  <c r="AW281" i="3"/>
  <c r="AZ281" i="3"/>
  <c r="BD281" i="3"/>
  <c r="BH281" i="3"/>
  <c r="BB281" i="3"/>
  <c r="BF281" i="3"/>
  <c r="M285" i="3"/>
  <c r="O285" i="3"/>
  <c r="Q285" i="3"/>
  <c r="S285" i="3"/>
  <c r="U285" i="3"/>
  <c r="W285" i="3"/>
  <c r="Y285" i="3"/>
  <c r="AA285" i="3"/>
  <c r="AC285" i="3"/>
  <c r="AE285" i="3"/>
  <c r="AG285" i="3"/>
  <c r="AI285" i="3"/>
  <c r="AK285" i="3"/>
  <c r="AM285" i="3"/>
  <c r="AO285" i="3"/>
  <c r="AQ285" i="3"/>
  <c r="AS285" i="3"/>
  <c r="AU285" i="3"/>
  <c r="AW285" i="3"/>
  <c r="AY285" i="3"/>
  <c r="BA285" i="3"/>
  <c r="BC285" i="3"/>
  <c r="BE285" i="3"/>
  <c r="BG285" i="3"/>
  <c r="BI285" i="3"/>
  <c r="N285" i="3"/>
  <c r="R285" i="3"/>
  <c r="V285" i="3"/>
  <c r="Z285" i="3"/>
  <c r="AD285" i="3"/>
  <c r="AH285" i="3"/>
  <c r="AL285" i="3"/>
  <c r="AP285" i="3"/>
  <c r="AT285" i="3"/>
  <c r="AX285" i="3"/>
  <c r="BB285" i="3"/>
  <c r="BF285" i="3"/>
  <c r="P285" i="3"/>
  <c r="T285" i="3"/>
  <c r="X285" i="3"/>
  <c r="AB285" i="3"/>
  <c r="AF285" i="3"/>
  <c r="AJ285" i="3"/>
  <c r="AN285" i="3"/>
  <c r="AR285" i="3"/>
  <c r="AV285" i="3"/>
  <c r="AZ285" i="3"/>
  <c r="BD285" i="3"/>
  <c r="BH285" i="3"/>
  <c r="BM287" i="3"/>
  <c r="BJ287" i="3"/>
  <c r="BL289" i="3"/>
  <c r="BK293" i="3"/>
  <c r="BN293" i="3"/>
  <c r="BK261" i="3"/>
  <c r="BN261" i="3"/>
  <c r="BM262" i="3"/>
  <c r="BN262" i="3"/>
  <c r="BL262" i="3"/>
  <c r="BJ262" i="3"/>
  <c r="BK262" i="3"/>
  <c r="BJ282" i="3"/>
  <c r="BK284" i="3"/>
  <c r="BL286" i="3"/>
  <c r="BK287" i="3"/>
  <c r="BN287" i="3"/>
  <c r="BM294" i="3"/>
  <c r="BJ266" i="3"/>
  <c r="BM266" i="3"/>
  <c r="BN266" i="3"/>
  <c r="BL266" i="3"/>
  <c r="M269" i="3"/>
  <c r="O269" i="3"/>
  <c r="Q269" i="3"/>
  <c r="S269" i="3"/>
  <c r="U269" i="3"/>
  <c r="W269" i="3"/>
  <c r="Y269" i="3"/>
  <c r="AA269" i="3"/>
  <c r="AC269" i="3"/>
  <c r="AE269" i="3"/>
  <c r="AG269" i="3"/>
  <c r="AI269" i="3"/>
  <c r="AK269" i="3"/>
  <c r="AM269" i="3"/>
  <c r="AO269" i="3"/>
  <c r="AQ269" i="3"/>
  <c r="AS269" i="3"/>
  <c r="AU269" i="3"/>
  <c r="AW269" i="3"/>
  <c r="AY269" i="3"/>
  <c r="BA269" i="3"/>
  <c r="BC269" i="3"/>
  <c r="BE269" i="3"/>
  <c r="BG269" i="3"/>
  <c r="BI269" i="3"/>
  <c r="N269" i="3"/>
  <c r="R269" i="3"/>
  <c r="V269" i="3"/>
  <c r="Z269" i="3"/>
  <c r="AD269" i="3"/>
  <c r="AH269" i="3"/>
  <c r="AL269" i="3"/>
  <c r="AP269" i="3"/>
  <c r="AT269" i="3"/>
  <c r="AX269" i="3"/>
  <c r="BB269" i="3"/>
  <c r="BF269" i="3"/>
  <c r="P269" i="3"/>
  <c r="X269" i="3"/>
  <c r="AF269" i="3"/>
  <c r="AN269" i="3"/>
  <c r="AV269" i="3"/>
  <c r="BD269" i="3"/>
  <c r="T269" i="3"/>
  <c r="AB269" i="3"/>
  <c r="AJ269" i="3"/>
  <c r="AR269" i="3"/>
  <c r="AZ269" i="3"/>
  <c r="BH269" i="3"/>
  <c r="N272" i="3"/>
  <c r="P272" i="3"/>
  <c r="R272" i="3"/>
  <c r="T272" i="3"/>
  <c r="V272" i="3"/>
  <c r="X272" i="3"/>
  <c r="Z272" i="3"/>
  <c r="AB272" i="3"/>
  <c r="AD272" i="3"/>
  <c r="AF272" i="3"/>
  <c r="AH272" i="3"/>
  <c r="AJ272" i="3"/>
  <c r="AL272" i="3"/>
  <c r="AN272" i="3"/>
  <c r="AP272" i="3"/>
  <c r="AR272" i="3"/>
  <c r="AT272" i="3"/>
  <c r="AV272" i="3"/>
  <c r="AX272" i="3"/>
  <c r="AZ272" i="3"/>
  <c r="BB272" i="3"/>
  <c r="BD272" i="3"/>
  <c r="BF272" i="3"/>
  <c r="BH272" i="3"/>
  <c r="M272" i="3"/>
  <c r="Q272" i="3"/>
  <c r="U272" i="3"/>
  <c r="Y272" i="3"/>
  <c r="AC272" i="3"/>
  <c r="AG272" i="3"/>
  <c r="AK272" i="3"/>
  <c r="AO272" i="3"/>
  <c r="AS272" i="3"/>
  <c r="AW272" i="3"/>
  <c r="BA272" i="3"/>
  <c r="BE272" i="3"/>
  <c r="BI272" i="3"/>
  <c r="O272" i="3"/>
  <c r="S272" i="3"/>
  <c r="W272" i="3"/>
  <c r="AA272" i="3"/>
  <c r="AE272" i="3"/>
  <c r="AI272" i="3"/>
  <c r="AM272" i="3"/>
  <c r="AQ272" i="3"/>
  <c r="AU272" i="3"/>
  <c r="AY272" i="3"/>
  <c r="BC272" i="3"/>
  <c r="BG272" i="3"/>
  <c r="BN276" i="3"/>
  <c r="BL276" i="3"/>
  <c r="BK278" i="3"/>
  <c r="BM278" i="3"/>
  <c r="BL278" i="3"/>
  <c r="BM280" i="3"/>
  <c r="BN280" i="3"/>
  <c r="BM284" i="3"/>
  <c r="BL284" i="3"/>
  <c r="BK286" i="3"/>
  <c r="BJ288" i="3"/>
  <c r="BN288" i="3"/>
  <c r="BJ292" i="3"/>
  <c r="BN292" i="3"/>
  <c r="AY264" i="3"/>
  <c r="S264" i="3"/>
  <c r="AQ264" i="3"/>
  <c r="BC264" i="3"/>
  <c r="AM264" i="3"/>
  <c r="W264" i="3"/>
  <c r="BI264" i="3"/>
  <c r="BA264" i="3"/>
  <c r="AS264" i="3"/>
  <c r="AK264" i="3"/>
  <c r="AC264" i="3"/>
  <c r="U264" i="3"/>
  <c r="M264" i="3"/>
  <c r="BF264" i="3"/>
  <c r="BB264" i="3"/>
  <c r="AX264" i="3"/>
  <c r="AT264" i="3"/>
  <c r="AP264" i="3"/>
  <c r="AL264" i="3"/>
  <c r="AH264" i="3"/>
  <c r="AD264" i="3"/>
  <c r="Z264" i="3"/>
  <c r="V264" i="3"/>
  <c r="R264" i="3"/>
  <c r="BM282" i="3"/>
  <c r="BJ286" i="3"/>
  <c r="BL287" i="3"/>
  <c r="R259" i="3"/>
  <c r="Z259" i="3"/>
  <c r="AH259" i="3"/>
  <c r="AP259" i="3"/>
  <c r="AX259" i="3"/>
  <c r="BF259" i="3"/>
  <c r="BK268" i="3"/>
  <c r="BM268" i="3"/>
  <c r="BN268" i="3"/>
  <c r="BL268" i="3"/>
  <c r="BN270" i="3"/>
  <c r="BL275" i="3"/>
  <c r="BK275" i="3"/>
  <c r="BN275" i="3"/>
  <c r="BL277" i="3"/>
  <c r="BK279" i="3"/>
  <c r="BN279" i="3"/>
  <c r="N283" i="3"/>
  <c r="P283" i="3"/>
  <c r="R283" i="3"/>
  <c r="T283" i="3"/>
  <c r="V283" i="3"/>
  <c r="X283" i="3"/>
  <c r="Z283" i="3"/>
  <c r="AB283" i="3"/>
  <c r="AD283" i="3"/>
  <c r="AF283" i="3"/>
  <c r="AH283" i="3"/>
  <c r="AJ283" i="3"/>
  <c r="AL283" i="3"/>
  <c r="AN283" i="3"/>
  <c r="AP283" i="3"/>
  <c r="AR283" i="3"/>
  <c r="AT283" i="3"/>
  <c r="AV283" i="3"/>
  <c r="AX283" i="3"/>
  <c r="AZ283" i="3"/>
  <c r="BB283" i="3"/>
  <c r="BD283" i="3"/>
  <c r="BF283" i="3"/>
  <c r="BH283" i="3"/>
  <c r="O283" i="3"/>
  <c r="S283" i="3"/>
  <c r="W283" i="3"/>
  <c r="AA283" i="3"/>
  <c r="AE283" i="3"/>
  <c r="AI283" i="3"/>
  <c r="AM283" i="3"/>
  <c r="AQ283" i="3"/>
  <c r="AU283" i="3"/>
  <c r="AY283" i="3"/>
  <c r="BC283" i="3"/>
  <c r="BG283" i="3"/>
  <c r="M283" i="3"/>
  <c r="Q283" i="3"/>
  <c r="U283" i="3"/>
  <c r="Y283" i="3"/>
  <c r="AC283" i="3"/>
  <c r="AG283" i="3"/>
  <c r="AK283" i="3"/>
  <c r="AO283" i="3"/>
  <c r="AS283" i="3"/>
  <c r="AW283" i="3"/>
  <c r="BA283" i="3"/>
  <c r="BE283" i="3"/>
  <c r="BI283" i="3"/>
  <c r="BK289" i="3"/>
  <c r="BN289" i="3"/>
  <c r="BM291" i="3"/>
  <c r="BJ291" i="3"/>
  <c r="BL293" i="3"/>
  <c r="BG259" i="3"/>
  <c r="BC259" i="3"/>
  <c r="AY259" i="3"/>
  <c r="AU259" i="3"/>
  <c r="AQ259" i="3"/>
  <c r="AM259" i="3"/>
  <c r="AI259" i="3"/>
  <c r="AE259" i="3"/>
  <c r="AA259" i="3"/>
  <c r="W259" i="3"/>
  <c r="S259" i="3"/>
  <c r="BM261" i="3"/>
  <c r="BL261" i="3"/>
  <c r="BJ261" i="3"/>
  <c r="BD258" i="3"/>
  <c r="AV258" i="3"/>
  <c r="AN258" i="3"/>
  <c r="AF258" i="3"/>
  <c r="X258" i="3"/>
  <c r="P258" i="3"/>
  <c r="BB258" i="3"/>
  <c r="AT258" i="3"/>
  <c r="AL258" i="3"/>
  <c r="AD258" i="3"/>
  <c r="V258" i="3"/>
  <c r="N258" i="3"/>
  <c r="BG258" i="3"/>
  <c r="BC258" i="3"/>
  <c r="AY258" i="3"/>
  <c r="AU258" i="3"/>
  <c r="AQ258" i="3"/>
  <c r="AM258" i="3"/>
  <c r="AI258" i="3"/>
  <c r="AE258" i="3"/>
  <c r="AA258" i="3"/>
  <c r="W258" i="3"/>
  <c r="S258" i="3"/>
  <c r="BK267" i="3"/>
  <c r="BN267" i="3"/>
  <c r="BM267" i="3"/>
  <c r="BL267" i="3"/>
  <c r="BJ267" i="3"/>
  <c r="BF260" i="3"/>
  <c r="BB260" i="3"/>
  <c r="AX260" i="3"/>
  <c r="AT260" i="3"/>
  <c r="AP260" i="3"/>
  <c r="AL260" i="3"/>
  <c r="AH260" i="3"/>
  <c r="AD260" i="3"/>
  <c r="Z260" i="3"/>
  <c r="V260" i="3"/>
  <c r="R260" i="3"/>
  <c r="N260" i="3"/>
  <c r="BG260" i="3"/>
  <c r="BC260" i="3"/>
  <c r="AY260" i="3"/>
  <c r="AU260" i="3"/>
  <c r="AQ260" i="3"/>
  <c r="AM260" i="3"/>
  <c r="AI260" i="3"/>
  <c r="AE260" i="3"/>
  <c r="AA260" i="3"/>
  <c r="W260" i="3"/>
  <c r="S260" i="3"/>
  <c r="O260" i="3"/>
  <c r="M274" i="3"/>
  <c r="O274" i="3"/>
  <c r="Q274" i="3"/>
  <c r="S274" i="3"/>
  <c r="U274" i="3"/>
  <c r="W274" i="3"/>
  <c r="Y274" i="3"/>
  <c r="AA274" i="3"/>
  <c r="AC274" i="3"/>
  <c r="AE274" i="3"/>
  <c r="AG274" i="3"/>
  <c r="AI274" i="3"/>
  <c r="AK274" i="3"/>
  <c r="AM274" i="3"/>
  <c r="AO274" i="3"/>
  <c r="AQ274" i="3"/>
  <c r="AS274" i="3"/>
  <c r="AU274" i="3"/>
  <c r="AW274" i="3"/>
  <c r="AY274" i="3"/>
  <c r="BA274" i="3"/>
  <c r="BC274" i="3"/>
  <c r="BE274" i="3"/>
  <c r="BG274" i="3"/>
  <c r="BI274" i="3"/>
  <c r="P274" i="3"/>
  <c r="T274" i="3"/>
  <c r="X274" i="3"/>
  <c r="AB274" i="3"/>
  <c r="AF274" i="3"/>
  <c r="AJ274" i="3"/>
  <c r="AN274" i="3"/>
  <c r="AR274" i="3"/>
  <c r="AV274" i="3"/>
  <c r="AZ274" i="3"/>
  <c r="BD274" i="3"/>
  <c r="BH274" i="3"/>
  <c r="N274" i="3"/>
  <c r="R274" i="3"/>
  <c r="V274" i="3"/>
  <c r="Z274" i="3"/>
  <c r="AD274" i="3"/>
  <c r="AH274" i="3"/>
  <c r="AL274" i="3"/>
  <c r="AP274" i="3"/>
  <c r="AT274" i="3"/>
  <c r="AX274" i="3"/>
  <c r="BB274" i="3"/>
  <c r="BF274" i="3"/>
  <c r="BK276" i="3"/>
  <c r="BN278" i="3"/>
  <c r="BJ284" i="3"/>
  <c r="BL288" i="3"/>
  <c r="N290" i="3"/>
  <c r="P290" i="3"/>
  <c r="R290" i="3"/>
  <c r="T290" i="3"/>
  <c r="V290" i="3"/>
  <c r="X290" i="3"/>
  <c r="Z290" i="3"/>
  <c r="AB290" i="3"/>
  <c r="AD290" i="3"/>
  <c r="AF290" i="3"/>
  <c r="AH290" i="3"/>
  <c r="AJ290" i="3"/>
  <c r="AL290" i="3"/>
  <c r="AN290" i="3"/>
  <c r="AP290" i="3"/>
  <c r="AR290" i="3"/>
  <c r="AT290" i="3"/>
  <c r="AV290" i="3"/>
  <c r="AX290" i="3"/>
  <c r="AZ290" i="3"/>
  <c r="BB290" i="3"/>
  <c r="BD290" i="3"/>
  <c r="BF290" i="3"/>
  <c r="BH290" i="3"/>
  <c r="M290" i="3"/>
  <c r="Q290" i="3"/>
  <c r="U290" i="3"/>
  <c r="Y290" i="3"/>
  <c r="AC290" i="3"/>
  <c r="AG290" i="3"/>
  <c r="AK290" i="3"/>
  <c r="AO290" i="3"/>
  <c r="AS290" i="3"/>
  <c r="AW290" i="3"/>
  <c r="BA290" i="3"/>
  <c r="BE290" i="3"/>
  <c r="BI290" i="3"/>
  <c r="O290" i="3"/>
  <c r="S290" i="3"/>
  <c r="W290" i="3"/>
  <c r="AA290" i="3"/>
  <c r="AE290" i="3"/>
  <c r="AI290" i="3"/>
  <c r="AM290" i="3"/>
  <c r="AQ290" i="3"/>
  <c r="AU290" i="3"/>
  <c r="AY290" i="3"/>
  <c r="BC290" i="3"/>
  <c r="BG290" i="3"/>
  <c r="BL292" i="3"/>
  <c r="M263" i="3"/>
  <c r="O263" i="3"/>
  <c r="Q263" i="3"/>
  <c r="S263" i="3"/>
  <c r="U263" i="3"/>
  <c r="W263" i="3"/>
  <c r="Y263" i="3"/>
  <c r="AA263" i="3"/>
  <c r="AC263" i="3"/>
  <c r="AE263" i="3"/>
  <c r="N263" i="3"/>
  <c r="R263" i="3"/>
  <c r="V263" i="3"/>
  <c r="Z263" i="3"/>
  <c r="AD263" i="3"/>
  <c r="AG263" i="3"/>
  <c r="AI263" i="3"/>
  <c r="AK263" i="3"/>
  <c r="AM263" i="3"/>
  <c r="AO263" i="3"/>
  <c r="AQ263" i="3"/>
  <c r="AS263" i="3"/>
  <c r="AU263" i="3"/>
  <c r="AW263" i="3"/>
  <c r="AY263" i="3"/>
  <c r="BA263" i="3"/>
  <c r="BC263" i="3"/>
  <c r="BE263" i="3"/>
  <c r="BG263" i="3"/>
  <c r="BI263" i="3"/>
  <c r="P263" i="3"/>
  <c r="X263" i="3"/>
  <c r="AF263" i="3"/>
  <c r="AJ263" i="3"/>
  <c r="AN263" i="3"/>
  <c r="AR263" i="3"/>
  <c r="AV263" i="3"/>
  <c r="AZ263" i="3"/>
  <c r="BD263" i="3"/>
  <c r="BH263" i="3"/>
  <c r="T263" i="3"/>
  <c r="AH263" i="3"/>
  <c r="AP263" i="3"/>
  <c r="AX263" i="3"/>
  <c r="BF263" i="3"/>
  <c r="AB263" i="3"/>
  <c r="AT263" i="3"/>
  <c r="AL263" i="3"/>
  <c r="BB263" i="3"/>
  <c r="N265" i="3"/>
  <c r="P265" i="3"/>
  <c r="R265" i="3"/>
  <c r="T265" i="3"/>
  <c r="V265" i="3"/>
  <c r="X265" i="3"/>
  <c r="Z265" i="3"/>
  <c r="AB265" i="3"/>
  <c r="AD265" i="3"/>
  <c r="AF265" i="3"/>
  <c r="AH265" i="3"/>
  <c r="AJ265" i="3"/>
  <c r="AL265" i="3"/>
  <c r="AN265" i="3"/>
  <c r="AP265" i="3"/>
  <c r="AR265" i="3"/>
  <c r="AT265" i="3"/>
  <c r="AV265" i="3"/>
  <c r="AX265" i="3"/>
  <c r="AZ265" i="3"/>
  <c r="BB265" i="3"/>
  <c r="BD265" i="3"/>
  <c r="BF265" i="3"/>
  <c r="BH265" i="3"/>
  <c r="O265" i="3"/>
  <c r="S265" i="3"/>
  <c r="W265" i="3"/>
  <c r="AA265" i="3"/>
  <c r="AE265" i="3"/>
  <c r="AI265" i="3"/>
  <c r="AM265" i="3"/>
  <c r="AQ265" i="3"/>
  <c r="AU265" i="3"/>
  <c r="AY265" i="3"/>
  <c r="BC265" i="3"/>
  <c r="BG265" i="3"/>
  <c r="M265" i="3"/>
  <c r="U265" i="3"/>
  <c r="AC265" i="3"/>
  <c r="AK265" i="3"/>
  <c r="AS265" i="3"/>
  <c r="BA265" i="3"/>
  <c r="BI265" i="3"/>
  <c r="Y265" i="3"/>
  <c r="AO265" i="3"/>
  <c r="BE265" i="3"/>
  <c r="Q265" i="3"/>
  <c r="AG265" i="3"/>
  <c r="AW265" i="3"/>
  <c r="BJ264" i="3"/>
  <c r="BJ289" i="3"/>
  <c r="BJ294" i="3"/>
  <c r="BJ259" i="3"/>
  <c r="BK288" i="3"/>
  <c r="BH260" i="3"/>
  <c r="BD260" i="3"/>
  <c r="AZ260" i="3"/>
  <c r="AV260" i="3"/>
  <c r="AR260" i="3"/>
  <c r="AN260" i="3"/>
  <c r="AJ260" i="3"/>
  <c r="AF260" i="3"/>
  <c r="AB260" i="3"/>
  <c r="X260" i="3"/>
  <c r="T260" i="3"/>
  <c r="P260" i="3"/>
  <c r="BI260" i="3"/>
  <c r="BE260" i="3"/>
  <c r="BA260" i="3"/>
  <c r="AW260" i="3"/>
  <c r="AS260" i="3"/>
  <c r="AO260" i="3"/>
  <c r="AK260" i="3"/>
  <c r="AG260" i="3"/>
  <c r="AC260" i="3"/>
  <c r="Y260" i="3"/>
  <c r="U260" i="3"/>
  <c r="Q260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K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105" i="3"/>
  <c r="F105" i="3"/>
  <c r="G105" i="3"/>
  <c r="H105" i="3"/>
  <c r="I105" i="3"/>
  <c r="J105" i="3"/>
  <c r="E106" i="3"/>
  <c r="F106" i="3"/>
  <c r="G106" i="3"/>
  <c r="H106" i="3"/>
  <c r="I106" i="3"/>
  <c r="L106" i="3" s="1"/>
  <c r="J106" i="3"/>
  <c r="K106" i="3"/>
  <c r="E107" i="3"/>
  <c r="F107" i="3"/>
  <c r="G107" i="3"/>
  <c r="H107" i="3"/>
  <c r="I107" i="3"/>
  <c r="J107" i="3"/>
  <c r="E108" i="3"/>
  <c r="F108" i="3"/>
  <c r="K108" i="3" s="1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K110" i="3"/>
  <c r="E111" i="3"/>
  <c r="F111" i="3"/>
  <c r="G111" i="3"/>
  <c r="H111" i="3"/>
  <c r="I111" i="3"/>
  <c r="J111" i="3"/>
  <c r="E112" i="3"/>
  <c r="F112" i="3"/>
  <c r="G112" i="3"/>
  <c r="H112" i="3"/>
  <c r="I112" i="3"/>
  <c r="J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K114" i="3"/>
  <c r="E115" i="3"/>
  <c r="F115" i="3"/>
  <c r="G115" i="3"/>
  <c r="H115" i="3"/>
  <c r="I115" i="3"/>
  <c r="J115" i="3"/>
  <c r="E116" i="3"/>
  <c r="F116" i="3"/>
  <c r="K116" i="3" s="1"/>
  <c r="G116" i="3"/>
  <c r="H116" i="3"/>
  <c r="I116" i="3"/>
  <c r="J116" i="3"/>
  <c r="E117" i="3"/>
  <c r="F117" i="3"/>
  <c r="G117" i="3"/>
  <c r="H117" i="3"/>
  <c r="I117" i="3"/>
  <c r="J117" i="3"/>
  <c r="E118" i="3"/>
  <c r="F118" i="3"/>
  <c r="G118" i="3"/>
  <c r="H118" i="3"/>
  <c r="I118" i="3"/>
  <c r="L118" i="3" s="1"/>
  <c r="J118" i="3"/>
  <c r="K118" i="3"/>
  <c r="E119" i="3"/>
  <c r="F119" i="3"/>
  <c r="G119" i="3"/>
  <c r="H119" i="3"/>
  <c r="I119" i="3"/>
  <c r="J119" i="3"/>
  <c r="E120" i="3"/>
  <c r="F120" i="3"/>
  <c r="G120" i="3"/>
  <c r="H120" i="3"/>
  <c r="I120" i="3"/>
  <c r="J120" i="3"/>
  <c r="E121" i="3"/>
  <c r="F121" i="3"/>
  <c r="G121" i="3"/>
  <c r="H121" i="3"/>
  <c r="I121" i="3"/>
  <c r="J121" i="3"/>
  <c r="E122" i="3"/>
  <c r="F122" i="3"/>
  <c r="G122" i="3"/>
  <c r="H122" i="3"/>
  <c r="I122" i="3"/>
  <c r="L122" i="3" s="1"/>
  <c r="J122" i="3"/>
  <c r="K122" i="3"/>
  <c r="E123" i="3"/>
  <c r="F123" i="3"/>
  <c r="K123" i="3" s="1"/>
  <c r="G123" i="3"/>
  <c r="H123" i="3"/>
  <c r="I123" i="3"/>
  <c r="J123" i="3"/>
  <c r="E124" i="3"/>
  <c r="F124" i="3"/>
  <c r="K124" i="3" s="1"/>
  <c r="G124" i="3"/>
  <c r="H124" i="3"/>
  <c r="I124" i="3"/>
  <c r="J124" i="3"/>
  <c r="E125" i="3"/>
  <c r="F125" i="3"/>
  <c r="G125" i="3"/>
  <c r="H125" i="3"/>
  <c r="I125" i="3"/>
  <c r="J125" i="3"/>
  <c r="E126" i="3"/>
  <c r="F126" i="3"/>
  <c r="G126" i="3"/>
  <c r="H126" i="3"/>
  <c r="I126" i="3"/>
  <c r="J126" i="3"/>
  <c r="K126" i="3"/>
  <c r="E127" i="3"/>
  <c r="F127" i="3"/>
  <c r="K127" i="3" s="1"/>
  <c r="G127" i="3"/>
  <c r="H127" i="3"/>
  <c r="I127" i="3"/>
  <c r="J127" i="3"/>
  <c r="E128" i="3"/>
  <c r="F128" i="3"/>
  <c r="G128" i="3"/>
  <c r="H128" i="3"/>
  <c r="I128" i="3"/>
  <c r="J128" i="3"/>
  <c r="E129" i="3"/>
  <c r="F129" i="3"/>
  <c r="G129" i="3"/>
  <c r="H129" i="3"/>
  <c r="I129" i="3"/>
  <c r="J129" i="3"/>
  <c r="E130" i="3"/>
  <c r="F130" i="3"/>
  <c r="G130" i="3"/>
  <c r="H130" i="3"/>
  <c r="I130" i="3"/>
  <c r="J130" i="3"/>
  <c r="K130" i="3"/>
  <c r="E131" i="3"/>
  <c r="F131" i="3"/>
  <c r="G131" i="3"/>
  <c r="H131" i="3"/>
  <c r="I131" i="3"/>
  <c r="J131" i="3"/>
  <c r="E132" i="3"/>
  <c r="F132" i="3"/>
  <c r="K132" i="3" s="1"/>
  <c r="G132" i="3"/>
  <c r="H132" i="3"/>
  <c r="I132" i="3"/>
  <c r="J132" i="3"/>
  <c r="E133" i="3"/>
  <c r="F133" i="3"/>
  <c r="G133" i="3"/>
  <c r="H133" i="3"/>
  <c r="I133" i="3"/>
  <c r="J133" i="3"/>
  <c r="K133" i="3"/>
  <c r="E134" i="3"/>
  <c r="F134" i="3"/>
  <c r="G134" i="3"/>
  <c r="H134" i="3"/>
  <c r="I134" i="3"/>
  <c r="J134" i="3"/>
  <c r="E135" i="3"/>
  <c r="F135" i="3"/>
  <c r="G135" i="3"/>
  <c r="H135" i="3"/>
  <c r="I135" i="3"/>
  <c r="J135" i="3"/>
  <c r="K135" i="3"/>
  <c r="E136" i="3"/>
  <c r="F136" i="3"/>
  <c r="K136" i="3" s="1"/>
  <c r="G136" i="3"/>
  <c r="H136" i="3"/>
  <c r="I136" i="3"/>
  <c r="J136" i="3"/>
  <c r="E137" i="3"/>
  <c r="F137" i="3"/>
  <c r="G137" i="3"/>
  <c r="H137" i="3"/>
  <c r="I137" i="3"/>
  <c r="L137" i="3" s="1"/>
  <c r="J137" i="3"/>
  <c r="K137" i="3"/>
  <c r="E138" i="3"/>
  <c r="F138" i="3"/>
  <c r="G138" i="3"/>
  <c r="H138" i="3"/>
  <c r="I138" i="3"/>
  <c r="J138" i="3"/>
  <c r="E139" i="3"/>
  <c r="F139" i="3"/>
  <c r="G139" i="3"/>
  <c r="H139" i="3"/>
  <c r="I139" i="3"/>
  <c r="J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I142" i="3"/>
  <c r="J142" i="3"/>
  <c r="K142" i="3"/>
  <c r="E143" i="3"/>
  <c r="F143" i="3"/>
  <c r="G143" i="3"/>
  <c r="H143" i="3"/>
  <c r="I143" i="3"/>
  <c r="J143" i="3"/>
  <c r="E144" i="3"/>
  <c r="F144" i="3"/>
  <c r="G144" i="3"/>
  <c r="H144" i="3"/>
  <c r="I144" i="3"/>
  <c r="J144" i="3"/>
  <c r="E145" i="3"/>
  <c r="F145" i="3"/>
  <c r="K145" i="3" s="1"/>
  <c r="G145" i="3"/>
  <c r="H145" i="3"/>
  <c r="I145" i="3"/>
  <c r="J145" i="3"/>
  <c r="E146" i="3"/>
  <c r="F146" i="3"/>
  <c r="G146" i="3"/>
  <c r="H146" i="3"/>
  <c r="I146" i="3"/>
  <c r="J146" i="3"/>
  <c r="K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I149" i="3"/>
  <c r="J149" i="3"/>
  <c r="E150" i="3"/>
  <c r="F150" i="3"/>
  <c r="G150" i="3"/>
  <c r="H150" i="3"/>
  <c r="I150" i="3"/>
  <c r="J150" i="3"/>
  <c r="K150" i="3"/>
  <c r="E151" i="3"/>
  <c r="F151" i="3"/>
  <c r="K151" i="3" s="1"/>
  <c r="G151" i="3"/>
  <c r="H151" i="3"/>
  <c r="I151" i="3"/>
  <c r="J151" i="3"/>
  <c r="E152" i="3"/>
  <c r="F152" i="3"/>
  <c r="G152" i="3"/>
  <c r="K152" i="3" s="1"/>
  <c r="H152" i="3"/>
  <c r="I152" i="3"/>
  <c r="J152" i="3"/>
  <c r="E153" i="3"/>
  <c r="F153" i="3"/>
  <c r="G153" i="3"/>
  <c r="H153" i="3"/>
  <c r="I153" i="3"/>
  <c r="J153" i="3"/>
  <c r="E154" i="3"/>
  <c r="F154" i="3"/>
  <c r="G154" i="3"/>
  <c r="H154" i="3"/>
  <c r="I154" i="3"/>
  <c r="L154" i="3" s="1"/>
  <c r="J154" i="3"/>
  <c r="K154" i="3"/>
  <c r="E155" i="3"/>
  <c r="F155" i="3"/>
  <c r="K155" i="3" s="1"/>
  <c r="G155" i="3"/>
  <c r="H155" i="3"/>
  <c r="I155" i="3"/>
  <c r="J155" i="3"/>
  <c r="E156" i="3"/>
  <c r="F156" i="3"/>
  <c r="G156" i="3"/>
  <c r="H156" i="3"/>
  <c r="I156" i="3"/>
  <c r="J156" i="3"/>
  <c r="E157" i="3"/>
  <c r="F157" i="3"/>
  <c r="G157" i="3"/>
  <c r="H157" i="3"/>
  <c r="I157" i="3"/>
  <c r="J157" i="3"/>
  <c r="E158" i="3"/>
  <c r="F158" i="3"/>
  <c r="G158" i="3"/>
  <c r="H158" i="3"/>
  <c r="I158" i="3"/>
  <c r="J158" i="3"/>
  <c r="K158" i="3"/>
  <c r="E159" i="3"/>
  <c r="F159" i="3"/>
  <c r="G159" i="3"/>
  <c r="H159" i="3"/>
  <c r="I159" i="3"/>
  <c r="J159" i="3"/>
  <c r="E160" i="3"/>
  <c r="F160" i="3"/>
  <c r="G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E163" i="3"/>
  <c r="F163" i="3"/>
  <c r="G163" i="3"/>
  <c r="H163" i="3"/>
  <c r="I163" i="3"/>
  <c r="J163" i="3"/>
  <c r="E164" i="3"/>
  <c r="F164" i="3"/>
  <c r="G164" i="3"/>
  <c r="H164" i="3"/>
  <c r="I164" i="3"/>
  <c r="J164" i="3"/>
  <c r="E165" i="3"/>
  <c r="F165" i="3"/>
  <c r="G165" i="3"/>
  <c r="H165" i="3"/>
  <c r="I165" i="3"/>
  <c r="J165" i="3"/>
  <c r="K165" i="3"/>
  <c r="E166" i="3"/>
  <c r="F166" i="3"/>
  <c r="G166" i="3"/>
  <c r="H166" i="3"/>
  <c r="I166" i="3"/>
  <c r="J166" i="3"/>
  <c r="E167" i="3"/>
  <c r="F167" i="3"/>
  <c r="G167" i="3"/>
  <c r="H167" i="3"/>
  <c r="I167" i="3"/>
  <c r="J167" i="3"/>
  <c r="E168" i="3"/>
  <c r="F168" i="3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G171" i="3"/>
  <c r="H171" i="3"/>
  <c r="I171" i="3"/>
  <c r="J171" i="3"/>
  <c r="E172" i="3"/>
  <c r="F172" i="3"/>
  <c r="G172" i="3"/>
  <c r="H172" i="3"/>
  <c r="I172" i="3"/>
  <c r="J172" i="3"/>
  <c r="E173" i="3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G175" i="3"/>
  <c r="H175" i="3"/>
  <c r="I175" i="3"/>
  <c r="J175" i="3"/>
  <c r="E176" i="3"/>
  <c r="F176" i="3"/>
  <c r="G176" i="3"/>
  <c r="H176" i="3"/>
  <c r="I176" i="3"/>
  <c r="J176" i="3"/>
  <c r="K176" i="3"/>
  <c r="E177" i="3"/>
  <c r="F177" i="3"/>
  <c r="G177" i="3"/>
  <c r="H177" i="3"/>
  <c r="I177" i="3"/>
  <c r="J177" i="3"/>
  <c r="E178" i="3"/>
  <c r="F178" i="3"/>
  <c r="G178" i="3"/>
  <c r="H178" i="3"/>
  <c r="I178" i="3"/>
  <c r="J178" i="3"/>
  <c r="E179" i="3"/>
  <c r="F179" i="3"/>
  <c r="G179" i="3"/>
  <c r="H179" i="3"/>
  <c r="I179" i="3"/>
  <c r="J179" i="3"/>
  <c r="E180" i="3"/>
  <c r="F180" i="3"/>
  <c r="K180" i="3" s="1"/>
  <c r="G180" i="3"/>
  <c r="H180" i="3"/>
  <c r="I180" i="3"/>
  <c r="J180" i="3"/>
  <c r="E181" i="3"/>
  <c r="F181" i="3"/>
  <c r="G181" i="3"/>
  <c r="H181" i="3"/>
  <c r="I181" i="3"/>
  <c r="J181" i="3"/>
  <c r="E182" i="3"/>
  <c r="F182" i="3"/>
  <c r="G182" i="3"/>
  <c r="H182" i="3"/>
  <c r="I182" i="3"/>
  <c r="J182" i="3"/>
  <c r="E183" i="3"/>
  <c r="F183" i="3"/>
  <c r="G183" i="3"/>
  <c r="H183" i="3"/>
  <c r="I183" i="3"/>
  <c r="J183" i="3"/>
  <c r="E184" i="3"/>
  <c r="F184" i="3"/>
  <c r="G184" i="3"/>
  <c r="H184" i="3"/>
  <c r="I184" i="3"/>
  <c r="J184" i="3"/>
  <c r="E185" i="3"/>
  <c r="F185" i="3"/>
  <c r="G185" i="3"/>
  <c r="H185" i="3"/>
  <c r="I185" i="3"/>
  <c r="L185" i="3" s="1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E190" i="3"/>
  <c r="F190" i="3"/>
  <c r="G190" i="3"/>
  <c r="H190" i="3"/>
  <c r="I190" i="3"/>
  <c r="J190" i="3"/>
  <c r="E191" i="3"/>
  <c r="F191" i="3"/>
  <c r="G191" i="3"/>
  <c r="H191" i="3"/>
  <c r="I191" i="3"/>
  <c r="J191" i="3"/>
  <c r="E192" i="3"/>
  <c r="F192" i="3"/>
  <c r="G192" i="3"/>
  <c r="H192" i="3"/>
  <c r="I192" i="3"/>
  <c r="J192" i="3"/>
  <c r="E193" i="3"/>
  <c r="F193" i="3"/>
  <c r="G193" i="3"/>
  <c r="H193" i="3"/>
  <c r="I193" i="3"/>
  <c r="J193" i="3"/>
  <c r="E194" i="3"/>
  <c r="F194" i="3"/>
  <c r="G194" i="3"/>
  <c r="H194" i="3"/>
  <c r="I194" i="3"/>
  <c r="J194" i="3"/>
  <c r="E195" i="3"/>
  <c r="F195" i="3"/>
  <c r="G195" i="3"/>
  <c r="H195" i="3"/>
  <c r="I195" i="3"/>
  <c r="J195" i="3"/>
  <c r="E196" i="3"/>
  <c r="F196" i="3"/>
  <c r="G196" i="3"/>
  <c r="H196" i="3"/>
  <c r="I196" i="3"/>
  <c r="J196" i="3"/>
  <c r="E197" i="3"/>
  <c r="F197" i="3"/>
  <c r="G197" i="3"/>
  <c r="H197" i="3"/>
  <c r="I197" i="3"/>
  <c r="J197" i="3"/>
  <c r="E198" i="3"/>
  <c r="F198" i="3"/>
  <c r="G198" i="3"/>
  <c r="H198" i="3"/>
  <c r="I198" i="3"/>
  <c r="J198" i="3"/>
  <c r="E199" i="3"/>
  <c r="F199" i="3"/>
  <c r="G199" i="3"/>
  <c r="H199" i="3"/>
  <c r="I199" i="3"/>
  <c r="J199" i="3"/>
  <c r="E200" i="3"/>
  <c r="F200" i="3"/>
  <c r="G200" i="3"/>
  <c r="H200" i="3"/>
  <c r="I200" i="3"/>
  <c r="J200" i="3"/>
  <c r="E201" i="3"/>
  <c r="F201" i="3"/>
  <c r="G201" i="3"/>
  <c r="H201" i="3"/>
  <c r="I201" i="3"/>
  <c r="J201" i="3"/>
  <c r="E202" i="3"/>
  <c r="F202" i="3"/>
  <c r="G202" i="3"/>
  <c r="H202" i="3"/>
  <c r="I202" i="3"/>
  <c r="J202" i="3"/>
  <c r="E203" i="3"/>
  <c r="F203" i="3"/>
  <c r="G203" i="3"/>
  <c r="H203" i="3"/>
  <c r="I203" i="3"/>
  <c r="J203" i="3"/>
  <c r="E204" i="3"/>
  <c r="F204" i="3"/>
  <c r="G204" i="3"/>
  <c r="H204" i="3"/>
  <c r="I204" i="3"/>
  <c r="J204" i="3"/>
  <c r="E205" i="3"/>
  <c r="F205" i="3"/>
  <c r="G205" i="3"/>
  <c r="H205" i="3"/>
  <c r="I205" i="3"/>
  <c r="J205" i="3"/>
  <c r="E206" i="3"/>
  <c r="F206" i="3"/>
  <c r="G206" i="3"/>
  <c r="H206" i="3"/>
  <c r="I206" i="3"/>
  <c r="J206" i="3"/>
  <c r="E207" i="3"/>
  <c r="F207" i="3"/>
  <c r="G207" i="3"/>
  <c r="H207" i="3"/>
  <c r="I207" i="3"/>
  <c r="J207" i="3"/>
  <c r="E208" i="3"/>
  <c r="F208" i="3"/>
  <c r="G208" i="3"/>
  <c r="H208" i="3"/>
  <c r="I208" i="3"/>
  <c r="J208" i="3"/>
  <c r="E209" i="3"/>
  <c r="F209" i="3"/>
  <c r="G209" i="3"/>
  <c r="H209" i="3"/>
  <c r="I209" i="3"/>
  <c r="J209" i="3"/>
  <c r="E210" i="3"/>
  <c r="F210" i="3"/>
  <c r="G210" i="3"/>
  <c r="H210" i="3"/>
  <c r="I210" i="3"/>
  <c r="J210" i="3"/>
  <c r="E211" i="3"/>
  <c r="F211" i="3"/>
  <c r="G211" i="3"/>
  <c r="H211" i="3"/>
  <c r="I211" i="3"/>
  <c r="J211" i="3"/>
  <c r="E212" i="3"/>
  <c r="F212" i="3"/>
  <c r="G212" i="3"/>
  <c r="H212" i="3"/>
  <c r="I212" i="3"/>
  <c r="J212" i="3"/>
  <c r="E213" i="3"/>
  <c r="F213" i="3"/>
  <c r="G213" i="3"/>
  <c r="H213" i="3"/>
  <c r="I213" i="3"/>
  <c r="J213" i="3"/>
  <c r="E214" i="3"/>
  <c r="F214" i="3"/>
  <c r="G214" i="3"/>
  <c r="H214" i="3"/>
  <c r="I214" i="3"/>
  <c r="J214" i="3"/>
  <c r="E215" i="3"/>
  <c r="F215" i="3"/>
  <c r="G215" i="3"/>
  <c r="H215" i="3"/>
  <c r="I215" i="3"/>
  <c r="J215" i="3"/>
  <c r="E216" i="3"/>
  <c r="F216" i="3"/>
  <c r="G216" i="3"/>
  <c r="H216" i="3"/>
  <c r="I216" i="3"/>
  <c r="J216" i="3"/>
  <c r="E217" i="3"/>
  <c r="F217" i="3"/>
  <c r="G217" i="3"/>
  <c r="H217" i="3"/>
  <c r="I217" i="3"/>
  <c r="J217" i="3"/>
  <c r="E218" i="3"/>
  <c r="F218" i="3"/>
  <c r="G218" i="3"/>
  <c r="H218" i="3"/>
  <c r="I218" i="3"/>
  <c r="J218" i="3"/>
  <c r="E219" i="3"/>
  <c r="F219" i="3"/>
  <c r="G219" i="3"/>
  <c r="H219" i="3"/>
  <c r="I219" i="3"/>
  <c r="J219" i="3"/>
  <c r="E220" i="3"/>
  <c r="F220" i="3"/>
  <c r="G220" i="3"/>
  <c r="H220" i="3"/>
  <c r="I220" i="3"/>
  <c r="J220" i="3"/>
  <c r="E221" i="3"/>
  <c r="F221" i="3"/>
  <c r="G221" i="3"/>
  <c r="H221" i="3"/>
  <c r="I221" i="3"/>
  <c r="J221" i="3"/>
  <c r="E222" i="3"/>
  <c r="F222" i="3"/>
  <c r="G222" i="3"/>
  <c r="H222" i="3"/>
  <c r="I222" i="3"/>
  <c r="J222" i="3"/>
  <c r="E223" i="3"/>
  <c r="F223" i="3"/>
  <c r="G223" i="3"/>
  <c r="H223" i="3"/>
  <c r="I223" i="3"/>
  <c r="J223" i="3"/>
  <c r="E224" i="3"/>
  <c r="F224" i="3"/>
  <c r="G224" i="3"/>
  <c r="H224" i="3"/>
  <c r="I224" i="3"/>
  <c r="J224" i="3"/>
  <c r="E225" i="3"/>
  <c r="F225" i="3"/>
  <c r="G225" i="3"/>
  <c r="H225" i="3"/>
  <c r="I225" i="3"/>
  <c r="J225" i="3"/>
  <c r="E226" i="3"/>
  <c r="F226" i="3"/>
  <c r="G226" i="3"/>
  <c r="H226" i="3"/>
  <c r="I226" i="3"/>
  <c r="J226" i="3"/>
  <c r="E227" i="3"/>
  <c r="F227" i="3"/>
  <c r="G227" i="3"/>
  <c r="H227" i="3"/>
  <c r="I227" i="3"/>
  <c r="J227" i="3"/>
  <c r="E228" i="3"/>
  <c r="F228" i="3"/>
  <c r="G228" i="3"/>
  <c r="H228" i="3"/>
  <c r="I228" i="3"/>
  <c r="J228" i="3"/>
  <c r="E229" i="3"/>
  <c r="F229" i="3"/>
  <c r="G229" i="3"/>
  <c r="H229" i="3"/>
  <c r="I229" i="3"/>
  <c r="J229" i="3"/>
  <c r="E230" i="3"/>
  <c r="F230" i="3"/>
  <c r="G230" i="3"/>
  <c r="H230" i="3"/>
  <c r="I230" i="3"/>
  <c r="J230" i="3"/>
  <c r="E231" i="3"/>
  <c r="F231" i="3"/>
  <c r="G231" i="3"/>
  <c r="H231" i="3"/>
  <c r="I231" i="3"/>
  <c r="J231" i="3"/>
  <c r="E232" i="3"/>
  <c r="F232" i="3"/>
  <c r="G232" i="3"/>
  <c r="H232" i="3"/>
  <c r="I232" i="3"/>
  <c r="J232" i="3"/>
  <c r="E233" i="3"/>
  <c r="F233" i="3"/>
  <c r="G233" i="3"/>
  <c r="H233" i="3"/>
  <c r="I233" i="3"/>
  <c r="J233" i="3"/>
  <c r="E234" i="3"/>
  <c r="F234" i="3"/>
  <c r="G234" i="3"/>
  <c r="H234" i="3"/>
  <c r="I234" i="3"/>
  <c r="J234" i="3"/>
  <c r="E235" i="3"/>
  <c r="F235" i="3"/>
  <c r="G235" i="3"/>
  <c r="H235" i="3"/>
  <c r="I235" i="3"/>
  <c r="J235" i="3"/>
  <c r="E236" i="3"/>
  <c r="F236" i="3"/>
  <c r="G236" i="3"/>
  <c r="H236" i="3"/>
  <c r="I236" i="3"/>
  <c r="J236" i="3"/>
  <c r="E237" i="3"/>
  <c r="F237" i="3"/>
  <c r="G237" i="3"/>
  <c r="H237" i="3"/>
  <c r="I237" i="3"/>
  <c r="J237" i="3"/>
  <c r="E238" i="3"/>
  <c r="F238" i="3"/>
  <c r="G238" i="3"/>
  <c r="H238" i="3"/>
  <c r="I238" i="3"/>
  <c r="J238" i="3"/>
  <c r="E239" i="3"/>
  <c r="F239" i="3"/>
  <c r="G239" i="3"/>
  <c r="H239" i="3"/>
  <c r="I239" i="3"/>
  <c r="J239" i="3"/>
  <c r="E240" i="3"/>
  <c r="F240" i="3"/>
  <c r="G240" i="3"/>
  <c r="H240" i="3"/>
  <c r="I240" i="3"/>
  <c r="J240" i="3"/>
  <c r="E241" i="3"/>
  <c r="F241" i="3"/>
  <c r="G241" i="3"/>
  <c r="H241" i="3"/>
  <c r="I241" i="3"/>
  <c r="J241" i="3"/>
  <c r="E242" i="3"/>
  <c r="F242" i="3"/>
  <c r="G242" i="3"/>
  <c r="H242" i="3"/>
  <c r="I242" i="3"/>
  <c r="J242" i="3"/>
  <c r="E243" i="3"/>
  <c r="F243" i="3"/>
  <c r="G243" i="3"/>
  <c r="H243" i="3"/>
  <c r="I243" i="3"/>
  <c r="J243" i="3"/>
  <c r="E244" i="3"/>
  <c r="F244" i="3"/>
  <c r="G244" i="3"/>
  <c r="H244" i="3"/>
  <c r="I244" i="3"/>
  <c r="J244" i="3"/>
  <c r="E245" i="3"/>
  <c r="F245" i="3"/>
  <c r="G245" i="3"/>
  <c r="H245" i="3"/>
  <c r="I245" i="3"/>
  <c r="J245" i="3"/>
  <c r="E246" i="3"/>
  <c r="F246" i="3"/>
  <c r="G246" i="3"/>
  <c r="H246" i="3"/>
  <c r="I246" i="3"/>
  <c r="J246" i="3"/>
  <c r="E247" i="3"/>
  <c r="F247" i="3"/>
  <c r="G247" i="3"/>
  <c r="H247" i="3"/>
  <c r="I247" i="3"/>
  <c r="J247" i="3"/>
  <c r="E248" i="3"/>
  <c r="F248" i="3"/>
  <c r="G248" i="3"/>
  <c r="H248" i="3"/>
  <c r="I248" i="3"/>
  <c r="J248" i="3"/>
  <c r="E249" i="3"/>
  <c r="F249" i="3"/>
  <c r="G249" i="3"/>
  <c r="H249" i="3"/>
  <c r="I249" i="3"/>
  <c r="J249" i="3"/>
  <c r="E250" i="3"/>
  <c r="F250" i="3"/>
  <c r="G250" i="3"/>
  <c r="H250" i="3"/>
  <c r="I250" i="3"/>
  <c r="J250" i="3"/>
  <c r="E251" i="3"/>
  <c r="F251" i="3"/>
  <c r="G251" i="3"/>
  <c r="H251" i="3"/>
  <c r="I251" i="3"/>
  <c r="J251" i="3"/>
  <c r="E252" i="3"/>
  <c r="F252" i="3"/>
  <c r="G252" i="3"/>
  <c r="H252" i="3"/>
  <c r="I252" i="3"/>
  <c r="J252" i="3"/>
  <c r="E253" i="3"/>
  <c r="F253" i="3"/>
  <c r="G253" i="3"/>
  <c r="H253" i="3"/>
  <c r="I253" i="3"/>
  <c r="J253" i="3"/>
  <c r="E254" i="3"/>
  <c r="F254" i="3"/>
  <c r="G254" i="3"/>
  <c r="H254" i="3"/>
  <c r="I254" i="3"/>
  <c r="J254" i="3"/>
  <c r="E255" i="3"/>
  <c r="F255" i="3"/>
  <c r="G255" i="3"/>
  <c r="H255" i="3"/>
  <c r="I255" i="3"/>
  <c r="J255" i="3"/>
  <c r="E256" i="3"/>
  <c r="F256" i="3"/>
  <c r="G256" i="3"/>
  <c r="H256" i="3"/>
  <c r="I256" i="3"/>
  <c r="J256" i="3"/>
  <c r="E257" i="3"/>
  <c r="F257" i="3"/>
  <c r="G257" i="3"/>
  <c r="H257" i="3"/>
  <c r="I257" i="3"/>
  <c r="J257" i="3"/>
  <c r="K161" i="3" l="1"/>
  <c r="K101" i="3"/>
  <c r="K172" i="3"/>
  <c r="K157" i="3"/>
  <c r="K149" i="3"/>
  <c r="K139" i="3"/>
  <c r="K134" i="3"/>
  <c r="K128" i="3"/>
  <c r="K120" i="3"/>
  <c r="K119" i="3"/>
  <c r="K112" i="3"/>
  <c r="K104" i="3"/>
  <c r="L190" i="3"/>
  <c r="L189" i="3"/>
  <c r="L188" i="3"/>
  <c r="L187" i="3"/>
  <c r="L186" i="3"/>
  <c r="K143" i="3"/>
  <c r="L142" i="3"/>
  <c r="K131" i="3"/>
  <c r="L126" i="3"/>
  <c r="BJ293" i="3"/>
  <c r="BL291" i="3"/>
  <c r="K184" i="3"/>
  <c r="K183" i="3"/>
  <c r="K181" i="3"/>
  <c r="L180" i="3"/>
  <c r="L178" i="3"/>
  <c r="K173" i="3"/>
  <c r="L172" i="3"/>
  <c r="N172" i="3" s="1"/>
  <c r="L170" i="3"/>
  <c r="K164" i="3"/>
  <c r="K163" i="3"/>
  <c r="L156" i="3"/>
  <c r="O156" i="3" s="1"/>
  <c r="K156" i="3"/>
  <c r="K153" i="3"/>
  <c r="L148" i="3"/>
  <c r="K148" i="3"/>
  <c r="O148" i="3" s="1"/>
  <c r="L144" i="3"/>
  <c r="K144" i="3"/>
  <c r="O144" i="3" s="1"/>
  <c r="L139" i="3"/>
  <c r="L128" i="3"/>
  <c r="N128" i="3" s="1"/>
  <c r="L124" i="3"/>
  <c r="K121" i="3"/>
  <c r="L120" i="3"/>
  <c r="K117" i="3"/>
  <c r="L116" i="3"/>
  <c r="K113" i="3"/>
  <c r="L112" i="3"/>
  <c r="K109" i="3"/>
  <c r="L108" i="3"/>
  <c r="K105" i="3"/>
  <c r="L104" i="3"/>
  <c r="BM258" i="3"/>
  <c r="BL258" i="3"/>
  <c r="BM259" i="3"/>
  <c r="BN264" i="3"/>
  <c r="BM293" i="3"/>
  <c r="K178" i="3"/>
  <c r="K170" i="3"/>
  <c r="Q170" i="3" s="1"/>
  <c r="K141" i="3"/>
  <c r="K129" i="3"/>
  <c r="K125" i="3"/>
  <c r="BK290" i="3"/>
  <c r="K191" i="3"/>
  <c r="K190" i="3"/>
  <c r="Q190" i="3" s="1"/>
  <c r="K189" i="3"/>
  <c r="K188" i="3"/>
  <c r="R188" i="3" s="1"/>
  <c r="K187" i="3"/>
  <c r="K186" i="3"/>
  <c r="Q186" i="3" s="1"/>
  <c r="K185" i="3"/>
  <c r="K177" i="3"/>
  <c r="L174" i="3"/>
  <c r="K174" i="3"/>
  <c r="Q174" i="3" s="1"/>
  <c r="K168" i="3"/>
  <c r="K167" i="3"/>
  <c r="K160" i="3"/>
  <c r="K147" i="3"/>
  <c r="K138" i="3"/>
  <c r="K115" i="3"/>
  <c r="L114" i="3"/>
  <c r="K111" i="3"/>
  <c r="L110" i="3"/>
  <c r="K107" i="3"/>
  <c r="K103" i="3"/>
  <c r="BL264" i="3"/>
  <c r="L257" i="3"/>
  <c r="K257" i="3"/>
  <c r="L255" i="3"/>
  <c r="K255" i="3"/>
  <c r="L253" i="3"/>
  <c r="K253" i="3"/>
  <c r="L251" i="3"/>
  <c r="K251" i="3"/>
  <c r="L249" i="3"/>
  <c r="K249" i="3"/>
  <c r="L247" i="3"/>
  <c r="K247" i="3"/>
  <c r="L245" i="3"/>
  <c r="K245" i="3"/>
  <c r="L243" i="3"/>
  <c r="K243" i="3"/>
  <c r="L241" i="3"/>
  <c r="K241" i="3"/>
  <c r="L239" i="3"/>
  <c r="K239" i="3"/>
  <c r="L237" i="3"/>
  <c r="K237" i="3"/>
  <c r="L235" i="3"/>
  <c r="K235" i="3"/>
  <c r="L233" i="3"/>
  <c r="K233" i="3"/>
  <c r="L231" i="3"/>
  <c r="K231" i="3"/>
  <c r="L229" i="3"/>
  <c r="K229" i="3"/>
  <c r="L227" i="3"/>
  <c r="K227" i="3"/>
  <c r="L225" i="3"/>
  <c r="K225" i="3"/>
  <c r="L223" i="3"/>
  <c r="K223" i="3"/>
  <c r="L221" i="3"/>
  <c r="K221" i="3"/>
  <c r="L219" i="3"/>
  <c r="K219" i="3"/>
  <c r="L217" i="3"/>
  <c r="K217" i="3"/>
  <c r="L215" i="3"/>
  <c r="K215" i="3"/>
  <c r="L213" i="3"/>
  <c r="K213" i="3"/>
  <c r="L211" i="3"/>
  <c r="K211" i="3"/>
  <c r="L209" i="3"/>
  <c r="K209" i="3"/>
  <c r="L207" i="3"/>
  <c r="K207" i="3"/>
  <c r="L205" i="3"/>
  <c r="K205" i="3"/>
  <c r="L203" i="3"/>
  <c r="K203" i="3"/>
  <c r="L202" i="3"/>
  <c r="K202" i="3"/>
  <c r="L201" i="3"/>
  <c r="K201" i="3"/>
  <c r="L200" i="3"/>
  <c r="K200" i="3"/>
  <c r="L199" i="3"/>
  <c r="K199" i="3"/>
  <c r="L198" i="3"/>
  <c r="K198" i="3"/>
  <c r="L197" i="3"/>
  <c r="K197" i="3"/>
  <c r="L196" i="3"/>
  <c r="K196" i="3"/>
  <c r="L195" i="3"/>
  <c r="K195" i="3"/>
  <c r="L194" i="3"/>
  <c r="K194" i="3"/>
  <c r="L193" i="3"/>
  <c r="K193" i="3"/>
  <c r="L192" i="3"/>
  <c r="K192" i="3"/>
  <c r="L191" i="3"/>
  <c r="M191" i="3" s="1"/>
  <c r="O191" i="3"/>
  <c r="Q191" i="3"/>
  <c r="S191" i="3"/>
  <c r="U191" i="3"/>
  <c r="W191" i="3"/>
  <c r="Y191" i="3"/>
  <c r="AA191" i="3"/>
  <c r="AC191" i="3"/>
  <c r="AE191" i="3"/>
  <c r="AG191" i="3"/>
  <c r="AI191" i="3"/>
  <c r="AK191" i="3"/>
  <c r="AM191" i="3"/>
  <c r="AO191" i="3"/>
  <c r="AQ191" i="3"/>
  <c r="AS191" i="3"/>
  <c r="AU191" i="3"/>
  <c r="AW191" i="3"/>
  <c r="AY191" i="3"/>
  <c r="BA191" i="3"/>
  <c r="BC191" i="3"/>
  <c r="BE191" i="3"/>
  <c r="BG191" i="3"/>
  <c r="BI191" i="3"/>
  <c r="N191" i="3"/>
  <c r="P191" i="3"/>
  <c r="R191" i="3"/>
  <c r="T191" i="3"/>
  <c r="V191" i="3"/>
  <c r="X191" i="3"/>
  <c r="Z191" i="3"/>
  <c r="AB191" i="3"/>
  <c r="AD191" i="3"/>
  <c r="AF191" i="3"/>
  <c r="AH191" i="3"/>
  <c r="AJ191" i="3"/>
  <c r="AL191" i="3"/>
  <c r="AN191" i="3"/>
  <c r="AP191" i="3"/>
  <c r="AR191" i="3"/>
  <c r="AT191" i="3"/>
  <c r="AV191" i="3"/>
  <c r="AX191" i="3"/>
  <c r="AZ191" i="3"/>
  <c r="BB191" i="3"/>
  <c r="BD191" i="3"/>
  <c r="BF191" i="3"/>
  <c r="BH191" i="3"/>
  <c r="M190" i="3"/>
  <c r="U190" i="3"/>
  <c r="AC190" i="3"/>
  <c r="AK190" i="3"/>
  <c r="AS190" i="3"/>
  <c r="BA190" i="3"/>
  <c r="BI190" i="3"/>
  <c r="T190" i="3"/>
  <c r="AB190" i="3"/>
  <c r="AJ190" i="3"/>
  <c r="AR190" i="3"/>
  <c r="AZ190" i="3"/>
  <c r="BH190" i="3"/>
  <c r="P189" i="3"/>
  <c r="T189" i="3"/>
  <c r="X189" i="3"/>
  <c r="AB189" i="3"/>
  <c r="AF189" i="3"/>
  <c r="AJ189" i="3"/>
  <c r="AN189" i="3"/>
  <c r="AR189" i="3"/>
  <c r="AV189" i="3"/>
  <c r="AZ189" i="3"/>
  <c r="BD189" i="3"/>
  <c r="BH189" i="3"/>
  <c r="O189" i="3"/>
  <c r="S189" i="3"/>
  <c r="W189" i="3"/>
  <c r="AA189" i="3"/>
  <c r="AE189" i="3"/>
  <c r="AI189" i="3"/>
  <c r="AM189" i="3"/>
  <c r="AQ189" i="3"/>
  <c r="AU189" i="3"/>
  <c r="AY189" i="3"/>
  <c r="BC189" i="3"/>
  <c r="BG189" i="3"/>
  <c r="N188" i="3"/>
  <c r="V188" i="3"/>
  <c r="AD188" i="3"/>
  <c r="AL188" i="3"/>
  <c r="AT188" i="3"/>
  <c r="BB188" i="3"/>
  <c r="M188" i="3"/>
  <c r="U188" i="3"/>
  <c r="AC188" i="3"/>
  <c r="AK188" i="3"/>
  <c r="AS188" i="3"/>
  <c r="BA188" i="3"/>
  <c r="BI188" i="3"/>
  <c r="O187" i="3"/>
  <c r="S187" i="3"/>
  <c r="W187" i="3"/>
  <c r="AA187" i="3"/>
  <c r="AE187" i="3"/>
  <c r="AI187" i="3"/>
  <c r="AM187" i="3"/>
  <c r="AQ187" i="3"/>
  <c r="AU187" i="3"/>
  <c r="AY187" i="3"/>
  <c r="BC187" i="3"/>
  <c r="BG187" i="3"/>
  <c r="N187" i="3"/>
  <c r="R187" i="3"/>
  <c r="V187" i="3"/>
  <c r="Z187" i="3"/>
  <c r="AD187" i="3"/>
  <c r="AH187" i="3"/>
  <c r="AL187" i="3"/>
  <c r="AP187" i="3"/>
  <c r="AT187" i="3"/>
  <c r="AX187" i="3"/>
  <c r="BB187" i="3"/>
  <c r="BF187" i="3"/>
  <c r="M186" i="3"/>
  <c r="U186" i="3"/>
  <c r="AC186" i="3"/>
  <c r="AK186" i="3"/>
  <c r="AS186" i="3"/>
  <c r="BA186" i="3"/>
  <c r="BI186" i="3"/>
  <c r="T186" i="3"/>
  <c r="AB186" i="3"/>
  <c r="AJ186" i="3"/>
  <c r="AR186" i="3"/>
  <c r="AZ186" i="3"/>
  <c r="BH186" i="3"/>
  <c r="N185" i="3"/>
  <c r="P185" i="3"/>
  <c r="R185" i="3"/>
  <c r="T185" i="3"/>
  <c r="V185" i="3"/>
  <c r="X185" i="3"/>
  <c r="Z185" i="3"/>
  <c r="AB185" i="3"/>
  <c r="AD185" i="3"/>
  <c r="AF185" i="3"/>
  <c r="AH185" i="3"/>
  <c r="AJ185" i="3"/>
  <c r="AL185" i="3"/>
  <c r="AN185" i="3"/>
  <c r="AP185" i="3"/>
  <c r="AR185" i="3"/>
  <c r="AT185" i="3"/>
  <c r="AV185" i="3"/>
  <c r="AX185" i="3"/>
  <c r="AZ185" i="3"/>
  <c r="BB185" i="3"/>
  <c r="BD185" i="3"/>
  <c r="BF185" i="3"/>
  <c r="BH185" i="3"/>
  <c r="M185" i="3"/>
  <c r="O185" i="3"/>
  <c r="Q185" i="3"/>
  <c r="S185" i="3"/>
  <c r="U185" i="3"/>
  <c r="W185" i="3"/>
  <c r="Y185" i="3"/>
  <c r="AA185" i="3"/>
  <c r="AC185" i="3"/>
  <c r="AE185" i="3"/>
  <c r="AG185" i="3"/>
  <c r="AI185" i="3"/>
  <c r="AK185" i="3"/>
  <c r="AM185" i="3"/>
  <c r="AO185" i="3"/>
  <c r="AQ185" i="3"/>
  <c r="AS185" i="3"/>
  <c r="AU185" i="3"/>
  <c r="AW185" i="3"/>
  <c r="AY185" i="3"/>
  <c r="BA185" i="3"/>
  <c r="BC185" i="3"/>
  <c r="BE185" i="3"/>
  <c r="BG185" i="3"/>
  <c r="BI185" i="3"/>
  <c r="N180" i="3"/>
  <c r="P180" i="3"/>
  <c r="R180" i="3"/>
  <c r="T180" i="3"/>
  <c r="V180" i="3"/>
  <c r="X180" i="3"/>
  <c r="Z180" i="3"/>
  <c r="AB180" i="3"/>
  <c r="AD180" i="3"/>
  <c r="AF180" i="3"/>
  <c r="AH180" i="3"/>
  <c r="AJ180" i="3"/>
  <c r="AL180" i="3"/>
  <c r="AN180" i="3"/>
  <c r="AP180" i="3"/>
  <c r="AR180" i="3"/>
  <c r="AT180" i="3"/>
  <c r="AV180" i="3"/>
  <c r="AX180" i="3"/>
  <c r="AZ180" i="3"/>
  <c r="BB180" i="3"/>
  <c r="BD180" i="3"/>
  <c r="BF180" i="3"/>
  <c r="BH180" i="3"/>
  <c r="M180" i="3"/>
  <c r="O180" i="3"/>
  <c r="Q180" i="3"/>
  <c r="S180" i="3"/>
  <c r="U180" i="3"/>
  <c r="W180" i="3"/>
  <c r="Y180" i="3"/>
  <c r="AA180" i="3"/>
  <c r="AC180" i="3"/>
  <c r="AE180" i="3"/>
  <c r="AG180" i="3"/>
  <c r="AI180" i="3"/>
  <c r="AK180" i="3"/>
  <c r="AM180" i="3"/>
  <c r="AO180" i="3"/>
  <c r="AQ180" i="3"/>
  <c r="AS180" i="3"/>
  <c r="AU180" i="3"/>
  <c r="AW180" i="3"/>
  <c r="AY180" i="3"/>
  <c r="BA180" i="3"/>
  <c r="BC180" i="3"/>
  <c r="BE180" i="3"/>
  <c r="BG180" i="3"/>
  <c r="BI180" i="3"/>
  <c r="O178" i="3"/>
  <c r="S178" i="3"/>
  <c r="W178" i="3"/>
  <c r="AA178" i="3"/>
  <c r="AE178" i="3"/>
  <c r="AI178" i="3"/>
  <c r="AM178" i="3"/>
  <c r="AQ178" i="3"/>
  <c r="AU178" i="3"/>
  <c r="AY178" i="3"/>
  <c r="BC178" i="3"/>
  <c r="BG178" i="3"/>
  <c r="N178" i="3"/>
  <c r="R178" i="3"/>
  <c r="V178" i="3"/>
  <c r="Z178" i="3"/>
  <c r="AD178" i="3"/>
  <c r="AH178" i="3"/>
  <c r="AL178" i="3"/>
  <c r="AP178" i="3"/>
  <c r="AT178" i="3"/>
  <c r="AX178" i="3"/>
  <c r="BB178" i="3"/>
  <c r="BF178" i="3"/>
  <c r="M174" i="3"/>
  <c r="U174" i="3"/>
  <c r="AC174" i="3"/>
  <c r="AK174" i="3"/>
  <c r="AS174" i="3"/>
  <c r="BA174" i="3"/>
  <c r="BI174" i="3"/>
  <c r="T174" i="3"/>
  <c r="AB174" i="3"/>
  <c r="AJ174" i="3"/>
  <c r="AR174" i="3"/>
  <c r="AZ174" i="3"/>
  <c r="BH174" i="3"/>
  <c r="P172" i="3"/>
  <c r="T172" i="3"/>
  <c r="X172" i="3"/>
  <c r="AB172" i="3"/>
  <c r="AF172" i="3"/>
  <c r="AJ172" i="3"/>
  <c r="AN172" i="3"/>
  <c r="AR172" i="3"/>
  <c r="AV172" i="3"/>
  <c r="AZ172" i="3"/>
  <c r="BD172" i="3"/>
  <c r="BH172" i="3"/>
  <c r="O172" i="3"/>
  <c r="S172" i="3"/>
  <c r="W172" i="3"/>
  <c r="AA172" i="3"/>
  <c r="AE172" i="3"/>
  <c r="AI172" i="3"/>
  <c r="AM172" i="3"/>
  <c r="AQ172" i="3"/>
  <c r="AU172" i="3"/>
  <c r="AY172" i="3"/>
  <c r="BC172" i="3"/>
  <c r="BG172" i="3"/>
  <c r="M170" i="3"/>
  <c r="U170" i="3"/>
  <c r="AC170" i="3"/>
  <c r="AK170" i="3"/>
  <c r="AS170" i="3"/>
  <c r="BA170" i="3"/>
  <c r="BI170" i="3"/>
  <c r="T170" i="3"/>
  <c r="AB170" i="3"/>
  <c r="AJ170" i="3"/>
  <c r="AR170" i="3"/>
  <c r="AZ170" i="3"/>
  <c r="BH170" i="3"/>
  <c r="K159" i="3"/>
  <c r="BH158" i="3"/>
  <c r="L158" i="3"/>
  <c r="M158" i="3" s="1"/>
  <c r="L155" i="3"/>
  <c r="N155" i="3" s="1"/>
  <c r="L153" i="3"/>
  <c r="L152" i="3"/>
  <c r="T152" i="3" s="1"/>
  <c r="AN152" i="3"/>
  <c r="BD152" i="3"/>
  <c r="W152" i="3"/>
  <c r="AM152" i="3"/>
  <c r="BC152" i="3"/>
  <c r="L150" i="3"/>
  <c r="P150" i="3" s="1"/>
  <c r="L147" i="3"/>
  <c r="O147" i="3" s="1"/>
  <c r="L145" i="3"/>
  <c r="P145" i="3" s="1"/>
  <c r="M144" i="3"/>
  <c r="Q144" i="3"/>
  <c r="U144" i="3"/>
  <c r="Y144" i="3"/>
  <c r="AC144" i="3"/>
  <c r="AG144" i="3"/>
  <c r="AK144" i="3"/>
  <c r="AO144" i="3"/>
  <c r="AS144" i="3"/>
  <c r="AW144" i="3"/>
  <c r="BA144" i="3"/>
  <c r="BE144" i="3"/>
  <c r="BI144" i="3"/>
  <c r="P144" i="3"/>
  <c r="T144" i="3"/>
  <c r="X144" i="3"/>
  <c r="AB144" i="3"/>
  <c r="AF144" i="3"/>
  <c r="AJ144" i="3"/>
  <c r="AN144" i="3"/>
  <c r="AR144" i="3"/>
  <c r="AV144" i="3"/>
  <c r="AZ144" i="3"/>
  <c r="BD144" i="3"/>
  <c r="BH144" i="3"/>
  <c r="N142" i="3"/>
  <c r="P142" i="3"/>
  <c r="R142" i="3"/>
  <c r="T142" i="3"/>
  <c r="V142" i="3"/>
  <c r="X142" i="3"/>
  <c r="Z142" i="3"/>
  <c r="AB142" i="3"/>
  <c r="AD142" i="3"/>
  <c r="AF142" i="3"/>
  <c r="AH142" i="3"/>
  <c r="AJ142" i="3"/>
  <c r="AL142" i="3"/>
  <c r="AN142" i="3"/>
  <c r="AP142" i="3"/>
  <c r="AR142" i="3"/>
  <c r="AT142" i="3"/>
  <c r="AV142" i="3"/>
  <c r="AX142" i="3"/>
  <c r="AZ142" i="3"/>
  <c r="BB142" i="3"/>
  <c r="BD142" i="3"/>
  <c r="BF142" i="3"/>
  <c r="BH142" i="3"/>
  <c r="M142" i="3"/>
  <c r="O142" i="3"/>
  <c r="Q142" i="3"/>
  <c r="S142" i="3"/>
  <c r="U142" i="3"/>
  <c r="W142" i="3"/>
  <c r="Y142" i="3"/>
  <c r="AA142" i="3"/>
  <c r="AC142" i="3"/>
  <c r="AE142" i="3"/>
  <c r="AG142" i="3"/>
  <c r="AI142" i="3"/>
  <c r="AK142" i="3"/>
  <c r="AM142" i="3"/>
  <c r="AO142" i="3"/>
  <c r="AQ142" i="3"/>
  <c r="AS142" i="3"/>
  <c r="AU142" i="3"/>
  <c r="AW142" i="3"/>
  <c r="AY142" i="3"/>
  <c r="BA142" i="3"/>
  <c r="BC142" i="3"/>
  <c r="BE142" i="3"/>
  <c r="BG142" i="3"/>
  <c r="BI142" i="3"/>
  <c r="M139" i="3"/>
  <c r="O139" i="3"/>
  <c r="Q139" i="3"/>
  <c r="S139" i="3"/>
  <c r="U139" i="3"/>
  <c r="W139" i="3"/>
  <c r="Y139" i="3"/>
  <c r="AA139" i="3"/>
  <c r="AC139" i="3"/>
  <c r="AE139" i="3"/>
  <c r="AG139" i="3"/>
  <c r="AI139" i="3"/>
  <c r="AK139" i="3"/>
  <c r="AM139" i="3"/>
  <c r="AO139" i="3"/>
  <c r="AQ139" i="3"/>
  <c r="AS139" i="3"/>
  <c r="AU139" i="3"/>
  <c r="AW139" i="3"/>
  <c r="AY139" i="3"/>
  <c r="BA139" i="3"/>
  <c r="BC139" i="3"/>
  <c r="BE139" i="3"/>
  <c r="BG139" i="3"/>
  <c r="BI139" i="3"/>
  <c r="N139" i="3"/>
  <c r="P139" i="3"/>
  <c r="R139" i="3"/>
  <c r="T139" i="3"/>
  <c r="V139" i="3"/>
  <c r="X139" i="3"/>
  <c r="Z139" i="3"/>
  <c r="AB139" i="3"/>
  <c r="AD139" i="3"/>
  <c r="AF139" i="3"/>
  <c r="AH139" i="3"/>
  <c r="AJ139" i="3"/>
  <c r="AL139" i="3"/>
  <c r="AN139" i="3"/>
  <c r="AP139" i="3"/>
  <c r="AR139" i="3"/>
  <c r="AT139" i="3"/>
  <c r="AV139" i="3"/>
  <c r="AX139" i="3"/>
  <c r="AZ139" i="3"/>
  <c r="BB139" i="3"/>
  <c r="BD139" i="3"/>
  <c r="BF139" i="3"/>
  <c r="BH139" i="3"/>
  <c r="N137" i="3"/>
  <c r="P137" i="3"/>
  <c r="R137" i="3"/>
  <c r="T137" i="3"/>
  <c r="V137" i="3"/>
  <c r="X137" i="3"/>
  <c r="Z137" i="3"/>
  <c r="AB137" i="3"/>
  <c r="AD137" i="3"/>
  <c r="AF137" i="3"/>
  <c r="AH137" i="3"/>
  <c r="AJ137" i="3"/>
  <c r="AL137" i="3"/>
  <c r="AN137" i="3"/>
  <c r="AP137" i="3"/>
  <c r="AR137" i="3"/>
  <c r="AT137" i="3"/>
  <c r="AV137" i="3"/>
  <c r="AX137" i="3"/>
  <c r="AZ137" i="3"/>
  <c r="BB137" i="3"/>
  <c r="BD137" i="3"/>
  <c r="BF137" i="3"/>
  <c r="BH137" i="3"/>
  <c r="M137" i="3"/>
  <c r="O137" i="3"/>
  <c r="Q137" i="3"/>
  <c r="S137" i="3"/>
  <c r="U137" i="3"/>
  <c r="W137" i="3"/>
  <c r="Y137" i="3"/>
  <c r="AA137" i="3"/>
  <c r="AC137" i="3"/>
  <c r="AE137" i="3"/>
  <c r="AG137" i="3"/>
  <c r="AI137" i="3"/>
  <c r="AK137" i="3"/>
  <c r="AM137" i="3"/>
  <c r="AO137" i="3"/>
  <c r="AQ137" i="3"/>
  <c r="AS137" i="3"/>
  <c r="AU137" i="3"/>
  <c r="AW137" i="3"/>
  <c r="AY137" i="3"/>
  <c r="BA137" i="3"/>
  <c r="BC137" i="3"/>
  <c r="BE137" i="3"/>
  <c r="BG137" i="3"/>
  <c r="BI137" i="3"/>
  <c r="L135" i="3"/>
  <c r="O135" i="3" s="1"/>
  <c r="L133" i="3"/>
  <c r="O133" i="3" s="1"/>
  <c r="L131" i="3"/>
  <c r="N131" i="3" s="1"/>
  <c r="L129" i="3"/>
  <c r="L127" i="3"/>
  <c r="P127" i="3" s="1"/>
  <c r="L125" i="3"/>
  <c r="M125" i="3" s="1"/>
  <c r="L123" i="3"/>
  <c r="N123" i="3" s="1"/>
  <c r="L182" i="3"/>
  <c r="K182" i="3"/>
  <c r="L181" i="3"/>
  <c r="K179" i="3"/>
  <c r="K175" i="3"/>
  <c r="K171" i="3"/>
  <c r="K169" i="3"/>
  <c r="L168" i="3"/>
  <c r="N168" i="3" s="1"/>
  <c r="L166" i="3"/>
  <c r="K166" i="3"/>
  <c r="L162" i="3"/>
  <c r="K162" i="3"/>
  <c r="L157" i="3"/>
  <c r="O157" i="3" s="1"/>
  <c r="M156" i="3"/>
  <c r="Q156" i="3"/>
  <c r="U156" i="3"/>
  <c r="Y156" i="3"/>
  <c r="AC156" i="3"/>
  <c r="AG156" i="3"/>
  <c r="AK156" i="3"/>
  <c r="AO156" i="3"/>
  <c r="AS156" i="3"/>
  <c r="AW156" i="3"/>
  <c r="BA156" i="3"/>
  <c r="BE156" i="3"/>
  <c r="BI156" i="3"/>
  <c r="P156" i="3"/>
  <c r="T156" i="3"/>
  <c r="X156" i="3"/>
  <c r="AB156" i="3"/>
  <c r="AF156" i="3"/>
  <c r="AJ156" i="3"/>
  <c r="AN156" i="3"/>
  <c r="AR156" i="3"/>
  <c r="AV156" i="3"/>
  <c r="AZ156" i="3"/>
  <c r="BD156" i="3"/>
  <c r="BH156" i="3"/>
  <c r="M154" i="3"/>
  <c r="O154" i="3"/>
  <c r="Q154" i="3"/>
  <c r="S154" i="3"/>
  <c r="U154" i="3"/>
  <c r="W154" i="3"/>
  <c r="Y154" i="3"/>
  <c r="AA154" i="3"/>
  <c r="AC154" i="3"/>
  <c r="AE154" i="3"/>
  <c r="AG154" i="3"/>
  <c r="AI154" i="3"/>
  <c r="AK154" i="3"/>
  <c r="AM154" i="3"/>
  <c r="AO154" i="3"/>
  <c r="AQ154" i="3"/>
  <c r="AS154" i="3"/>
  <c r="AU154" i="3"/>
  <c r="AW154" i="3"/>
  <c r="AY154" i="3"/>
  <c r="BA154" i="3"/>
  <c r="BC154" i="3"/>
  <c r="BE154" i="3"/>
  <c r="BG154" i="3"/>
  <c r="BI154" i="3"/>
  <c r="N154" i="3"/>
  <c r="P154" i="3"/>
  <c r="R154" i="3"/>
  <c r="T154" i="3"/>
  <c r="V154" i="3"/>
  <c r="X154" i="3"/>
  <c r="Z154" i="3"/>
  <c r="AB154" i="3"/>
  <c r="AD154" i="3"/>
  <c r="AF154" i="3"/>
  <c r="AH154" i="3"/>
  <c r="AJ154" i="3"/>
  <c r="AL154" i="3"/>
  <c r="AN154" i="3"/>
  <c r="AP154" i="3"/>
  <c r="AR154" i="3"/>
  <c r="AT154" i="3"/>
  <c r="AV154" i="3"/>
  <c r="AX154" i="3"/>
  <c r="AZ154" i="3"/>
  <c r="BB154" i="3"/>
  <c r="BD154" i="3"/>
  <c r="BF154" i="3"/>
  <c r="BH154" i="3"/>
  <c r="L151" i="3"/>
  <c r="O151" i="3" s="1"/>
  <c r="L149" i="3"/>
  <c r="P149" i="3" s="1"/>
  <c r="M148" i="3"/>
  <c r="Q148" i="3"/>
  <c r="U148" i="3"/>
  <c r="Y148" i="3"/>
  <c r="AC148" i="3"/>
  <c r="AG148" i="3"/>
  <c r="AK148" i="3"/>
  <c r="AO148" i="3"/>
  <c r="AS148" i="3"/>
  <c r="AW148" i="3"/>
  <c r="BA148" i="3"/>
  <c r="BE148" i="3"/>
  <c r="BI148" i="3"/>
  <c r="P148" i="3"/>
  <c r="T148" i="3"/>
  <c r="X148" i="3"/>
  <c r="AB148" i="3"/>
  <c r="AF148" i="3"/>
  <c r="AJ148" i="3"/>
  <c r="AN148" i="3"/>
  <c r="AR148" i="3"/>
  <c r="AV148" i="3"/>
  <c r="AZ148" i="3"/>
  <c r="BD148" i="3"/>
  <c r="BH148" i="3"/>
  <c r="L146" i="3"/>
  <c r="Z146" i="3" s="1"/>
  <c r="L143" i="3"/>
  <c r="M143" i="3" s="1"/>
  <c r="L141" i="3"/>
  <c r="N141" i="3" s="1"/>
  <c r="L140" i="3"/>
  <c r="K140" i="3"/>
  <c r="L138" i="3"/>
  <c r="P138" i="3" s="1"/>
  <c r="L136" i="3"/>
  <c r="O136" i="3" s="1"/>
  <c r="L134" i="3"/>
  <c r="O134" i="3" s="1"/>
  <c r="L132" i="3"/>
  <c r="P132" i="3" s="1"/>
  <c r="L130" i="3"/>
  <c r="O130" i="3" s="1"/>
  <c r="P128" i="3"/>
  <c r="T128" i="3"/>
  <c r="X128" i="3"/>
  <c r="AB128" i="3"/>
  <c r="AF128" i="3"/>
  <c r="AJ128" i="3"/>
  <c r="AN128" i="3"/>
  <c r="AR128" i="3"/>
  <c r="AV128" i="3"/>
  <c r="AZ128" i="3"/>
  <c r="BD128" i="3"/>
  <c r="BH128" i="3"/>
  <c r="S128" i="3"/>
  <c r="AA128" i="3"/>
  <c r="AI128" i="3"/>
  <c r="AQ128" i="3"/>
  <c r="AY128" i="3"/>
  <c r="BG128" i="3"/>
  <c r="Q128" i="3"/>
  <c r="Y128" i="3"/>
  <c r="AG128" i="3"/>
  <c r="AO128" i="3"/>
  <c r="AW128" i="3"/>
  <c r="BE128" i="3"/>
  <c r="M126" i="3"/>
  <c r="O126" i="3"/>
  <c r="Q126" i="3"/>
  <c r="S126" i="3"/>
  <c r="U126" i="3"/>
  <c r="W126" i="3"/>
  <c r="Y126" i="3"/>
  <c r="AA126" i="3"/>
  <c r="AC126" i="3"/>
  <c r="AE126" i="3"/>
  <c r="AG126" i="3"/>
  <c r="AI126" i="3"/>
  <c r="AK126" i="3"/>
  <c r="AM126" i="3"/>
  <c r="AO126" i="3"/>
  <c r="AQ126" i="3"/>
  <c r="AS126" i="3"/>
  <c r="AU126" i="3"/>
  <c r="AW126" i="3"/>
  <c r="AY126" i="3"/>
  <c r="BA126" i="3"/>
  <c r="BC126" i="3"/>
  <c r="BE126" i="3"/>
  <c r="BG126" i="3"/>
  <c r="BI126" i="3"/>
  <c r="P126" i="3"/>
  <c r="T126" i="3"/>
  <c r="X126" i="3"/>
  <c r="AB126" i="3"/>
  <c r="AF126" i="3"/>
  <c r="AJ126" i="3"/>
  <c r="AN126" i="3"/>
  <c r="AR126" i="3"/>
  <c r="AV126" i="3"/>
  <c r="AZ126" i="3"/>
  <c r="BD126" i="3"/>
  <c r="BH126" i="3"/>
  <c r="N126" i="3"/>
  <c r="R126" i="3"/>
  <c r="V126" i="3"/>
  <c r="Z126" i="3"/>
  <c r="AD126" i="3"/>
  <c r="AH126" i="3"/>
  <c r="AL126" i="3"/>
  <c r="AP126" i="3"/>
  <c r="AT126" i="3"/>
  <c r="AX126" i="3"/>
  <c r="BB126" i="3"/>
  <c r="BF126" i="3"/>
  <c r="N124" i="3"/>
  <c r="P124" i="3"/>
  <c r="R124" i="3"/>
  <c r="T124" i="3"/>
  <c r="V124" i="3"/>
  <c r="X124" i="3"/>
  <c r="Z124" i="3"/>
  <c r="AB124" i="3"/>
  <c r="AD124" i="3"/>
  <c r="AF124" i="3"/>
  <c r="AH124" i="3"/>
  <c r="AJ124" i="3"/>
  <c r="AL124" i="3"/>
  <c r="AN124" i="3"/>
  <c r="AP124" i="3"/>
  <c r="AR124" i="3"/>
  <c r="AT124" i="3"/>
  <c r="AV124" i="3"/>
  <c r="AX124" i="3"/>
  <c r="AZ124" i="3"/>
  <c r="BB124" i="3"/>
  <c r="BD124" i="3"/>
  <c r="BF124" i="3"/>
  <c r="BH124" i="3"/>
  <c r="M124" i="3"/>
  <c r="Q124" i="3"/>
  <c r="U124" i="3"/>
  <c r="Y124" i="3"/>
  <c r="AC124" i="3"/>
  <c r="AG124" i="3"/>
  <c r="AK124" i="3"/>
  <c r="AO124" i="3"/>
  <c r="AS124" i="3"/>
  <c r="AW124" i="3"/>
  <c r="BA124" i="3"/>
  <c r="BE124" i="3"/>
  <c r="BI124" i="3"/>
  <c r="O124" i="3"/>
  <c r="S124" i="3"/>
  <c r="W124" i="3"/>
  <c r="AA124" i="3"/>
  <c r="AE124" i="3"/>
  <c r="AI124" i="3"/>
  <c r="AM124" i="3"/>
  <c r="AQ124" i="3"/>
  <c r="AU124" i="3"/>
  <c r="AY124" i="3"/>
  <c r="BC124" i="3"/>
  <c r="BG124" i="3"/>
  <c r="M122" i="3"/>
  <c r="O122" i="3"/>
  <c r="Q122" i="3"/>
  <c r="S122" i="3"/>
  <c r="U122" i="3"/>
  <c r="W122" i="3"/>
  <c r="Y122" i="3"/>
  <c r="AA122" i="3"/>
  <c r="AC122" i="3"/>
  <c r="AE122" i="3"/>
  <c r="AG122" i="3"/>
  <c r="AI122" i="3"/>
  <c r="AK122" i="3"/>
  <c r="AM122" i="3"/>
  <c r="AO122" i="3"/>
  <c r="AQ122" i="3"/>
  <c r="AS122" i="3"/>
  <c r="AU122" i="3"/>
  <c r="AW122" i="3"/>
  <c r="AY122" i="3"/>
  <c r="BA122" i="3"/>
  <c r="BC122" i="3"/>
  <c r="BE122" i="3"/>
  <c r="BG122" i="3"/>
  <c r="BI122" i="3"/>
  <c r="N122" i="3"/>
  <c r="R122" i="3"/>
  <c r="V122" i="3"/>
  <c r="Z122" i="3"/>
  <c r="AD122" i="3"/>
  <c r="AH122" i="3"/>
  <c r="AL122" i="3"/>
  <c r="AP122" i="3"/>
  <c r="AT122" i="3"/>
  <c r="AX122" i="3"/>
  <c r="BB122" i="3"/>
  <c r="BF122" i="3"/>
  <c r="P122" i="3"/>
  <c r="T122" i="3"/>
  <c r="X122" i="3"/>
  <c r="AB122" i="3"/>
  <c r="AF122" i="3"/>
  <c r="AJ122" i="3"/>
  <c r="AN122" i="3"/>
  <c r="AR122" i="3"/>
  <c r="AV122" i="3"/>
  <c r="AZ122" i="3"/>
  <c r="BD122" i="3"/>
  <c r="BH122" i="3"/>
  <c r="N120" i="3"/>
  <c r="P120" i="3"/>
  <c r="R120" i="3"/>
  <c r="T120" i="3"/>
  <c r="V120" i="3"/>
  <c r="X120" i="3"/>
  <c r="Z120" i="3"/>
  <c r="AB120" i="3"/>
  <c r="AD120" i="3"/>
  <c r="AF120" i="3"/>
  <c r="AH120" i="3"/>
  <c r="AJ120" i="3"/>
  <c r="AL120" i="3"/>
  <c r="AN120" i="3"/>
  <c r="AP120" i="3"/>
  <c r="AR120" i="3"/>
  <c r="AT120" i="3"/>
  <c r="AV120" i="3"/>
  <c r="AX120" i="3"/>
  <c r="AZ120" i="3"/>
  <c r="BB120" i="3"/>
  <c r="BD120" i="3"/>
  <c r="BF120" i="3"/>
  <c r="BH120" i="3"/>
  <c r="O120" i="3"/>
  <c r="S120" i="3"/>
  <c r="W120" i="3"/>
  <c r="AA120" i="3"/>
  <c r="AE120" i="3"/>
  <c r="AI120" i="3"/>
  <c r="AM120" i="3"/>
  <c r="AQ120" i="3"/>
  <c r="AU120" i="3"/>
  <c r="AY120" i="3"/>
  <c r="BC120" i="3"/>
  <c r="BG120" i="3"/>
  <c r="M120" i="3"/>
  <c r="Q120" i="3"/>
  <c r="U120" i="3"/>
  <c r="Y120" i="3"/>
  <c r="AC120" i="3"/>
  <c r="AG120" i="3"/>
  <c r="AK120" i="3"/>
  <c r="AO120" i="3"/>
  <c r="AS120" i="3"/>
  <c r="AW120" i="3"/>
  <c r="BA120" i="3"/>
  <c r="BE120" i="3"/>
  <c r="BI120" i="3"/>
  <c r="M118" i="3"/>
  <c r="O118" i="3"/>
  <c r="Q118" i="3"/>
  <c r="S118" i="3"/>
  <c r="U118" i="3"/>
  <c r="W118" i="3"/>
  <c r="Y118" i="3"/>
  <c r="AA118" i="3"/>
  <c r="AC118" i="3"/>
  <c r="AE118" i="3"/>
  <c r="AG118" i="3"/>
  <c r="AI118" i="3"/>
  <c r="AK118" i="3"/>
  <c r="AM118" i="3"/>
  <c r="AO118" i="3"/>
  <c r="AQ118" i="3"/>
  <c r="AS118" i="3"/>
  <c r="AU118" i="3"/>
  <c r="AW118" i="3"/>
  <c r="AY118" i="3"/>
  <c r="BA118" i="3"/>
  <c r="BC118" i="3"/>
  <c r="BE118" i="3"/>
  <c r="BG118" i="3"/>
  <c r="BI118" i="3"/>
  <c r="P118" i="3"/>
  <c r="T118" i="3"/>
  <c r="X118" i="3"/>
  <c r="AB118" i="3"/>
  <c r="AF118" i="3"/>
  <c r="AJ118" i="3"/>
  <c r="AN118" i="3"/>
  <c r="AR118" i="3"/>
  <c r="AV118" i="3"/>
  <c r="AZ118" i="3"/>
  <c r="BD118" i="3"/>
  <c r="BH118" i="3"/>
  <c r="N118" i="3"/>
  <c r="R118" i="3"/>
  <c r="V118" i="3"/>
  <c r="Z118" i="3"/>
  <c r="AD118" i="3"/>
  <c r="AH118" i="3"/>
  <c r="AL118" i="3"/>
  <c r="AP118" i="3"/>
  <c r="AT118" i="3"/>
  <c r="AX118" i="3"/>
  <c r="BB118" i="3"/>
  <c r="BF118" i="3"/>
  <c r="N116" i="3"/>
  <c r="P116" i="3"/>
  <c r="R116" i="3"/>
  <c r="T116" i="3"/>
  <c r="V116" i="3"/>
  <c r="X116" i="3"/>
  <c r="Z116" i="3"/>
  <c r="AB116" i="3"/>
  <c r="AD116" i="3"/>
  <c r="AF116" i="3"/>
  <c r="AH116" i="3"/>
  <c r="AJ116" i="3"/>
  <c r="AL116" i="3"/>
  <c r="AN116" i="3"/>
  <c r="AP116" i="3"/>
  <c r="AR116" i="3"/>
  <c r="AT116" i="3"/>
  <c r="AV116" i="3"/>
  <c r="AX116" i="3"/>
  <c r="AZ116" i="3"/>
  <c r="BB116" i="3"/>
  <c r="BD116" i="3"/>
  <c r="BF116" i="3"/>
  <c r="BH116" i="3"/>
  <c r="M116" i="3"/>
  <c r="Q116" i="3"/>
  <c r="U116" i="3"/>
  <c r="Y116" i="3"/>
  <c r="AC116" i="3"/>
  <c r="AG116" i="3"/>
  <c r="AK116" i="3"/>
  <c r="AO116" i="3"/>
  <c r="AS116" i="3"/>
  <c r="AW116" i="3"/>
  <c r="BA116" i="3"/>
  <c r="BE116" i="3"/>
  <c r="BI116" i="3"/>
  <c r="O116" i="3"/>
  <c r="S116" i="3"/>
  <c r="W116" i="3"/>
  <c r="AA116" i="3"/>
  <c r="AE116" i="3"/>
  <c r="AI116" i="3"/>
  <c r="AM116" i="3"/>
  <c r="AQ116" i="3"/>
  <c r="AU116" i="3"/>
  <c r="AY116" i="3"/>
  <c r="BC116" i="3"/>
  <c r="BG116" i="3"/>
  <c r="M114" i="3"/>
  <c r="O114" i="3"/>
  <c r="Q114" i="3"/>
  <c r="S114" i="3"/>
  <c r="U114" i="3"/>
  <c r="W114" i="3"/>
  <c r="Y114" i="3"/>
  <c r="AA114" i="3"/>
  <c r="AC114" i="3"/>
  <c r="AE114" i="3"/>
  <c r="AG114" i="3"/>
  <c r="AI114" i="3"/>
  <c r="AK114" i="3"/>
  <c r="AM114" i="3"/>
  <c r="AO114" i="3"/>
  <c r="AQ114" i="3"/>
  <c r="AS114" i="3"/>
  <c r="AU114" i="3"/>
  <c r="AW114" i="3"/>
  <c r="AY114" i="3"/>
  <c r="BA114" i="3"/>
  <c r="BC114" i="3"/>
  <c r="BE114" i="3"/>
  <c r="BG114" i="3"/>
  <c r="BI114" i="3"/>
  <c r="N114" i="3"/>
  <c r="P114" i="3"/>
  <c r="R114" i="3"/>
  <c r="T114" i="3"/>
  <c r="V114" i="3"/>
  <c r="X114" i="3"/>
  <c r="Z114" i="3"/>
  <c r="AB114" i="3"/>
  <c r="AD114" i="3"/>
  <c r="AF114" i="3"/>
  <c r="AH114" i="3"/>
  <c r="AJ114" i="3"/>
  <c r="AL114" i="3"/>
  <c r="AN114" i="3"/>
  <c r="AP114" i="3"/>
  <c r="AR114" i="3"/>
  <c r="AT114" i="3"/>
  <c r="AV114" i="3"/>
  <c r="AX114" i="3"/>
  <c r="AZ114" i="3"/>
  <c r="BB114" i="3"/>
  <c r="BD114" i="3"/>
  <c r="BF114" i="3"/>
  <c r="BH114" i="3"/>
  <c r="M112" i="3"/>
  <c r="O112" i="3"/>
  <c r="Q112" i="3"/>
  <c r="S112" i="3"/>
  <c r="U112" i="3"/>
  <c r="W112" i="3"/>
  <c r="Y112" i="3"/>
  <c r="AA112" i="3"/>
  <c r="AC112" i="3"/>
  <c r="AE112" i="3"/>
  <c r="AG112" i="3"/>
  <c r="AI112" i="3"/>
  <c r="AK112" i="3"/>
  <c r="AM112" i="3"/>
  <c r="AO112" i="3"/>
  <c r="AQ112" i="3"/>
  <c r="AS112" i="3"/>
  <c r="AU112" i="3"/>
  <c r="AW112" i="3"/>
  <c r="AY112" i="3"/>
  <c r="BA112" i="3"/>
  <c r="BC112" i="3"/>
  <c r="BE112" i="3"/>
  <c r="BG112" i="3"/>
  <c r="BI112" i="3"/>
  <c r="N112" i="3"/>
  <c r="R112" i="3"/>
  <c r="V112" i="3"/>
  <c r="Z112" i="3"/>
  <c r="AD112" i="3"/>
  <c r="AH112" i="3"/>
  <c r="AL112" i="3"/>
  <c r="AP112" i="3"/>
  <c r="AT112" i="3"/>
  <c r="AX112" i="3"/>
  <c r="BB112" i="3"/>
  <c r="BF112" i="3"/>
  <c r="P112" i="3"/>
  <c r="T112" i="3"/>
  <c r="X112" i="3"/>
  <c r="AB112" i="3"/>
  <c r="AF112" i="3"/>
  <c r="AJ112" i="3"/>
  <c r="AN112" i="3"/>
  <c r="AR112" i="3"/>
  <c r="AV112" i="3"/>
  <c r="AZ112" i="3"/>
  <c r="BD112" i="3"/>
  <c r="BH112" i="3"/>
  <c r="N110" i="3"/>
  <c r="P110" i="3"/>
  <c r="R110" i="3"/>
  <c r="T110" i="3"/>
  <c r="V110" i="3"/>
  <c r="X110" i="3"/>
  <c r="Z110" i="3"/>
  <c r="AB110" i="3"/>
  <c r="AD110" i="3"/>
  <c r="AF110" i="3"/>
  <c r="AH110" i="3"/>
  <c r="AJ110" i="3"/>
  <c r="AL110" i="3"/>
  <c r="AN110" i="3"/>
  <c r="AP110" i="3"/>
  <c r="AR110" i="3"/>
  <c r="AT110" i="3"/>
  <c r="AV110" i="3"/>
  <c r="AX110" i="3"/>
  <c r="AZ110" i="3"/>
  <c r="BB110" i="3"/>
  <c r="BD110" i="3"/>
  <c r="BF110" i="3"/>
  <c r="BH110" i="3"/>
  <c r="O110" i="3"/>
  <c r="S110" i="3"/>
  <c r="W110" i="3"/>
  <c r="AA110" i="3"/>
  <c r="AE110" i="3"/>
  <c r="AI110" i="3"/>
  <c r="AM110" i="3"/>
  <c r="AQ110" i="3"/>
  <c r="AU110" i="3"/>
  <c r="AY110" i="3"/>
  <c r="BC110" i="3"/>
  <c r="BG110" i="3"/>
  <c r="M110" i="3"/>
  <c r="Q110" i="3"/>
  <c r="U110" i="3"/>
  <c r="Y110" i="3"/>
  <c r="AC110" i="3"/>
  <c r="AG110" i="3"/>
  <c r="AK110" i="3"/>
  <c r="AO110" i="3"/>
  <c r="AS110" i="3"/>
  <c r="AW110" i="3"/>
  <c r="BA110" i="3"/>
  <c r="BE110" i="3"/>
  <c r="BI110" i="3"/>
  <c r="M108" i="3"/>
  <c r="O108" i="3"/>
  <c r="Q108" i="3"/>
  <c r="S108" i="3"/>
  <c r="U108" i="3"/>
  <c r="W108" i="3"/>
  <c r="Y108" i="3"/>
  <c r="AA108" i="3"/>
  <c r="AC108" i="3"/>
  <c r="AE108" i="3"/>
  <c r="AG108" i="3"/>
  <c r="AI108" i="3"/>
  <c r="AK108" i="3"/>
  <c r="AM108" i="3"/>
  <c r="AO108" i="3"/>
  <c r="AQ108" i="3"/>
  <c r="AS108" i="3"/>
  <c r="AU108" i="3"/>
  <c r="AW108" i="3"/>
  <c r="AY108" i="3"/>
  <c r="BA108" i="3"/>
  <c r="BC108" i="3"/>
  <c r="BE108" i="3"/>
  <c r="BG108" i="3"/>
  <c r="BI108" i="3"/>
  <c r="P108" i="3"/>
  <c r="T108" i="3"/>
  <c r="X108" i="3"/>
  <c r="AB108" i="3"/>
  <c r="AF108" i="3"/>
  <c r="AJ108" i="3"/>
  <c r="AN108" i="3"/>
  <c r="AR108" i="3"/>
  <c r="AV108" i="3"/>
  <c r="AZ108" i="3"/>
  <c r="BD108" i="3"/>
  <c r="BH108" i="3"/>
  <c r="N108" i="3"/>
  <c r="R108" i="3"/>
  <c r="V108" i="3"/>
  <c r="Z108" i="3"/>
  <c r="AD108" i="3"/>
  <c r="AH108" i="3"/>
  <c r="AL108" i="3"/>
  <c r="AP108" i="3"/>
  <c r="AT108" i="3"/>
  <c r="AX108" i="3"/>
  <c r="BB108" i="3"/>
  <c r="BF108" i="3"/>
  <c r="N106" i="3"/>
  <c r="P106" i="3"/>
  <c r="R106" i="3"/>
  <c r="T106" i="3"/>
  <c r="V106" i="3"/>
  <c r="X106" i="3"/>
  <c r="Z106" i="3"/>
  <c r="AB106" i="3"/>
  <c r="AD106" i="3"/>
  <c r="AF106" i="3"/>
  <c r="AH106" i="3"/>
  <c r="AJ106" i="3"/>
  <c r="AL106" i="3"/>
  <c r="AN106" i="3"/>
  <c r="AP106" i="3"/>
  <c r="AR106" i="3"/>
  <c r="AT106" i="3"/>
  <c r="AV106" i="3"/>
  <c r="AX106" i="3"/>
  <c r="AZ106" i="3"/>
  <c r="BB106" i="3"/>
  <c r="BD106" i="3"/>
  <c r="BF106" i="3"/>
  <c r="BH106" i="3"/>
  <c r="M106" i="3"/>
  <c r="Q106" i="3"/>
  <c r="U106" i="3"/>
  <c r="Y106" i="3"/>
  <c r="AC106" i="3"/>
  <c r="AG106" i="3"/>
  <c r="AK106" i="3"/>
  <c r="AO106" i="3"/>
  <c r="AS106" i="3"/>
  <c r="AW106" i="3"/>
  <c r="BA106" i="3"/>
  <c r="BE106" i="3"/>
  <c r="BI106" i="3"/>
  <c r="O106" i="3"/>
  <c r="S106" i="3"/>
  <c r="W106" i="3"/>
  <c r="AA106" i="3"/>
  <c r="AE106" i="3"/>
  <c r="AI106" i="3"/>
  <c r="AM106" i="3"/>
  <c r="AQ106" i="3"/>
  <c r="AU106" i="3"/>
  <c r="AY106" i="3"/>
  <c r="BC106" i="3"/>
  <c r="BG106" i="3"/>
  <c r="M104" i="3"/>
  <c r="O104" i="3"/>
  <c r="Q104" i="3"/>
  <c r="S104" i="3"/>
  <c r="U104" i="3"/>
  <c r="W104" i="3"/>
  <c r="Y104" i="3"/>
  <c r="AA104" i="3"/>
  <c r="AC104" i="3"/>
  <c r="AE104" i="3"/>
  <c r="AG104" i="3"/>
  <c r="AI104" i="3"/>
  <c r="AK104" i="3"/>
  <c r="AM104" i="3"/>
  <c r="AO104" i="3"/>
  <c r="AQ104" i="3"/>
  <c r="AS104" i="3"/>
  <c r="AU104" i="3"/>
  <c r="AW104" i="3"/>
  <c r="AY104" i="3"/>
  <c r="BA104" i="3"/>
  <c r="BC104" i="3"/>
  <c r="BE104" i="3"/>
  <c r="BG104" i="3"/>
  <c r="BI104" i="3"/>
  <c r="N104" i="3"/>
  <c r="R104" i="3"/>
  <c r="V104" i="3"/>
  <c r="Z104" i="3"/>
  <c r="AD104" i="3"/>
  <c r="AH104" i="3"/>
  <c r="AL104" i="3"/>
  <c r="AP104" i="3"/>
  <c r="AT104" i="3"/>
  <c r="AX104" i="3"/>
  <c r="BB104" i="3"/>
  <c r="BF104" i="3"/>
  <c r="P104" i="3"/>
  <c r="T104" i="3"/>
  <c r="X104" i="3"/>
  <c r="AB104" i="3"/>
  <c r="AF104" i="3"/>
  <c r="AJ104" i="3"/>
  <c r="AN104" i="3"/>
  <c r="AR104" i="3"/>
  <c r="AV104" i="3"/>
  <c r="AZ104" i="3"/>
  <c r="BD104" i="3"/>
  <c r="BH104" i="3"/>
  <c r="L102" i="3"/>
  <c r="O102" i="3" s="1"/>
  <c r="L121" i="3"/>
  <c r="L119" i="3"/>
  <c r="N119" i="3" s="1"/>
  <c r="L117" i="3"/>
  <c r="L115" i="3"/>
  <c r="L113" i="3"/>
  <c r="L111" i="3"/>
  <c r="M111" i="3" s="1"/>
  <c r="L109" i="3"/>
  <c r="L107" i="3"/>
  <c r="O107" i="3" s="1"/>
  <c r="L105" i="3"/>
  <c r="L103" i="3"/>
  <c r="M103" i="3" s="1"/>
  <c r="L101" i="3"/>
  <c r="P101" i="3" s="1"/>
  <c r="BJ260" i="3"/>
  <c r="BK265" i="3"/>
  <c r="BN265" i="3"/>
  <c r="BM265" i="3"/>
  <c r="BL265" i="3"/>
  <c r="BJ265" i="3"/>
  <c r="BL263" i="3"/>
  <c r="BL290" i="3"/>
  <c r="BJ290" i="3"/>
  <c r="BK260" i="3"/>
  <c r="BM263" i="3"/>
  <c r="BJ263" i="3"/>
  <c r="BK263" i="3"/>
  <c r="BN263" i="3"/>
  <c r="BM290" i="3"/>
  <c r="BN290" i="3"/>
  <c r="BK274" i="3"/>
  <c r="BM274" i="3"/>
  <c r="BN274" i="3"/>
  <c r="BL274" i="3"/>
  <c r="BN260" i="3"/>
  <c r="BL260" i="3"/>
  <c r="BJ258" i="3"/>
  <c r="BN258" i="3"/>
  <c r="BK258" i="3"/>
  <c r="BL259" i="3"/>
  <c r="BM264" i="3"/>
  <c r="BM272" i="3"/>
  <c r="BM269" i="3"/>
  <c r="BJ269" i="3"/>
  <c r="BN259" i="3"/>
  <c r="BK285" i="3"/>
  <c r="BN285" i="3"/>
  <c r="BL281" i="3"/>
  <c r="BK295" i="3"/>
  <c r="BN295" i="3"/>
  <c r="BM295" i="3"/>
  <c r="BJ295" i="3"/>
  <c r="BL271" i="3"/>
  <c r="BJ274" i="3"/>
  <c r="BM260" i="3"/>
  <c r="BK283" i="3"/>
  <c r="BN283" i="3"/>
  <c r="BL283" i="3"/>
  <c r="BM283" i="3"/>
  <c r="BJ283" i="3"/>
  <c r="BN272" i="3"/>
  <c r="BL272" i="3"/>
  <c r="BJ272" i="3"/>
  <c r="BK272" i="3"/>
  <c r="BL269" i="3"/>
  <c r="BK269" i="3"/>
  <c r="BN269" i="3"/>
  <c r="BM285" i="3"/>
  <c r="BJ285" i="3"/>
  <c r="BL285" i="3"/>
  <c r="BK281" i="3"/>
  <c r="BN281" i="3"/>
  <c r="BM281" i="3"/>
  <c r="BJ281" i="3"/>
  <c r="BK259" i="3"/>
  <c r="BK264" i="3"/>
  <c r="BL295" i="3"/>
  <c r="BM271" i="3"/>
  <c r="BJ271" i="3"/>
  <c r="BK271" i="3"/>
  <c r="BN271" i="3"/>
  <c r="BM154" i="3"/>
  <c r="BK139" i="3"/>
  <c r="BM106" i="3"/>
  <c r="L254" i="3"/>
  <c r="K254" i="3"/>
  <c r="K252" i="3"/>
  <c r="K250" i="3"/>
  <c r="L248" i="3"/>
  <c r="K248" i="3"/>
  <c r="L246" i="3"/>
  <c r="K246" i="3"/>
  <c r="L244" i="3"/>
  <c r="K244" i="3"/>
  <c r="L242" i="3"/>
  <c r="K242" i="3"/>
  <c r="L240" i="3"/>
  <c r="K240" i="3"/>
  <c r="L238" i="3"/>
  <c r="K238" i="3"/>
  <c r="L236" i="3"/>
  <c r="K236" i="3"/>
  <c r="L234" i="3"/>
  <c r="K234" i="3"/>
  <c r="L232" i="3"/>
  <c r="K232" i="3"/>
  <c r="L230" i="3"/>
  <c r="K230" i="3"/>
  <c r="L228" i="3"/>
  <c r="K228" i="3"/>
  <c r="L226" i="3"/>
  <c r="K226" i="3"/>
  <c r="L224" i="3"/>
  <c r="K224" i="3"/>
  <c r="L222" i="3"/>
  <c r="K222" i="3"/>
  <c r="L220" i="3"/>
  <c r="K220" i="3"/>
  <c r="L218" i="3"/>
  <c r="K218" i="3"/>
  <c r="L216" i="3"/>
  <c r="K216" i="3"/>
  <c r="L214" i="3"/>
  <c r="K214" i="3"/>
  <c r="L212" i="3"/>
  <c r="K212" i="3"/>
  <c r="L210" i="3"/>
  <c r="K210" i="3"/>
  <c r="L208" i="3"/>
  <c r="K208" i="3"/>
  <c r="L206" i="3"/>
  <c r="K206" i="3"/>
  <c r="L204" i="3"/>
  <c r="K204" i="3"/>
  <c r="L256" i="3"/>
  <c r="K256" i="3"/>
  <c r="L252" i="3"/>
  <c r="L250" i="3"/>
  <c r="L183" i="3"/>
  <c r="O183" i="3" s="1"/>
  <c r="L179" i="3"/>
  <c r="L175" i="3"/>
  <c r="L171" i="3"/>
  <c r="L167" i="3"/>
  <c r="L163" i="3"/>
  <c r="O163" i="3" s="1"/>
  <c r="L159" i="3"/>
  <c r="L184" i="3"/>
  <c r="N184" i="3" s="1"/>
  <c r="L176" i="3"/>
  <c r="P176" i="3" s="1"/>
  <c r="L164" i="3"/>
  <c r="N164" i="3" s="1"/>
  <c r="L160" i="3"/>
  <c r="P160" i="3" s="1"/>
  <c r="L177" i="3"/>
  <c r="P177" i="3" s="1"/>
  <c r="L173" i="3"/>
  <c r="P173" i="3" s="1"/>
  <c r="L169" i="3"/>
  <c r="L165" i="3"/>
  <c r="N165" i="3" s="1"/>
  <c r="L161" i="3"/>
  <c r="N161" i="3" s="1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AS150" i="3" l="1"/>
  <c r="M150" i="3"/>
  <c r="AD150" i="3"/>
  <c r="BN180" i="3"/>
  <c r="M178" i="3"/>
  <c r="M187" i="3"/>
  <c r="N189" i="3"/>
  <c r="BL154" i="3"/>
  <c r="BK137" i="3"/>
  <c r="BI150" i="3"/>
  <c r="AC150" i="3"/>
  <c r="AT150" i="3"/>
  <c r="N150" i="3"/>
  <c r="AU152" i="3"/>
  <c r="AE152" i="3"/>
  <c r="O152" i="3"/>
  <c r="AV152" i="3"/>
  <c r="AB152" i="3"/>
  <c r="O167" i="3"/>
  <c r="N105" i="3"/>
  <c r="P109" i="3"/>
  <c r="N113" i="3"/>
  <c r="O117" i="3"/>
  <c r="M121" i="3"/>
  <c r="BM104" i="3"/>
  <c r="BM108" i="3"/>
  <c r="BM110" i="3"/>
  <c r="BN116" i="3"/>
  <c r="BN120" i="3"/>
  <c r="BI128" i="3"/>
  <c r="BA128" i="3"/>
  <c r="AS128" i="3"/>
  <c r="AK128" i="3"/>
  <c r="AC128" i="3"/>
  <c r="U128" i="3"/>
  <c r="M128" i="3"/>
  <c r="BC128" i="3"/>
  <c r="AU128" i="3"/>
  <c r="AM128" i="3"/>
  <c r="AE128" i="3"/>
  <c r="W128" i="3"/>
  <c r="O128" i="3"/>
  <c r="BF128" i="3"/>
  <c r="BB128" i="3"/>
  <c r="AX128" i="3"/>
  <c r="AT128" i="3"/>
  <c r="AP128" i="3"/>
  <c r="AL128" i="3"/>
  <c r="AH128" i="3"/>
  <c r="AD128" i="3"/>
  <c r="Z128" i="3"/>
  <c r="V128" i="3"/>
  <c r="R128" i="3"/>
  <c r="BF148" i="3"/>
  <c r="BB148" i="3"/>
  <c r="AX148" i="3"/>
  <c r="AT148" i="3"/>
  <c r="AP148" i="3"/>
  <c r="AL148" i="3"/>
  <c r="AH148" i="3"/>
  <c r="AD148" i="3"/>
  <c r="Z148" i="3"/>
  <c r="V148" i="3"/>
  <c r="R148" i="3"/>
  <c r="N148" i="3"/>
  <c r="BG148" i="3"/>
  <c r="BC148" i="3"/>
  <c r="AY148" i="3"/>
  <c r="AU148" i="3"/>
  <c r="AQ148" i="3"/>
  <c r="AM148" i="3"/>
  <c r="AI148" i="3"/>
  <c r="AE148" i="3"/>
  <c r="AA148" i="3"/>
  <c r="W148" i="3"/>
  <c r="S148" i="3"/>
  <c r="BF156" i="3"/>
  <c r="BB156" i="3"/>
  <c r="AX156" i="3"/>
  <c r="AT156" i="3"/>
  <c r="AP156" i="3"/>
  <c r="AL156" i="3"/>
  <c r="AH156" i="3"/>
  <c r="AD156" i="3"/>
  <c r="Z156" i="3"/>
  <c r="V156" i="3"/>
  <c r="R156" i="3"/>
  <c r="N156" i="3"/>
  <c r="BG156" i="3"/>
  <c r="BC156" i="3"/>
  <c r="AY156" i="3"/>
  <c r="AU156" i="3"/>
  <c r="AQ156" i="3"/>
  <c r="AM156" i="3"/>
  <c r="AI156" i="3"/>
  <c r="AE156" i="3"/>
  <c r="AA156" i="3"/>
  <c r="W156" i="3"/>
  <c r="S156" i="3"/>
  <c r="BK156" i="3" s="1"/>
  <c r="N181" i="3"/>
  <c r="BF144" i="3"/>
  <c r="BB144" i="3"/>
  <c r="AX144" i="3"/>
  <c r="AT144" i="3"/>
  <c r="AP144" i="3"/>
  <c r="AL144" i="3"/>
  <c r="AH144" i="3"/>
  <c r="AD144" i="3"/>
  <c r="Z144" i="3"/>
  <c r="V144" i="3"/>
  <c r="R144" i="3"/>
  <c r="N144" i="3"/>
  <c r="BG144" i="3"/>
  <c r="BC144" i="3"/>
  <c r="AY144" i="3"/>
  <c r="AU144" i="3"/>
  <c r="AQ144" i="3"/>
  <c r="AM144" i="3"/>
  <c r="AI144" i="3"/>
  <c r="AE144" i="3"/>
  <c r="AA144" i="3"/>
  <c r="W144" i="3"/>
  <c r="S144" i="3"/>
  <c r="BA150" i="3"/>
  <c r="AK150" i="3"/>
  <c r="U150" i="3"/>
  <c r="BB150" i="3"/>
  <c r="AL150" i="3"/>
  <c r="V150" i="3"/>
  <c r="BG152" i="3"/>
  <c r="AY152" i="3"/>
  <c r="AQ152" i="3"/>
  <c r="AI152" i="3"/>
  <c r="AA152" i="3"/>
  <c r="S152" i="3"/>
  <c r="BH152" i="3"/>
  <c r="AZ152" i="3"/>
  <c r="AR152" i="3"/>
  <c r="AJ152" i="3"/>
  <c r="O153" i="3"/>
  <c r="BD170" i="3"/>
  <c r="AV170" i="3"/>
  <c r="AN170" i="3"/>
  <c r="AF170" i="3"/>
  <c r="X170" i="3"/>
  <c r="P170" i="3"/>
  <c r="BE170" i="3"/>
  <c r="AW170" i="3"/>
  <c r="AO170" i="3"/>
  <c r="AG170" i="3"/>
  <c r="Y170" i="3"/>
  <c r="BI172" i="3"/>
  <c r="BE172" i="3"/>
  <c r="BA172" i="3"/>
  <c r="AW172" i="3"/>
  <c r="AS172" i="3"/>
  <c r="AO172" i="3"/>
  <c r="AK172" i="3"/>
  <c r="AG172" i="3"/>
  <c r="AC172" i="3"/>
  <c r="Y172" i="3"/>
  <c r="U172" i="3"/>
  <c r="Q172" i="3"/>
  <c r="M172" i="3"/>
  <c r="BF172" i="3"/>
  <c r="BB172" i="3"/>
  <c r="AX172" i="3"/>
  <c r="AT172" i="3"/>
  <c r="AP172" i="3"/>
  <c r="AL172" i="3"/>
  <c r="AH172" i="3"/>
  <c r="AD172" i="3"/>
  <c r="Z172" i="3"/>
  <c r="V172" i="3"/>
  <c r="R172" i="3"/>
  <c r="BD174" i="3"/>
  <c r="AV174" i="3"/>
  <c r="AN174" i="3"/>
  <c r="AF174" i="3"/>
  <c r="X174" i="3"/>
  <c r="P174" i="3"/>
  <c r="BE174" i="3"/>
  <c r="AW174" i="3"/>
  <c r="AO174" i="3"/>
  <c r="AG174" i="3"/>
  <c r="Y174" i="3"/>
  <c r="BH178" i="3"/>
  <c r="BD178" i="3"/>
  <c r="AZ178" i="3"/>
  <c r="AV178" i="3"/>
  <c r="AR178" i="3"/>
  <c r="AN178" i="3"/>
  <c r="AJ178" i="3"/>
  <c r="AF178" i="3"/>
  <c r="AB178" i="3"/>
  <c r="X178" i="3"/>
  <c r="T178" i="3"/>
  <c r="P178" i="3"/>
  <c r="BI178" i="3"/>
  <c r="BE178" i="3"/>
  <c r="BA178" i="3"/>
  <c r="AW178" i="3"/>
  <c r="AS178" i="3"/>
  <c r="AO178" i="3"/>
  <c r="AK178" i="3"/>
  <c r="AG178" i="3"/>
  <c r="AC178" i="3"/>
  <c r="Y178" i="3"/>
  <c r="U178" i="3"/>
  <c r="Q178" i="3"/>
  <c r="BD186" i="3"/>
  <c r="AV186" i="3"/>
  <c r="AN186" i="3"/>
  <c r="AF186" i="3"/>
  <c r="X186" i="3"/>
  <c r="P186" i="3"/>
  <c r="BE186" i="3"/>
  <c r="AW186" i="3"/>
  <c r="AO186" i="3"/>
  <c r="AG186" i="3"/>
  <c r="Y186" i="3"/>
  <c r="BH187" i="3"/>
  <c r="BD187" i="3"/>
  <c r="AZ187" i="3"/>
  <c r="AV187" i="3"/>
  <c r="AR187" i="3"/>
  <c r="AN187" i="3"/>
  <c r="AJ187" i="3"/>
  <c r="AF187" i="3"/>
  <c r="AB187" i="3"/>
  <c r="X187" i="3"/>
  <c r="T187" i="3"/>
  <c r="P187" i="3"/>
  <c r="BI187" i="3"/>
  <c r="BE187" i="3"/>
  <c r="BA187" i="3"/>
  <c r="AW187" i="3"/>
  <c r="AS187" i="3"/>
  <c r="AO187" i="3"/>
  <c r="AK187" i="3"/>
  <c r="AG187" i="3"/>
  <c r="AC187" i="3"/>
  <c r="Y187" i="3"/>
  <c r="U187" i="3"/>
  <c r="Q187" i="3"/>
  <c r="BE188" i="3"/>
  <c r="AW188" i="3"/>
  <c r="AO188" i="3"/>
  <c r="AG188" i="3"/>
  <c r="Y188" i="3"/>
  <c r="Q188" i="3"/>
  <c r="BF188" i="3"/>
  <c r="AX188" i="3"/>
  <c r="AP188" i="3"/>
  <c r="AH188" i="3"/>
  <c r="Z188" i="3"/>
  <c r="BI189" i="3"/>
  <c r="BE189" i="3"/>
  <c r="BA189" i="3"/>
  <c r="AW189" i="3"/>
  <c r="AS189" i="3"/>
  <c r="AO189" i="3"/>
  <c r="AK189" i="3"/>
  <c r="AG189" i="3"/>
  <c r="AC189" i="3"/>
  <c r="Y189" i="3"/>
  <c r="U189" i="3"/>
  <c r="Q189" i="3"/>
  <c r="M189" i="3"/>
  <c r="BF189" i="3"/>
  <c r="BB189" i="3"/>
  <c r="AX189" i="3"/>
  <c r="AT189" i="3"/>
  <c r="AP189" i="3"/>
  <c r="AL189" i="3"/>
  <c r="AH189" i="3"/>
  <c r="AD189" i="3"/>
  <c r="Z189" i="3"/>
  <c r="V189" i="3"/>
  <c r="R189" i="3"/>
  <c r="BD190" i="3"/>
  <c r="AV190" i="3"/>
  <c r="AN190" i="3"/>
  <c r="AF190" i="3"/>
  <c r="X190" i="3"/>
  <c r="P190" i="3"/>
  <c r="BE190" i="3"/>
  <c r="AW190" i="3"/>
  <c r="AO190" i="3"/>
  <c r="AG190" i="3"/>
  <c r="Y190" i="3"/>
  <c r="BE146" i="3"/>
  <c r="AO146" i="3"/>
  <c r="Y146" i="3"/>
  <c r="BF146" i="3"/>
  <c r="AP146" i="3"/>
  <c r="N152" i="3"/>
  <c r="P152" i="3"/>
  <c r="X152" i="3"/>
  <c r="AF152" i="3"/>
  <c r="AL152" i="3"/>
  <c r="AP152" i="3"/>
  <c r="AT152" i="3"/>
  <c r="AX152" i="3"/>
  <c r="BB152" i="3"/>
  <c r="BF152" i="3"/>
  <c r="M152" i="3"/>
  <c r="Q152" i="3"/>
  <c r="U152" i="3"/>
  <c r="Y152" i="3"/>
  <c r="AC152" i="3"/>
  <c r="AG152" i="3"/>
  <c r="AK152" i="3"/>
  <c r="AO152" i="3"/>
  <c r="AS152" i="3"/>
  <c r="AW152" i="3"/>
  <c r="BA152" i="3"/>
  <c r="BE152" i="3"/>
  <c r="BI152" i="3"/>
  <c r="O174" i="3"/>
  <c r="S174" i="3"/>
  <c r="W174" i="3"/>
  <c r="AA174" i="3"/>
  <c r="AE174" i="3"/>
  <c r="AI174" i="3"/>
  <c r="AM174" i="3"/>
  <c r="AQ174" i="3"/>
  <c r="AU174" i="3"/>
  <c r="AY174" i="3"/>
  <c r="BC174" i="3"/>
  <c r="BG174" i="3"/>
  <c r="N174" i="3"/>
  <c r="BN174" i="3" s="1"/>
  <c r="R174" i="3"/>
  <c r="V174" i="3"/>
  <c r="Z174" i="3"/>
  <c r="AD174" i="3"/>
  <c r="AH174" i="3"/>
  <c r="AL174" i="3"/>
  <c r="AP174" i="3"/>
  <c r="AT174" i="3"/>
  <c r="AX174" i="3"/>
  <c r="BB174" i="3"/>
  <c r="BF174" i="3"/>
  <c r="O186" i="3"/>
  <c r="S186" i="3"/>
  <c r="W186" i="3"/>
  <c r="AA186" i="3"/>
  <c r="AE186" i="3"/>
  <c r="AI186" i="3"/>
  <c r="AM186" i="3"/>
  <c r="AQ186" i="3"/>
  <c r="AU186" i="3"/>
  <c r="AY186" i="3"/>
  <c r="BC186" i="3"/>
  <c r="BG186" i="3"/>
  <c r="N186" i="3"/>
  <c r="BN186" i="3" s="1"/>
  <c r="R186" i="3"/>
  <c r="V186" i="3"/>
  <c r="Z186" i="3"/>
  <c r="AD186" i="3"/>
  <c r="AH186" i="3"/>
  <c r="AL186" i="3"/>
  <c r="AP186" i="3"/>
  <c r="AT186" i="3"/>
  <c r="AX186" i="3"/>
  <c r="BB186" i="3"/>
  <c r="BF186" i="3"/>
  <c r="P188" i="3"/>
  <c r="T188" i="3"/>
  <c r="X188" i="3"/>
  <c r="AB188" i="3"/>
  <c r="AF188" i="3"/>
  <c r="AJ188" i="3"/>
  <c r="AN188" i="3"/>
  <c r="AR188" i="3"/>
  <c r="AV188" i="3"/>
  <c r="AZ188" i="3"/>
  <c r="BD188" i="3"/>
  <c r="BH188" i="3"/>
  <c r="O188" i="3"/>
  <c r="BN188" i="3" s="1"/>
  <c r="S188" i="3"/>
  <c r="W188" i="3"/>
  <c r="AA188" i="3"/>
  <c r="AE188" i="3"/>
  <c r="AI188" i="3"/>
  <c r="AM188" i="3"/>
  <c r="AQ188" i="3"/>
  <c r="AU188" i="3"/>
  <c r="AY188" i="3"/>
  <c r="BC188" i="3"/>
  <c r="BG188" i="3"/>
  <c r="O190" i="3"/>
  <c r="S190" i="3"/>
  <c r="W190" i="3"/>
  <c r="AA190" i="3"/>
  <c r="AE190" i="3"/>
  <c r="AI190" i="3"/>
  <c r="AM190" i="3"/>
  <c r="AQ190" i="3"/>
  <c r="AU190" i="3"/>
  <c r="AY190" i="3"/>
  <c r="BC190" i="3"/>
  <c r="BG190" i="3"/>
  <c r="N190" i="3"/>
  <c r="BN190" i="3" s="1"/>
  <c r="R190" i="3"/>
  <c r="V190" i="3"/>
  <c r="Z190" i="3"/>
  <c r="AD190" i="3"/>
  <c r="AH190" i="3"/>
  <c r="AL190" i="3"/>
  <c r="AP190" i="3"/>
  <c r="AT190" i="3"/>
  <c r="AX190" i="3"/>
  <c r="BB190" i="3"/>
  <c r="BF190" i="3"/>
  <c r="O170" i="3"/>
  <c r="S170" i="3"/>
  <c r="W170" i="3"/>
  <c r="AA170" i="3"/>
  <c r="AE170" i="3"/>
  <c r="AI170" i="3"/>
  <c r="AM170" i="3"/>
  <c r="AQ170" i="3"/>
  <c r="AU170" i="3"/>
  <c r="AY170" i="3"/>
  <c r="BC170" i="3"/>
  <c r="BG170" i="3"/>
  <c r="N170" i="3"/>
  <c r="BN170" i="3" s="1"/>
  <c r="R170" i="3"/>
  <c r="V170" i="3"/>
  <c r="Z170" i="3"/>
  <c r="AD170" i="3"/>
  <c r="AH170" i="3"/>
  <c r="AL170" i="3"/>
  <c r="AP170" i="3"/>
  <c r="AT170" i="3"/>
  <c r="AX170" i="3"/>
  <c r="BB170" i="3"/>
  <c r="BF170" i="3"/>
  <c r="P146" i="3"/>
  <c r="N146" i="3"/>
  <c r="V146" i="3"/>
  <c r="AD146" i="3"/>
  <c r="AL146" i="3"/>
  <c r="AT146" i="3"/>
  <c r="BB146" i="3"/>
  <c r="M146" i="3"/>
  <c r="U146" i="3"/>
  <c r="AC146" i="3"/>
  <c r="AK146" i="3"/>
  <c r="AS146" i="3"/>
  <c r="BA146" i="3"/>
  <c r="BI146" i="3"/>
  <c r="AW146" i="3"/>
  <c r="AG146" i="3"/>
  <c r="Q146" i="3"/>
  <c r="AX146" i="3"/>
  <c r="AH146" i="3"/>
  <c r="R146" i="3"/>
  <c r="P115" i="3"/>
  <c r="O129" i="3"/>
  <c r="BE150" i="3"/>
  <c r="AW150" i="3"/>
  <c r="AO150" i="3"/>
  <c r="AG150" i="3"/>
  <c r="Y150" i="3"/>
  <c r="Q150" i="3"/>
  <c r="BF150" i="3"/>
  <c r="AX150" i="3"/>
  <c r="AP150" i="3"/>
  <c r="AH150" i="3"/>
  <c r="Z150" i="3"/>
  <c r="R150" i="3"/>
  <c r="BN191" i="3"/>
  <c r="N252" i="3"/>
  <c r="P252" i="3"/>
  <c r="R252" i="3"/>
  <c r="T252" i="3"/>
  <c r="V252" i="3"/>
  <c r="X252" i="3"/>
  <c r="Z252" i="3"/>
  <c r="AB252" i="3"/>
  <c r="AD252" i="3"/>
  <c r="AF252" i="3"/>
  <c r="AH252" i="3"/>
  <c r="AJ252" i="3"/>
  <c r="AL252" i="3"/>
  <c r="AN252" i="3"/>
  <c r="AP252" i="3"/>
  <c r="AR252" i="3"/>
  <c r="AT252" i="3"/>
  <c r="AV252" i="3"/>
  <c r="AX252" i="3"/>
  <c r="AZ252" i="3"/>
  <c r="BB252" i="3"/>
  <c r="BD252" i="3"/>
  <c r="BF252" i="3"/>
  <c r="BH252" i="3"/>
  <c r="M252" i="3"/>
  <c r="O252" i="3"/>
  <c r="Q252" i="3"/>
  <c r="S252" i="3"/>
  <c r="U252" i="3"/>
  <c r="W252" i="3"/>
  <c r="Y252" i="3"/>
  <c r="AA252" i="3"/>
  <c r="AC252" i="3"/>
  <c r="AE252" i="3"/>
  <c r="AG252" i="3"/>
  <c r="AI252" i="3"/>
  <c r="AK252" i="3"/>
  <c r="AM252" i="3"/>
  <c r="AO252" i="3"/>
  <c r="AQ252" i="3"/>
  <c r="AS252" i="3"/>
  <c r="AU252" i="3"/>
  <c r="AW252" i="3"/>
  <c r="AY252" i="3"/>
  <c r="BA252" i="3"/>
  <c r="BC252" i="3"/>
  <c r="BE252" i="3"/>
  <c r="BG252" i="3"/>
  <c r="BI252" i="3"/>
  <c r="BI101" i="3"/>
  <c r="BA101" i="3"/>
  <c r="AS101" i="3"/>
  <c r="AK101" i="3"/>
  <c r="AC101" i="3"/>
  <c r="U101" i="3"/>
  <c r="M101" i="3"/>
  <c r="BC101" i="3"/>
  <c r="AU101" i="3"/>
  <c r="AM101" i="3"/>
  <c r="AE101" i="3"/>
  <c r="W101" i="3"/>
  <c r="O101" i="3"/>
  <c r="BF101" i="3"/>
  <c r="BB101" i="3"/>
  <c r="AX101" i="3"/>
  <c r="AT101" i="3"/>
  <c r="AP101" i="3"/>
  <c r="AL101" i="3"/>
  <c r="AH101" i="3"/>
  <c r="AD101" i="3"/>
  <c r="Z101" i="3"/>
  <c r="V101" i="3"/>
  <c r="R101" i="3"/>
  <c r="N101" i="3"/>
  <c r="BF102" i="3"/>
  <c r="AX102" i="3"/>
  <c r="AP102" i="3"/>
  <c r="AH102" i="3"/>
  <c r="Z102" i="3"/>
  <c r="R102" i="3"/>
  <c r="BH102" i="3"/>
  <c r="AZ102" i="3"/>
  <c r="AR102" i="3"/>
  <c r="AJ102" i="3"/>
  <c r="AB102" i="3"/>
  <c r="T102" i="3"/>
  <c r="BI102" i="3"/>
  <c r="BE102" i="3"/>
  <c r="BA102" i="3"/>
  <c r="AW102" i="3"/>
  <c r="AS102" i="3"/>
  <c r="AO102" i="3"/>
  <c r="AK102" i="3"/>
  <c r="AG102" i="3"/>
  <c r="AC102" i="3"/>
  <c r="Y102" i="3"/>
  <c r="U102" i="3"/>
  <c r="Q102" i="3"/>
  <c r="M102" i="3"/>
  <c r="BK104" i="3"/>
  <c r="BJ104" i="3"/>
  <c r="BL104" i="3"/>
  <c r="BN106" i="3"/>
  <c r="BK106" i="3"/>
  <c r="BJ106" i="3"/>
  <c r="BK108" i="3"/>
  <c r="BJ108" i="3"/>
  <c r="BL108" i="3"/>
  <c r="BN110" i="3"/>
  <c r="BL110" i="3"/>
  <c r="BK110" i="3"/>
  <c r="BJ110" i="3"/>
  <c r="BK112" i="3"/>
  <c r="BJ112" i="3"/>
  <c r="BM112" i="3"/>
  <c r="BL112" i="3"/>
  <c r="BN114" i="3"/>
  <c r="BL116" i="3"/>
  <c r="BN118" i="3"/>
  <c r="BM120" i="3"/>
  <c r="BN122" i="3"/>
  <c r="BB103" i="3"/>
  <c r="AT103" i="3"/>
  <c r="AL103" i="3"/>
  <c r="AD103" i="3"/>
  <c r="V103" i="3"/>
  <c r="N103" i="3"/>
  <c r="BD103" i="3"/>
  <c r="AV103" i="3"/>
  <c r="AN103" i="3"/>
  <c r="AF103" i="3"/>
  <c r="X103" i="3"/>
  <c r="P103" i="3"/>
  <c r="BG103" i="3"/>
  <c r="BC103" i="3"/>
  <c r="AY103" i="3"/>
  <c r="AU103" i="3"/>
  <c r="AQ103" i="3"/>
  <c r="AM103" i="3"/>
  <c r="AI103" i="3"/>
  <c r="AE103" i="3"/>
  <c r="AA103" i="3"/>
  <c r="W103" i="3"/>
  <c r="S103" i="3"/>
  <c r="O103" i="3"/>
  <c r="BH107" i="3"/>
  <c r="AZ107" i="3"/>
  <c r="AR107" i="3"/>
  <c r="AJ107" i="3"/>
  <c r="AB107" i="3"/>
  <c r="T107" i="3"/>
  <c r="BF107" i="3"/>
  <c r="AX107" i="3"/>
  <c r="AP107" i="3"/>
  <c r="AH107" i="3"/>
  <c r="Z107" i="3"/>
  <c r="R107" i="3"/>
  <c r="BI107" i="3"/>
  <c r="BE107" i="3"/>
  <c r="BA107" i="3"/>
  <c r="AW107" i="3"/>
  <c r="AS107" i="3"/>
  <c r="AO107" i="3"/>
  <c r="AK107" i="3"/>
  <c r="AG107" i="3"/>
  <c r="AC107" i="3"/>
  <c r="Y107" i="3"/>
  <c r="U107" i="3"/>
  <c r="Q107" i="3"/>
  <c r="M107" i="3"/>
  <c r="BB111" i="3"/>
  <c r="AT111" i="3"/>
  <c r="AL111" i="3"/>
  <c r="AD111" i="3"/>
  <c r="V111" i="3"/>
  <c r="N111" i="3"/>
  <c r="BD111" i="3"/>
  <c r="AV111" i="3"/>
  <c r="AN111" i="3"/>
  <c r="AF111" i="3"/>
  <c r="X111" i="3"/>
  <c r="P111" i="3"/>
  <c r="BG111" i="3"/>
  <c r="BC111" i="3"/>
  <c r="AY111" i="3"/>
  <c r="AU111" i="3"/>
  <c r="AQ111" i="3"/>
  <c r="AM111" i="3"/>
  <c r="AI111" i="3"/>
  <c r="AE111" i="3"/>
  <c r="AA111" i="3"/>
  <c r="W111" i="3"/>
  <c r="S111" i="3"/>
  <c r="O111" i="3"/>
  <c r="BI115" i="3"/>
  <c r="BA115" i="3"/>
  <c r="AS115" i="3"/>
  <c r="AK115" i="3"/>
  <c r="AC115" i="3"/>
  <c r="BC115" i="3"/>
  <c r="AU115" i="3"/>
  <c r="AM115" i="3"/>
  <c r="AE115" i="3"/>
  <c r="Y115" i="3"/>
  <c r="U115" i="3"/>
  <c r="Q115" i="3"/>
  <c r="M115" i="3"/>
  <c r="BF115" i="3"/>
  <c r="BB115" i="3"/>
  <c r="AX115" i="3"/>
  <c r="AT115" i="3"/>
  <c r="AP115" i="3"/>
  <c r="AL115" i="3"/>
  <c r="AH115" i="3"/>
  <c r="AD115" i="3"/>
  <c r="Z115" i="3"/>
  <c r="V115" i="3"/>
  <c r="R115" i="3"/>
  <c r="N115" i="3"/>
  <c r="BC119" i="3"/>
  <c r="AU119" i="3"/>
  <c r="AM119" i="3"/>
  <c r="AE119" i="3"/>
  <c r="W119" i="3"/>
  <c r="O119" i="3"/>
  <c r="BE119" i="3"/>
  <c r="AW119" i="3"/>
  <c r="AO119" i="3"/>
  <c r="AG119" i="3"/>
  <c r="Y119" i="3"/>
  <c r="Q119" i="3"/>
  <c r="BH119" i="3"/>
  <c r="BD119" i="3"/>
  <c r="AZ119" i="3"/>
  <c r="AV119" i="3"/>
  <c r="AR119" i="3"/>
  <c r="AN119" i="3"/>
  <c r="AJ119" i="3"/>
  <c r="AF119" i="3"/>
  <c r="AB119" i="3"/>
  <c r="X119" i="3"/>
  <c r="T119" i="3"/>
  <c r="P119" i="3"/>
  <c r="BM124" i="3"/>
  <c r="BN124" i="3"/>
  <c r="BK124" i="3"/>
  <c r="BJ124" i="3"/>
  <c r="BK126" i="3"/>
  <c r="BJ126" i="3"/>
  <c r="BM126" i="3"/>
  <c r="BL126" i="3"/>
  <c r="BN128" i="3"/>
  <c r="BL128" i="3"/>
  <c r="BK128" i="3"/>
  <c r="BJ128" i="3"/>
  <c r="BH130" i="3"/>
  <c r="AZ130" i="3"/>
  <c r="AR130" i="3"/>
  <c r="AJ130" i="3"/>
  <c r="AB130" i="3"/>
  <c r="T130" i="3"/>
  <c r="BF130" i="3"/>
  <c r="AX130" i="3"/>
  <c r="AP130" i="3"/>
  <c r="AH130" i="3"/>
  <c r="Z130" i="3"/>
  <c r="R130" i="3"/>
  <c r="BI130" i="3"/>
  <c r="BE130" i="3"/>
  <c r="BA130" i="3"/>
  <c r="AW130" i="3"/>
  <c r="AS130" i="3"/>
  <c r="AO130" i="3"/>
  <c r="AK130" i="3"/>
  <c r="AG130" i="3"/>
  <c r="AC130" i="3"/>
  <c r="Y130" i="3"/>
  <c r="U130" i="3"/>
  <c r="Q130" i="3"/>
  <c r="M130" i="3"/>
  <c r="BG132" i="3"/>
  <c r="AY132" i="3"/>
  <c r="AQ132" i="3"/>
  <c r="AI132" i="3"/>
  <c r="AA132" i="3"/>
  <c r="S132" i="3"/>
  <c r="BI132" i="3"/>
  <c r="BA132" i="3"/>
  <c r="AS132" i="3"/>
  <c r="AK132" i="3"/>
  <c r="AC132" i="3"/>
  <c r="U132" i="3"/>
  <c r="M132" i="3"/>
  <c r="BF132" i="3"/>
  <c r="BB132" i="3"/>
  <c r="AX132" i="3"/>
  <c r="AT132" i="3"/>
  <c r="AP132" i="3"/>
  <c r="AL132" i="3"/>
  <c r="AH132" i="3"/>
  <c r="AD132" i="3"/>
  <c r="Z132" i="3"/>
  <c r="V132" i="3"/>
  <c r="R132" i="3"/>
  <c r="N132" i="3"/>
  <c r="BI134" i="3"/>
  <c r="BE134" i="3"/>
  <c r="BA134" i="3"/>
  <c r="AW134" i="3"/>
  <c r="AS134" i="3"/>
  <c r="AO134" i="3"/>
  <c r="AK134" i="3"/>
  <c r="AG134" i="3"/>
  <c r="AC134" i="3"/>
  <c r="V134" i="3"/>
  <c r="N134" i="3"/>
  <c r="BF134" i="3"/>
  <c r="BB134" i="3"/>
  <c r="AX134" i="3"/>
  <c r="AT134" i="3"/>
  <c r="AP134" i="3"/>
  <c r="AL134" i="3"/>
  <c r="AH134" i="3"/>
  <c r="AD134" i="3"/>
  <c r="X134" i="3"/>
  <c r="P134" i="3"/>
  <c r="Y134" i="3"/>
  <c r="U134" i="3"/>
  <c r="Q134" i="3"/>
  <c r="M134" i="3"/>
  <c r="BH136" i="3"/>
  <c r="BD136" i="3"/>
  <c r="AZ136" i="3"/>
  <c r="AV136" i="3"/>
  <c r="AR136" i="3"/>
  <c r="AN136" i="3"/>
  <c r="AJ136" i="3"/>
  <c r="AF136" i="3"/>
  <c r="AB136" i="3"/>
  <c r="X136" i="3"/>
  <c r="T136" i="3"/>
  <c r="P136" i="3"/>
  <c r="BI136" i="3"/>
  <c r="BE136" i="3"/>
  <c r="BA136" i="3"/>
  <c r="AW136" i="3"/>
  <c r="AS136" i="3"/>
  <c r="AO136" i="3"/>
  <c r="AK136" i="3"/>
  <c r="AG136" i="3"/>
  <c r="AC136" i="3"/>
  <c r="Y136" i="3"/>
  <c r="U136" i="3"/>
  <c r="Q136" i="3"/>
  <c r="M136" i="3"/>
  <c r="M140" i="3"/>
  <c r="O140" i="3"/>
  <c r="Q140" i="3"/>
  <c r="S140" i="3"/>
  <c r="U140" i="3"/>
  <c r="W140" i="3"/>
  <c r="Y140" i="3"/>
  <c r="AA140" i="3"/>
  <c r="AC140" i="3"/>
  <c r="AE140" i="3"/>
  <c r="AG140" i="3"/>
  <c r="AI140" i="3"/>
  <c r="AK140" i="3"/>
  <c r="AM140" i="3"/>
  <c r="AO140" i="3"/>
  <c r="AQ140" i="3"/>
  <c r="AS140" i="3"/>
  <c r="AU140" i="3"/>
  <c r="AW140" i="3"/>
  <c r="AY140" i="3"/>
  <c r="BA140" i="3"/>
  <c r="BC140" i="3"/>
  <c r="BE140" i="3"/>
  <c r="BG140" i="3"/>
  <c r="BI140" i="3"/>
  <c r="N140" i="3"/>
  <c r="P140" i="3"/>
  <c r="R140" i="3"/>
  <c r="T140" i="3"/>
  <c r="V140" i="3"/>
  <c r="X140" i="3"/>
  <c r="Z140" i="3"/>
  <c r="AB140" i="3"/>
  <c r="AD140" i="3"/>
  <c r="AF140" i="3"/>
  <c r="AH140" i="3"/>
  <c r="AJ140" i="3"/>
  <c r="AL140" i="3"/>
  <c r="AN140" i="3"/>
  <c r="AP140" i="3"/>
  <c r="AR140" i="3"/>
  <c r="AT140" i="3"/>
  <c r="AV140" i="3"/>
  <c r="AX140" i="3"/>
  <c r="AZ140" i="3"/>
  <c r="BB140" i="3"/>
  <c r="BD140" i="3"/>
  <c r="BF140" i="3"/>
  <c r="BH140" i="3"/>
  <c r="BG146" i="3"/>
  <c r="BC146" i="3"/>
  <c r="AY146" i="3"/>
  <c r="AU146" i="3"/>
  <c r="AQ146" i="3"/>
  <c r="AM146" i="3"/>
  <c r="AI146" i="3"/>
  <c r="AE146" i="3"/>
  <c r="AA146" i="3"/>
  <c r="W146" i="3"/>
  <c r="S146" i="3"/>
  <c r="O146" i="3"/>
  <c r="BH146" i="3"/>
  <c r="BD146" i="3"/>
  <c r="AZ146" i="3"/>
  <c r="AV146" i="3"/>
  <c r="AR146" i="3"/>
  <c r="AN146" i="3"/>
  <c r="AJ146" i="3"/>
  <c r="AF146" i="3"/>
  <c r="AB146" i="3"/>
  <c r="X146" i="3"/>
  <c r="T146" i="3"/>
  <c r="BN148" i="3"/>
  <c r="BK148" i="3"/>
  <c r="BI149" i="3"/>
  <c r="BE149" i="3"/>
  <c r="BA149" i="3"/>
  <c r="AW149" i="3"/>
  <c r="AS149" i="3"/>
  <c r="AO149" i="3"/>
  <c r="AK149" i="3"/>
  <c r="AG149" i="3"/>
  <c r="AC149" i="3"/>
  <c r="Y149" i="3"/>
  <c r="U149" i="3"/>
  <c r="Q149" i="3"/>
  <c r="M149" i="3"/>
  <c r="BF149" i="3"/>
  <c r="BB149" i="3"/>
  <c r="AX149" i="3"/>
  <c r="AT149" i="3"/>
  <c r="AP149" i="3"/>
  <c r="AL149" i="3"/>
  <c r="AH149" i="3"/>
  <c r="AD149" i="3"/>
  <c r="Z149" i="3"/>
  <c r="V149" i="3"/>
  <c r="R149" i="3"/>
  <c r="N149" i="3"/>
  <c r="BI151" i="3"/>
  <c r="BE151" i="3"/>
  <c r="BH151" i="3"/>
  <c r="BD151" i="3"/>
  <c r="AX151" i="3"/>
  <c r="AT151" i="3"/>
  <c r="AP151" i="3"/>
  <c r="AL151" i="3"/>
  <c r="AH151" i="3"/>
  <c r="AD151" i="3"/>
  <c r="Z151" i="3"/>
  <c r="V151" i="3"/>
  <c r="R151" i="3"/>
  <c r="N151" i="3"/>
  <c r="BA151" i="3"/>
  <c r="AW151" i="3"/>
  <c r="AS151" i="3"/>
  <c r="AO151" i="3"/>
  <c r="AK151" i="3"/>
  <c r="AG151" i="3"/>
  <c r="AC151" i="3"/>
  <c r="Y151" i="3"/>
  <c r="U151" i="3"/>
  <c r="Q151" i="3"/>
  <c r="M151" i="3"/>
  <c r="BJ154" i="3"/>
  <c r="BJ156" i="3"/>
  <c r="BN156" i="3"/>
  <c r="BH157" i="3"/>
  <c r="BD157" i="3"/>
  <c r="AZ157" i="3"/>
  <c r="AV157" i="3"/>
  <c r="AR157" i="3"/>
  <c r="AN157" i="3"/>
  <c r="AJ157" i="3"/>
  <c r="AF157" i="3"/>
  <c r="AB157" i="3"/>
  <c r="X157" i="3"/>
  <c r="T157" i="3"/>
  <c r="P157" i="3"/>
  <c r="BI157" i="3"/>
  <c r="BE157" i="3"/>
  <c r="BA157" i="3"/>
  <c r="AW157" i="3"/>
  <c r="AS157" i="3"/>
  <c r="AO157" i="3"/>
  <c r="AK157" i="3"/>
  <c r="AG157" i="3"/>
  <c r="AC157" i="3"/>
  <c r="Y157" i="3"/>
  <c r="U157" i="3"/>
  <c r="Q157" i="3"/>
  <c r="M157" i="3"/>
  <c r="N169" i="3"/>
  <c r="P169" i="3"/>
  <c r="R169" i="3"/>
  <c r="T169" i="3"/>
  <c r="V169" i="3"/>
  <c r="X169" i="3"/>
  <c r="Z169" i="3"/>
  <c r="AB169" i="3"/>
  <c r="AD169" i="3"/>
  <c r="AF169" i="3"/>
  <c r="AH169" i="3"/>
  <c r="AJ169" i="3"/>
  <c r="AL169" i="3"/>
  <c r="AN169" i="3"/>
  <c r="AP169" i="3"/>
  <c r="AR169" i="3"/>
  <c r="AT169" i="3"/>
  <c r="AV169" i="3"/>
  <c r="AX169" i="3"/>
  <c r="AZ169" i="3"/>
  <c r="BB169" i="3"/>
  <c r="BD169" i="3"/>
  <c r="BF169" i="3"/>
  <c r="BH169" i="3"/>
  <c r="M169" i="3"/>
  <c r="O169" i="3"/>
  <c r="Q169" i="3"/>
  <c r="S169" i="3"/>
  <c r="U169" i="3"/>
  <c r="W169" i="3"/>
  <c r="Y169" i="3"/>
  <c r="AA169" i="3"/>
  <c r="AC169" i="3"/>
  <c r="AE169" i="3"/>
  <c r="AG169" i="3"/>
  <c r="AI169" i="3"/>
  <c r="AK169" i="3"/>
  <c r="AM169" i="3"/>
  <c r="AO169" i="3"/>
  <c r="AQ169" i="3"/>
  <c r="AS169" i="3"/>
  <c r="AU169" i="3"/>
  <c r="AW169" i="3"/>
  <c r="AY169" i="3"/>
  <c r="BA169" i="3"/>
  <c r="BC169" i="3"/>
  <c r="BE169" i="3"/>
  <c r="BG169" i="3"/>
  <c r="BI169" i="3"/>
  <c r="M175" i="3"/>
  <c r="O175" i="3"/>
  <c r="Q175" i="3"/>
  <c r="S175" i="3"/>
  <c r="U175" i="3"/>
  <c r="W175" i="3"/>
  <c r="Y175" i="3"/>
  <c r="AA175" i="3"/>
  <c r="AC175" i="3"/>
  <c r="AE175" i="3"/>
  <c r="AG175" i="3"/>
  <c r="AI175" i="3"/>
  <c r="AK175" i="3"/>
  <c r="AM175" i="3"/>
  <c r="AO175" i="3"/>
  <c r="AQ175" i="3"/>
  <c r="AS175" i="3"/>
  <c r="AU175" i="3"/>
  <c r="AW175" i="3"/>
  <c r="AY175" i="3"/>
  <c r="BA175" i="3"/>
  <c r="BC175" i="3"/>
  <c r="BE175" i="3"/>
  <c r="BG175" i="3"/>
  <c r="BI175" i="3"/>
  <c r="N175" i="3"/>
  <c r="P175" i="3"/>
  <c r="R175" i="3"/>
  <c r="T175" i="3"/>
  <c r="V175" i="3"/>
  <c r="X175" i="3"/>
  <c r="Z175" i="3"/>
  <c r="AB175" i="3"/>
  <c r="AD175" i="3"/>
  <c r="AF175" i="3"/>
  <c r="AH175" i="3"/>
  <c r="AJ175" i="3"/>
  <c r="AL175" i="3"/>
  <c r="AN175" i="3"/>
  <c r="AP175" i="3"/>
  <c r="AR175" i="3"/>
  <c r="AT175" i="3"/>
  <c r="AV175" i="3"/>
  <c r="AX175" i="3"/>
  <c r="AZ175" i="3"/>
  <c r="BB175" i="3"/>
  <c r="BD175" i="3"/>
  <c r="BF175" i="3"/>
  <c r="BH175" i="3"/>
  <c r="BE105" i="3"/>
  <c r="AW105" i="3"/>
  <c r="AO105" i="3"/>
  <c r="AG105" i="3"/>
  <c r="Y105" i="3"/>
  <c r="Q105" i="3"/>
  <c r="BG105" i="3"/>
  <c r="AY105" i="3"/>
  <c r="AQ105" i="3"/>
  <c r="AI105" i="3"/>
  <c r="AA105" i="3"/>
  <c r="S105" i="3"/>
  <c r="BH105" i="3"/>
  <c r="BD105" i="3"/>
  <c r="AZ105" i="3"/>
  <c r="AV105" i="3"/>
  <c r="AR105" i="3"/>
  <c r="AN105" i="3"/>
  <c r="AJ105" i="3"/>
  <c r="AF105" i="3"/>
  <c r="AB105" i="3"/>
  <c r="X105" i="3"/>
  <c r="T105" i="3"/>
  <c r="P105" i="3"/>
  <c r="BG109" i="3"/>
  <c r="AY109" i="3"/>
  <c r="AQ109" i="3"/>
  <c r="AI109" i="3"/>
  <c r="AA109" i="3"/>
  <c r="S109" i="3"/>
  <c r="BI109" i="3"/>
  <c r="BA109" i="3"/>
  <c r="AS109" i="3"/>
  <c r="AK109" i="3"/>
  <c r="AC109" i="3"/>
  <c r="U109" i="3"/>
  <c r="M109" i="3"/>
  <c r="BF109" i="3"/>
  <c r="BB109" i="3"/>
  <c r="AX109" i="3"/>
  <c r="AT109" i="3"/>
  <c r="AP109" i="3"/>
  <c r="AL109" i="3"/>
  <c r="AH109" i="3"/>
  <c r="AD109" i="3"/>
  <c r="Z109" i="3"/>
  <c r="V109" i="3"/>
  <c r="R109" i="3"/>
  <c r="N109" i="3"/>
  <c r="BF113" i="3"/>
  <c r="BB113" i="3"/>
  <c r="AX113" i="3"/>
  <c r="AT113" i="3"/>
  <c r="AO113" i="3"/>
  <c r="AG113" i="3"/>
  <c r="Y113" i="3"/>
  <c r="Q113" i="3"/>
  <c r="BI113" i="3"/>
  <c r="BE113" i="3"/>
  <c r="BA113" i="3"/>
  <c r="AW113" i="3"/>
  <c r="AS113" i="3"/>
  <c r="AM113" i="3"/>
  <c r="AE113" i="3"/>
  <c r="W113" i="3"/>
  <c r="O113" i="3"/>
  <c r="AN113" i="3"/>
  <c r="AJ113" i="3"/>
  <c r="AF113" i="3"/>
  <c r="AB113" i="3"/>
  <c r="X113" i="3"/>
  <c r="T113" i="3"/>
  <c r="P113" i="3"/>
  <c r="BH117" i="3"/>
  <c r="AZ117" i="3"/>
  <c r="AR117" i="3"/>
  <c r="AJ117" i="3"/>
  <c r="AB117" i="3"/>
  <c r="T117" i="3"/>
  <c r="BF117" i="3"/>
  <c r="AX117" i="3"/>
  <c r="AP117" i="3"/>
  <c r="AH117" i="3"/>
  <c r="Z117" i="3"/>
  <c r="R117" i="3"/>
  <c r="BI117" i="3"/>
  <c r="BE117" i="3"/>
  <c r="BA117" i="3"/>
  <c r="AW117" i="3"/>
  <c r="AS117" i="3"/>
  <c r="AO117" i="3"/>
  <c r="AK117" i="3"/>
  <c r="AG117" i="3"/>
  <c r="AC117" i="3"/>
  <c r="Y117" i="3"/>
  <c r="U117" i="3"/>
  <c r="Q117" i="3"/>
  <c r="M117" i="3"/>
  <c r="BB121" i="3"/>
  <c r="AT121" i="3"/>
  <c r="AL121" i="3"/>
  <c r="AD121" i="3"/>
  <c r="V121" i="3"/>
  <c r="N121" i="3"/>
  <c r="BD121" i="3"/>
  <c r="AV121" i="3"/>
  <c r="AN121" i="3"/>
  <c r="AF121" i="3"/>
  <c r="X121" i="3"/>
  <c r="P121" i="3"/>
  <c r="BG121" i="3"/>
  <c r="BC121" i="3"/>
  <c r="AY121" i="3"/>
  <c r="AU121" i="3"/>
  <c r="AQ121" i="3"/>
  <c r="AM121" i="3"/>
  <c r="AI121" i="3"/>
  <c r="AE121" i="3"/>
  <c r="AA121" i="3"/>
  <c r="W121" i="3"/>
  <c r="S121" i="3"/>
  <c r="O121" i="3"/>
  <c r="BH133" i="3"/>
  <c r="AZ133" i="3"/>
  <c r="AR133" i="3"/>
  <c r="AJ133" i="3"/>
  <c r="AB133" i="3"/>
  <c r="T133" i="3"/>
  <c r="BF133" i="3"/>
  <c r="AX133" i="3"/>
  <c r="AP133" i="3"/>
  <c r="AH133" i="3"/>
  <c r="Z133" i="3"/>
  <c r="R133" i="3"/>
  <c r="BI133" i="3"/>
  <c r="BE133" i="3"/>
  <c r="BA133" i="3"/>
  <c r="AW133" i="3"/>
  <c r="AS133" i="3"/>
  <c r="AO133" i="3"/>
  <c r="AK133" i="3"/>
  <c r="AG133" i="3"/>
  <c r="AC133" i="3"/>
  <c r="Y133" i="3"/>
  <c r="U133" i="3"/>
  <c r="Q133" i="3"/>
  <c r="M133" i="3"/>
  <c r="BH135" i="3"/>
  <c r="BD135" i="3"/>
  <c r="AZ135" i="3"/>
  <c r="AV135" i="3"/>
  <c r="AR135" i="3"/>
  <c r="AN135" i="3"/>
  <c r="AJ135" i="3"/>
  <c r="AF135" i="3"/>
  <c r="AB135" i="3"/>
  <c r="X135" i="3"/>
  <c r="T135" i="3"/>
  <c r="P135" i="3"/>
  <c r="BI135" i="3"/>
  <c r="BE135" i="3"/>
  <c r="BA135" i="3"/>
  <c r="AW135" i="3"/>
  <c r="AS135" i="3"/>
  <c r="AO135" i="3"/>
  <c r="AK135" i="3"/>
  <c r="AG135" i="3"/>
  <c r="AC135" i="3"/>
  <c r="Y135" i="3"/>
  <c r="U135" i="3"/>
  <c r="Q135" i="3"/>
  <c r="M135" i="3"/>
  <c r="BL137" i="3"/>
  <c r="BM137" i="3"/>
  <c r="BM139" i="3"/>
  <c r="BJ139" i="3"/>
  <c r="BN139" i="3"/>
  <c r="BM142" i="3"/>
  <c r="BL142" i="3"/>
  <c r="BN144" i="3"/>
  <c r="BK144" i="3"/>
  <c r="BI145" i="3"/>
  <c r="BE145" i="3"/>
  <c r="BA145" i="3"/>
  <c r="AW145" i="3"/>
  <c r="AS145" i="3"/>
  <c r="AO145" i="3"/>
  <c r="AK145" i="3"/>
  <c r="AG145" i="3"/>
  <c r="AC145" i="3"/>
  <c r="Y145" i="3"/>
  <c r="U145" i="3"/>
  <c r="Q145" i="3"/>
  <c r="M145" i="3"/>
  <c r="BF145" i="3"/>
  <c r="BB145" i="3"/>
  <c r="AX145" i="3"/>
  <c r="AT145" i="3"/>
  <c r="AP145" i="3"/>
  <c r="AL145" i="3"/>
  <c r="AH145" i="3"/>
  <c r="AD145" i="3"/>
  <c r="Z145" i="3"/>
  <c r="V145" i="3"/>
  <c r="R145" i="3"/>
  <c r="N145" i="3"/>
  <c r="BG150" i="3"/>
  <c r="BC150" i="3"/>
  <c r="AY150" i="3"/>
  <c r="AU150" i="3"/>
  <c r="AQ150" i="3"/>
  <c r="AM150" i="3"/>
  <c r="AI150" i="3"/>
  <c r="AE150" i="3"/>
  <c r="AA150" i="3"/>
  <c r="W150" i="3"/>
  <c r="S150" i="3"/>
  <c r="O150" i="3"/>
  <c r="BH150" i="3"/>
  <c r="BD150" i="3"/>
  <c r="AZ150" i="3"/>
  <c r="AV150" i="3"/>
  <c r="AR150" i="3"/>
  <c r="AN150" i="3"/>
  <c r="AJ150" i="3"/>
  <c r="AF150" i="3"/>
  <c r="AB150" i="3"/>
  <c r="X150" i="3"/>
  <c r="T150" i="3"/>
  <c r="AH152" i="3"/>
  <c r="AD152" i="3"/>
  <c r="Z152" i="3"/>
  <c r="V152" i="3"/>
  <c r="BK152" i="3" s="1"/>
  <c r="R152" i="3"/>
  <c r="BN152" i="3" s="1"/>
  <c r="BF158" i="3"/>
  <c r="BB158" i="3"/>
  <c r="AX158" i="3"/>
  <c r="AT158" i="3"/>
  <c r="AP158" i="3"/>
  <c r="AL158" i="3"/>
  <c r="AH158" i="3"/>
  <c r="AD158" i="3"/>
  <c r="Z158" i="3"/>
  <c r="V158" i="3"/>
  <c r="R158" i="3"/>
  <c r="N158" i="3"/>
  <c r="BG158" i="3"/>
  <c r="BC158" i="3"/>
  <c r="AY158" i="3"/>
  <c r="AU158" i="3"/>
  <c r="AQ158" i="3"/>
  <c r="AM158" i="3"/>
  <c r="AI158" i="3"/>
  <c r="AE158" i="3"/>
  <c r="AA158" i="3"/>
  <c r="W158" i="3"/>
  <c r="S158" i="3"/>
  <c r="O158" i="3"/>
  <c r="M159" i="3"/>
  <c r="O159" i="3"/>
  <c r="Q159" i="3"/>
  <c r="S159" i="3"/>
  <c r="U159" i="3"/>
  <c r="W159" i="3"/>
  <c r="Y159" i="3"/>
  <c r="AA159" i="3"/>
  <c r="AC159" i="3"/>
  <c r="AE159" i="3"/>
  <c r="AG159" i="3"/>
  <c r="AI159" i="3"/>
  <c r="AK159" i="3"/>
  <c r="AM159" i="3"/>
  <c r="AO159" i="3"/>
  <c r="AQ159" i="3"/>
  <c r="AS159" i="3"/>
  <c r="AU159" i="3"/>
  <c r="AW159" i="3"/>
  <c r="AY159" i="3"/>
  <c r="BA159" i="3"/>
  <c r="BC159" i="3"/>
  <c r="BE159" i="3"/>
  <c r="BG159" i="3"/>
  <c r="BI159" i="3"/>
  <c r="N159" i="3"/>
  <c r="P159" i="3"/>
  <c r="R159" i="3"/>
  <c r="T159" i="3"/>
  <c r="V159" i="3"/>
  <c r="X159" i="3"/>
  <c r="Z159" i="3"/>
  <c r="AB159" i="3"/>
  <c r="AD159" i="3"/>
  <c r="AF159" i="3"/>
  <c r="AH159" i="3"/>
  <c r="AJ159" i="3"/>
  <c r="AL159" i="3"/>
  <c r="BK159" i="3" s="1"/>
  <c r="AN159" i="3"/>
  <c r="AP159" i="3"/>
  <c r="AR159" i="3"/>
  <c r="AT159" i="3"/>
  <c r="AV159" i="3"/>
  <c r="AX159" i="3"/>
  <c r="AZ159" i="3"/>
  <c r="BB159" i="3"/>
  <c r="BD159" i="3"/>
  <c r="BF159" i="3"/>
  <c r="BH159" i="3"/>
  <c r="BG161" i="3"/>
  <c r="BC161" i="3"/>
  <c r="AY161" i="3"/>
  <c r="AU161" i="3"/>
  <c r="AQ161" i="3"/>
  <c r="AM161" i="3"/>
  <c r="AI161" i="3"/>
  <c r="AE161" i="3"/>
  <c r="AA161" i="3"/>
  <c r="W161" i="3"/>
  <c r="S161" i="3"/>
  <c r="O161" i="3"/>
  <c r="BH161" i="3"/>
  <c r="BD161" i="3"/>
  <c r="AZ161" i="3"/>
  <c r="AV161" i="3"/>
  <c r="AR161" i="3"/>
  <c r="AN161" i="3"/>
  <c r="AJ161" i="3"/>
  <c r="AF161" i="3"/>
  <c r="AB161" i="3"/>
  <c r="X161" i="3"/>
  <c r="T161" i="3"/>
  <c r="P161" i="3"/>
  <c r="BH163" i="3"/>
  <c r="BD163" i="3"/>
  <c r="AZ163" i="3"/>
  <c r="AV163" i="3"/>
  <c r="AR163" i="3"/>
  <c r="AN163" i="3"/>
  <c r="AJ163" i="3"/>
  <c r="AF163" i="3"/>
  <c r="AB163" i="3"/>
  <c r="X163" i="3"/>
  <c r="T163" i="3"/>
  <c r="P163" i="3"/>
  <c r="BI163" i="3"/>
  <c r="BE163" i="3"/>
  <c r="BA163" i="3"/>
  <c r="AW163" i="3"/>
  <c r="AS163" i="3"/>
  <c r="AO163" i="3"/>
  <c r="AK163" i="3"/>
  <c r="AG163" i="3"/>
  <c r="AC163" i="3"/>
  <c r="Y163" i="3"/>
  <c r="U163" i="3"/>
  <c r="Q163" i="3"/>
  <c r="M163" i="3"/>
  <c r="BG165" i="3"/>
  <c r="BC165" i="3"/>
  <c r="AY165" i="3"/>
  <c r="AU165" i="3"/>
  <c r="AQ165" i="3"/>
  <c r="AM165" i="3"/>
  <c r="AI165" i="3"/>
  <c r="AE165" i="3"/>
  <c r="AA165" i="3"/>
  <c r="W165" i="3"/>
  <c r="S165" i="3"/>
  <c r="O165" i="3"/>
  <c r="BH165" i="3"/>
  <c r="BD165" i="3"/>
  <c r="AZ165" i="3"/>
  <c r="AV165" i="3"/>
  <c r="AR165" i="3"/>
  <c r="AN165" i="3"/>
  <c r="AJ165" i="3"/>
  <c r="AF165" i="3"/>
  <c r="AB165" i="3"/>
  <c r="X165" i="3"/>
  <c r="T165" i="3"/>
  <c r="P165" i="3"/>
  <c r="BH167" i="3"/>
  <c r="BD167" i="3"/>
  <c r="AZ167" i="3"/>
  <c r="AV167" i="3"/>
  <c r="AR167" i="3"/>
  <c r="AN167" i="3"/>
  <c r="AJ167" i="3"/>
  <c r="AF167" i="3"/>
  <c r="AB167" i="3"/>
  <c r="X167" i="3"/>
  <c r="T167" i="3"/>
  <c r="P167" i="3"/>
  <c r="BI167" i="3"/>
  <c r="BE167" i="3"/>
  <c r="BA167" i="3"/>
  <c r="AW167" i="3"/>
  <c r="AS167" i="3"/>
  <c r="AO167" i="3"/>
  <c r="AK167" i="3"/>
  <c r="AG167" i="3"/>
  <c r="AC167" i="3"/>
  <c r="Y167" i="3"/>
  <c r="U167" i="3"/>
  <c r="Q167" i="3"/>
  <c r="M167" i="3"/>
  <c r="BL170" i="3"/>
  <c r="BJ172" i="3"/>
  <c r="BK172" i="3"/>
  <c r="BL174" i="3"/>
  <c r="BI176" i="3"/>
  <c r="BE176" i="3"/>
  <c r="BA176" i="3"/>
  <c r="AW176" i="3"/>
  <c r="AS176" i="3"/>
  <c r="AO176" i="3"/>
  <c r="AK176" i="3"/>
  <c r="AG176" i="3"/>
  <c r="AC176" i="3"/>
  <c r="Y176" i="3"/>
  <c r="U176" i="3"/>
  <c r="Q176" i="3"/>
  <c r="M176" i="3"/>
  <c r="BF176" i="3"/>
  <c r="BB176" i="3"/>
  <c r="AX176" i="3"/>
  <c r="AT176" i="3"/>
  <c r="AP176" i="3"/>
  <c r="AL176" i="3"/>
  <c r="AH176" i="3"/>
  <c r="AD176" i="3"/>
  <c r="Z176" i="3"/>
  <c r="V176" i="3"/>
  <c r="R176" i="3"/>
  <c r="N176" i="3"/>
  <c r="BL178" i="3"/>
  <c r="BJ180" i="3"/>
  <c r="BK180" i="3"/>
  <c r="BG181" i="3"/>
  <c r="BC181" i="3"/>
  <c r="AY181" i="3"/>
  <c r="AU181" i="3"/>
  <c r="AQ181" i="3"/>
  <c r="AM181" i="3"/>
  <c r="AI181" i="3"/>
  <c r="AE181" i="3"/>
  <c r="AA181" i="3"/>
  <c r="W181" i="3"/>
  <c r="S181" i="3"/>
  <c r="O181" i="3"/>
  <c r="BH181" i="3"/>
  <c r="BD181" i="3"/>
  <c r="AZ181" i="3"/>
  <c r="AV181" i="3"/>
  <c r="AR181" i="3"/>
  <c r="AN181" i="3"/>
  <c r="AJ181" i="3"/>
  <c r="AF181" i="3"/>
  <c r="AB181" i="3"/>
  <c r="X181" i="3"/>
  <c r="T181" i="3"/>
  <c r="P181" i="3"/>
  <c r="BH183" i="3"/>
  <c r="BD183" i="3"/>
  <c r="AZ183" i="3"/>
  <c r="AV183" i="3"/>
  <c r="AR183" i="3"/>
  <c r="AN183" i="3"/>
  <c r="AJ183" i="3"/>
  <c r="AF183" i="3"/>
  <c r="AB183" i="3"/>
  <c r="X183" i="3"/>
  <c r="T183" i="3"/>
  <c r="P183" i="3"/>
  <c r="BI183" i="3"/>
  <c r="BE183" i="3"/>
  <c r="BA183" i="3"/>
  <c r="AW183" i="3"/>
  <c r="AS183" i="3"/>
  <c r="AO183" i="3"/>
  <c r="AK183" i="3"/>
  <c r="AG183" i="3"/>
  <c r="AC183" i="3"/>
  <c r="Y183" i="3"/>
  <c r="U183" i="3"/>
  <c r="Q183" i="3"/>
  <c r="M183" i="3"/>
  <c r="BM185" i="3"/>
  <c r="BL185" i="3"/>
  <c r="BM186" i="3"/>
  <c r="BJ186" i="3"/>
  <c r="BK186" i="3"/>
  <c r="BK187" i="3"/>
  <c r="BJ187" i="3"/>
  <c r="BM187" i="3"/>
  <c r="BL187" i="3"/>
  <c r="BJ188" i="3"/>
  <c r="BK188" i="3"/>
  <c r="BM189" i="3"/>
  <c r="BL189" i="3"/>
  <c r="BM190" i="3"/>
  <c r="BJ190" i="3"/>
  <c r="BK190" i="3"/>
  <c r="BK191" i="3"/>
  <c r="BJ191" i="3"/>
  <c r="BM191" i="3"/>
  <c r="BL191" i="3"/>
  <c r="BE123" i="3"/>
  <c r="AW123" i="3"/>
  <c r="AO123" i="3"/>
  <c r="AG123" i="3"/>
  <c r="Y123" i="3"/>
  <c r="Q123" i="3"/>
  <c r="BG123" i="3"/>
  <c r="AY123" i="3"/>
  <c r="AQ123" i="3"/>
  <c r="AI123" i="3"/>
  <c r="AA123" i="3"/>
  <c r="S123" i="3"/>
  <c r="BH123" i="3"/>
  <c r="BD123" i="3"/>
  <c r="AZ123" i="3"/>
  <c r="AV123" i="3"/>
  <c r="AR123" i="3"/>
  <c r="AN123" i="3"/>
  <c r="AJ123" i="3"/>
  <c r="AF123" i="3"/>
  <c r="AB123" i="3"/>
  <c r="X123" i="3"/>
  <c r="T123" i="3"/>
  <c r="P123" i="3"/>
  <c r="BG127" i="3"/>
  <c r="AY127" i="3"/>
  <c r="AQ127" i="3"/>
  <c r="AI127" i="3"/>
  <c r="AA127" i="3"/>
  <c r="S127" i="3"/>
  <c r="BI127" i="3"/>
  <c r="BA127" i="3"/>
  <c r="AS127" i="3"/>
  <c r="AK127" i="3"/>
  <c r="AC127" i="3"/>
  <c r="U127" i="3"/>
  <c r="M127" i="3"/>
  <c r="BF127" i="3"/>
  <c r="BB127" i="3"/>
  <c r="AX127" i="3"/>
  <c r="AT127" i="3"/>
  <c r="AP127" i="3"/>
  <c r="AL127" i="3"/>
  <c r="AH127" i="3"/>
  <c r="AD127" i="3"/>
  <c r="Z127" i="3"/>
  <c r="V127" i="3"/>
  <c r="R127" i="3"/>
  <c r="N127" i="3"/>
  <c r="BE131" i="3"/>
  <c r="AW131" i="3"/>
  <c r="AO131" i="3"/>
  <c r="AG131" i="3"/>
  <c r="Y131" i="3"/>
  <c r="Q131" i="3"/>
  <c r="BG131" i="3"/>
  <c r="AY131" i="3"/>
  <c r="AQ131" i="3"/>
  <c r="AI131" i="3"/>
  <c r="AA131" i="3"/>
  <c r="S131" i="3"/>
  <c r="BH131" i="3"/>
  <c r="BD131" i="3"/>
  <c r="AZ131" i="3"/>
  <c r="AV131" i="3"/>
  <c r="AR131" i="3"/>
  <c r="AN131" i="3"/>
  <c r="AJ131" i="3"/>
  <c r="AF131" i="3"/>
  <c r="AB131" i="3"/>
  <c r="X131" i="3"/>
  <c r="T131" i="3"/>
  <c r="P131" i="3"/>
  <c r="BI138" i="3"/>
  <c r="BE138" i="3"/>
  <c r="BA138" i="3"/>
  <c r="AW138" i="3"/>
  <c r="AS138" i="3"/>
  <c r="AO138" i="3"/>
  <c r="AK138" i="3"/>
  <c r="AG138" i="3"/>
  <c r="AC138" i="3"/>
  <c r="Y138" i="3"/>
  <c r="U138" i="3"/>
  <c r="Q138" i="3"/>
  <c r="M138" i="3"/>
  <c r="BF138" i="3"/>
  <c r="BB138" i="3"/>
  <c r="AX138" i="3"/>
  <c r="AT138" i="3"/>
  <c r="AP138" i="3"/>
  <c r="AL138" i="3"/>
  <c r="AH138" i="3"/>
  <c r="AD138" i="3"/>
  <c r="Z138" i="3"/>
  <c r="V138" i="3"/>
  <c r="R138" i="3"/>
  <c r="N138" i="3"/>
  <c r="BF143" i="3"/>
  <c r="BB143" i="3"/>
  <c r="AX143" i="3"/>
  <c r="AT143" i="3"/>
  <c r="AP143" i="3"/>
  <c r="AL143" i="3"/>
  <c r="AH143" i="3"/>
  <c r="AD143" i="3"/>
  <c r="Z143" i="3"/>
  <c r="V143" i="3"/>
  <c r="R143" i="3"/>
  <c r="N143" i="3"/>
  <c r="BG143" i="3"/>
  <c r="BC143" i="3"/>
  <c r="AY143" i="3"/>
  <c r="AU143" i="3"/>
  <c r="AQ143" i="3"/>
  <c r="AM143" i="3"/>
  <c r="AI143" i="3"/>
  <c r="AE143" i="3"/>
  <c r="AA143" i="3"/>
  <c r="W143" i="3"/>
  <c r="S143" i="3"/>
  <c r="O143" i="3"/>
  <c r="BH147" i="3"/>
  <c r="BD147" i="3"/>
  <c r="AZ147" i="3"/>
  <c r="AV147" i="3"/>
  <c r="AR147" i="3"/>
  <c r="AN147" i="3"/>
  <c r="AJ147" i="3"/>
  <c r="AF147" i="3"/>
  <c r="AB147" i="3"/>
  <c r="X147" i="3"/>
  <c r="T147" i="3"/>
  <c r="P147" i="3"/>
  <c r="BI147" i="3"/>
  <c r="BE147" i="3"/>
  <c r="BA147" i="3"/>
  <c r="AW147" i="3"/>
  <c r="AS147" i="3"/>
  <c r="AO147" i="3"/>
  <c r="AK147" i="3"/>
  <c r="AG147" i="3"/>
  <c r="AC147" i="3"/>
  <c r="Y147" i="3"/>
  <c r="U147" i="3"/>
  <c r="Q147" i="3"/>
  <c r="M147" i="3"/>
  <c r="BG155" i="3"/>
  <c r="BC155" i="3"/>
  <c r="AY155" i="3"/>
  <c r="AU155" i="3"/>
  <c r="AQ155" i="3"/>
  <c r="AM155" i="3"/>
  <c r="AI155" i="3"/>
  <c r="AE155" i="3"/>
  <c r="AA155" i="3"/>
  <c r="W155" i="3"/>
  <c r="S155" i="3"/>
  <c r="O155" i="3"/>
  <c r="BH155" i="3"/>
  <c r="BD155" i="3"/>
  <c r="AZ155" i="3"/>
  <c r="AV155" i="3"/>
  <c r="AR155" i="3"/>
  <c r="AN155" i="3"/>
  <c r="AJ155" i="3"/>
  <c r="AF155" i="3"/>
  <c r="AB155" i="3"/>
  <c r="X155" i="3"/>
  <c r="T155" i="3"/>
  <c r="P155" i="3"/>
  <c r="BI160" i="3"/>
  <c r="BE160" i="3"/>
  <c r="BA160" i="3"/>
  <c r="AW160" i="3"/>
  <c r="AS160" i="3"/>
  <c r="AO160" i="3"/>
  <c r="AK160" i="3"/>
  <c r="AG160" i="3"/>
  <c r="AC160" i="3"/>
  <c r="Y160" i="3"/>
  <c r="U160" i="3"/>
  <c r="Q160" i="3"/>
  <c r="M160" i="3"/>
  <c r="BF160" i="3"/>
  <c r="BB160" i="3"/>
  <c r="AX160" i="3"/>
  <c r="AT160" i="3"/>
  <c r="AP160" i="3"/>
  <c r="AL160" i="3"/>
  <c r="AH160" i="3"/>
  <c r="AD160" i="3"/>
  <c r="Z160" i="3"/>
  <c r="V160" i="3"/>
  <c r="R160" i="3"/>
  <c r="N160" i="3"/>
  <c r="BG168" i="3"/>
  <c r="BC168" i="3"/>
  <c r="AY168" i="3"/>
  <c r="AU168" i="3"/>
  <c r="AQ168" i="3"/>
  <c r="AM168" i="3"/>
  <c r="AI168" i="3"/>
  <c r="AE168" i="3"/>
  <c r="AA168" i="3"/>
  <c r="W168" i="3"/>
  <c r="S168" i="3"/>
  <c r="O168" i="3"/>
  <c r="BH168" i="3"/>
  <c r="BD168" i="3"/>
  <c r="AZ168" i="3"/>
  <c r="AV168" i="3"/>
  <c r="AR168" i="3"/>
  <c r="AN168" i="3"/>
  <c r="AJ168" i="3"/>
  <c r="AF168" i="3"/>
  <c r="AB168" i="3"/>
  <c r="X168" i="3"/>
  <c r="T168" i="3"/>
  <c r="P168" i="3"/>
  <c r="BI177" i="3"/>
  <c r="BE177" i="3"/>
  <c r="BA177" i="3"/>
  <c r="AW177" i="3"/>
  <c r="AS177" i="3"/>
  <c r="AO177" i="3"/>
  <c r="AK177" i="3"/>
  <c r="AG177" i="3"/>
  <c r="AC177" i="3"/>
  <c r="Y177" i="3"/>
  <c r="U177" i="3"/>
  <c r="Q177" i="3"/>
  <c r="M177" i="3"/>
  <c r="BF177" i="3"/>
  <c r="BB177" i="3"/>
  <c r="AX177" i="3"/>
  <c r="AT177" i="3"/>
  <c r="AP177" i="3"/>
  <c r="AL177" i="3"/>
  <c r="AH177" i="3"/>
  <c r="AD177" i="3"/>
  <c r="Z177" i="3"/>
  <c r="V177" i="3"/>
  <c r="R177" i="3"/>
  <c r="N177" i="3"/>
  <c r="BD125" i="3"/>
  <c r="AV125" i="3"/>
  <c r="AN125" i="3"/>
  <c r="AF125" i="3"/>
  <c r="X125" i="3"/>
  <c r="P125" i="3"/>
  <c r="BB125" i="3"/>
  <c r="AT125" i="3"/>
  <c r="AL125" i="3"/>
  <c r="AD125" i="3"/>
  <c r="V125" i="3"/>
  <c r="N125" i="3"/>
  <c r="BG125" i="3"/>
  <c r="BC125" i="3"/>
  <c r="AY125" i="3"/>
  <c r="AU125" i="3"/>
  <c r="AQ125" i="3"/>
  <c r="AM125" i="3"/>
  <c r="AI125" i="3"/>
  <c r="AE125" i="3"/>
  <c r="AA125" i="3"/>
  <c r="W125" i="3"/>
  <c r="S125" i="3"/>
  <c r="O125" i="3"/>
  <c r="BF129" i="3"/>
  <c r="AX129" i="3"/>
  <c r="AP129" i="3"/>
  <c r="AH129" i="3"/>
  <c r="Z129" i="3"/>
  <c r="R129" i="3"/>
  <c r="BH129" i="3"/>
  <c r="AZ129" i="3"/>
  <c r="AR129" i="3"/>
  <c r="AJ129" i="3"/>
  <c r="AB129" i="3"/>
  <c r="T129" i="3"/>
  <c r="BI129" i="3"/>
  <c r="BE129" i="3"/>
  <c r="BA129" i="3"/>
  <c r="AW129" i="3"/>
  <c r="AS129" i="3"/>
  <c r="AO129" i="3"/>
  <c r="AK129" i="3"/>
  <c r="AG129" i="3"/>
  <c r="AC129" i="3"/>
  <c r="Y129" i="3"/>
  <c r="U129" i="3"/>
  <c r="Q129" i="3"/>
  <c r="M129" i="3"/>
  <c r="BG141" i="3"/>
  <c r="BC141" i="3"/>
  <c r="AY141" i="3"/>
  <c r="AU141" i="3"/>
  <c r="AQ141" i="3"/>
  <c r="AM141" i="3"/>
  <c r="AI141" i="3"/>
  <c r="AE141" i="3"/>
  <c r="AA141" i="3"/>
  <c r="W141" i="3"/>
  <c r="S141" i="3"/>
  <c r="O141" i="3"/>
  <c r="BH141" i="3"/>
  <c r="BD141" i="3"/>
  <c r="AZ141" i="3"/>
  <c r="AV141" i="3"/>
  <c r="AR141" i="3"/>
  <c r="AN141" i="3"/>
  <c r="AJ141" i="3"/>
  <c r="AF141" i="3"/>
  <c r="AB141" i="3"/>
  <c r="X141" i="3"/>
  <c r="T141" i="3"/>
  <c r="P141" i="3"/>
  <c r="BH153" i="3"/>
  <c r="BD153" i="3"/>
  <c r="AZ153" i="3"/>
  <c r="AV153" i="3"/>
  <c r="AR153" i="3"/>
  <c r="AN153" i="3"/>
  <c r="AJ153" i="3"/>
  <c r="AF153" i="3"/>
  <c r="AB153" i="3"/>
  <c r="X153" i="3"/>
  <c r="T153" i="3"/>
  <c r="P153" i="3"/>
  <c r="BI153" i="3"/>
  <c r="BE153" i="3"/>
  <c r="BA153" i="3"/>
  <c r="AW153" i="3"/>
  <c r="AS153" i="3"/>
  <c r="AO153" i="3"/>
  <c r="AK153" i="3"/>
  <c r="AG153" i="3"/>
  <c r="AC153" i="3"/>
  <c r="Y153" i="3"/>
  <c r="U153" i="3"/>
  <c r="Q153" i="3"/>
  <c r="M153" i="3"/>
  <c r="BG164" i="3"/>
  <c r="BC164" i="3"/>
  <c r="AY164" i="3"/>
  <c r="AU164" i="3"/>
  <c r="AQ164" i="3"/>
  <c r="AM164" i="3"/>
  <c r="AI164" i="3"/>
  <c r="AE164" i="3"/>
  <c r="AA164" i="3"/>
  <c r="W164" i="3"/>
  <c r="S164" i="3"/>
  <c r="O164" i="3"/>
  <c r="BH164" i="3"/>
  <c r="BD164" i="3"/>
  <c r="AZ164" i="3"/>
  <c r="AV164" i="3"/>
  <c r="AR164" i="3"/>
  <c r="AN164" i="3"/>
  <c r="AJ164" i="3"/>
  <c r="AF164" i="3"/>
  <c r="AB164" i="3"/>
  <c r="X164" i="3"/>
  <c r="T164" i="3"/>
  <c r="P164" i="3"/>
  <c r="BI173" i="3"/>
  <c r="BE173" i="3"/>
  <c r="BA173" i="3"/>
  <c r="AW173" i="3"/>
  <c r="AS173" i="3"/>
  <c r="AO173" i="3"/>
  <c r="AK173" i="3"/>
  <c r="AG173" i="3"/>
  <c r="AC173" i="3"/>
  <c r="Y173" i="3"/>
  <c r="U173" i="3"/>
  <c r="Q173" i="3"/>
  <c r="M173" i="3"/>
  <c r="BF173" i="3"/>
  <c r="BB173" i="3"/>
  <c r="AX173" i="3"/>
  <c r="AT173" i="3"/>
  <c r="AP173" i="3"/>
  <c r="AL173" i="3"/>
  <c r="AH173" i="3"/>
  <c r="AD173" i="3"/>
  <c r="Z173" i="3"/>
  <c r="V173" i="3"/>
  <c r="R173" i="3"/>
  <c r="N173" i="3"/>
  <c r="BG184" i="3"/>
  <c r="BC184" i="3"/>
  <c r="AY184" i="3"/>
  <c r="AU184" i="3"/>
  <c r="AQ184" i="3"/>
  <c r="AM184" i="3"/>
  <c r="AI184" i="3"/>
  <c r="AE184" i="3"/>
  <c r="AA184" i="3"/>
  <c r="W184" i="3"/>
  <c r="S184" i="3"/>
  <c r="O184" i="3"/>
  <c r="BH184" i="3"/>
  <c r="BD184" i="3"/>
  <c r="AZ184" i="3"/>
  <c r="AV184" i="3"/>
  <c r="AR184" i="3"/>
  <c r="AN184" i="3"/>
  <c r="AJ184" i="3"/>
  <c r="AF184" i="3"/>
  <c r="AB184" i="3"/>
  <c r="X184" i="3"/>
  <c r="T184" i="3"/>
  <c r="P184" i="3"/>
  <c r="M256" i="3"/>
  <c r="O256" i="3"/>
  <c r="Q256" i="3"/>
  <c r="S256" i="3"/>
  <c r="U256" i="3"/>
  <c r="W256" i="3"/>
  <c r="Y256" i="3"/>
  <c r="AA256" i="3"/>
  <c r="AC256" i="3"/>
  <c r="AE256" i="3"/>
  <c r="AG256" i="3"/>
  <c r="AI256" i="3"/>
  <c r="AK256" i="3"/>
  <c r="AM256" i="3"/>
  <c r="AO256" i="3"/>
  <c r="AQ256" i="3"/>
  <c r="AS256" i="3"/>
  <c r="AU256" i="3"/>
  <c r="AW256" i="3"/>
  <c r="AY256" i="3"/>
  <c r="BA256" i="3"/>
  <c r="BC256" i="3"/>
  <c r="BE256" i="3"/>
  <c r="BG256" i="3"/>
  <c r="BI256" i="3"/>
  <c r="N256" i="3"/>
  <c r="P256" i="3"/>
  <c r="R256" i="3"/>
  <c r="T256" i="3"/>
  <c r="V256" i="3"/>
  <c r="X256" i="3"/>
  <c r="Z256" i="3"/>
  <c r="AB256" i="3"/>
  <c r="AD256" i="3"/>
  <c r="AF256" i="3"/>
  <c r="AH256" i="3"/>
  <c r="AJ256" i="3"/>
  <c r="AL256" i="3"/>
  <c r="AN256" i="3"/>
  <c r="AP256" i="3"/>
  <c r="AR256" i="3"/>
  <c r="AT256" i="3"/>
  <c r="AV256" i="3"/>
  <c r="AX256" i="3"/>
  <c r="AZ256" i="3"/>
  <c r="BB256" i="3"/>
  <c r="BD256" i="3"/>
  <c r="BF256" i="3"/>
  <c r="BH256" i="3"/>
  <c r="N204" i="3"/>
  <c r="P204" i="3"/>
  <c r="R204" i="3"/>
  <c r="T204" i="3"/>
  <c r="V204" i="3"/>
  <c r="X204" i="3"/>
  <c r="Z204" i="3"/>
  <c r="AB204" i="3"/>
  <c r="AD204" i="3"/>
  <c r="AF204" i="3"/>
  <c r="AH204" i="3"/>
  <c r="AJ204" i="3"/>
  <c r="AL204" i="3"/>
  <c r="AN204" i="3"/>
  <c r="AP204" i="3"/>
  <c r="AR204" i="3"/>
  <c r="AT204" i="3"/>
  <c r="AV204" i="3"/>
  <c r="AX204" i="3"/>
  <c r="AZ204" i="3"/>
  <c r="BB204" i="3"/>
  <c r="BD204" i="3"/>
  <c r="BF204" i="3"/>
  <c r="BH204" i="3"/>
  <c r="M204" i="3"/>
  <c r="Q204" i="3"/>
  <c r="U204" i="3"/>
  <c r="Y204" i="3"/>
  <c r="AC204" i="3"/>
  <c r="AG204" i="3"/>
  <c r="AK204" i="3"/>
  <c r="AO204" i="3"/>
  <c r="AS204" i="3"/>
  <c r="AW204" i="3"/>
  <c r="BA204" i="3"/>
  <c r="BE204" i="3"/>
  <c r="BI204" i="3"/>
  <c r="O204" i="3"/>
  <c r="S204" i="3"/>
  <c r="W204" i="3"/>
  <c r="AA204" i="3"/>
  <c r="AE204" i="3"/>
  <c r="AI204" i="3"/>
  <c r="AM204" i="3"/>
  <c r="AQ204" i="3"/>
  <c r="AU204" i="3"/>
  <c r="AY204" i="3"/>
  <c r="BC204" i="3"/>
  <c r="BG204" i="3"/>
  <c r="M206" i="3"/>
  <c r="O206" i="3"/>
  <c r="Q206" i="3"/>
  <c r="S206" i="3"/>
  <c r="U206" i="3"/>
  <c r="W206" i="3"/>
  <c r="Y206" i="3"/>
  <c r="AA206" i="3"/>
  <c r="AC206" i="3"/>
  <c r="AE206" i="3"/>
  <c r="AG206" i="3"/>
  <c r="AI206" i="3"/>
  <c r="AK206" i="3"/>
  <c r="AM206" i="3"/>
  <c r="AO206" i="3"/>
  <c r="AQ206" i="3"/>
  <c r="AS206" i="3"/>
  <c r="AU206" i="3"/>
  <c r="AW206" i="3"/>
  <c r="AY206" i="3"/>
  <c r="BA206" i="3"/>
  <c r="BC206" i="3"/>
  <c r="BE206" i="3"/>
  <c r="BG206" i="3"/>
  <c r="BI206" i="3"/>
  <c r="N206" i="3"/>
  <c r="P206" i="3"/>
  <c r="R206" i="3"/>
  <c r="T206" i="3"/>
  <c r="V206" i="3"/>
  <c r="X206" i="3"/>
  <c r="Z206" i="3"/>
  <c r="AB206" i="3"/>
  <c r="AD206" i="3"/>
  <c r="AF206" i="3"/>
  <c r="AH206" i="3"/>
  <c r="AJ206" i="3"/>
  <c r="AL206" i="3"/>
  <c r="AN206" i="3"/>
  <c r="AP206" i="3"/>
  <c r="AR206" i="3"/>
  <c r="AT206" i="3"/>
  <c r="AV206" i="3"/>
  <c r="AX206" i="3"/>
  <c r="AZ206" i="3"/>
  <c r="BB206" i="3"/>
  <c r="BD206" i="3"/>
  <c r="BF206" i="3"/>
  <c r="BH206" i="3"/>
  <c r="M208" i="3"/>
  <c r="O208" i="3"/>
  <c r="Q208" i="3"/>
  <c r="S208" i="3"/>
  <c r="U208" i="3"/>
  <c r="W208" i="3"/>
  <c r="Y208" i="3"/>
  <c r="AA208" i="3"/>
  <c r="AC208" i="3"/>
  <c r="AE208" i="3"/>
  <c r="AG208" i="3"/>
  <c r="AI208" i="3"/>
  <c r="AK208" i="3"/>
  <c r="AM208" i="3"/>
  <c r="AO208" i="3"/>
  <c r="AQ208" i="3"/>
  <c r="AS208" i="3"/>
  <c r="AU208" i="3"/>
  <c r="AW208" i="3"/>
  <c r="AY208" i="3"/>
  <c r="BA208" i="3"/>
  <c r="BC208" i="3"/>
  <c r="BE208" i="3"/>
  <c r="BG208" i="3"/>
  <c r="BI208" i="3"/>
  <c r="N208" i="3"/>
  <c r="P208" i="3"/>
  <c r="R208" i="3"/>
  <c r="T208" i="3"/>
  <c r="V208" i="3"/>
  <c r="X208" i="3"/>
  <c r="Z208" i="3"/>
  <c r="AB208" i="3"/>
  <c r="AD208" i="3"/>
  <c r="AF208" i="3"/>
  <c r="AH208" i="3"/>
  <c r="AJ208" i="3"/>
  <c r="AL208" i="3"/>
  <c r="AN208" i="3"/>
  <c r="AP208" i="3"/>
  <c r="AR208" i="3"/>
  <c r="AT208" i="3"/>
  <c r="AV208" i="3"/>
  <c r="AX208" i="3"/>
  <c r="AZ208" i="3"/>
  <c r="BB208" i="3"/>
  <c r="BD208" i="3"/>
  <c r="BF208" i="3"/>
  <c r="BH208" i="3"/>
  <c r="M210" i="3"/>
  <c r="O210" i="3"/>
  <c r="Q210" i="3"/>
  <c r="S210" i="3"/>
  <c r="U210" i="3"/>
  <c r="W210" i="3"/>
  <c r="Y210" i="3"/>
  <c r="AA210" i="3"/>
  <c r="AC210" i="3"/>
  <c r="AE210" i="3"/>
  <c r="AG210" i="3"/>
  <c r="AI210" i="3"/>
  <c r="AK210" i="3"/>
  <c r="AM210" i="3"/>
  <c r="AO210" i="3"/>
  <c r="AQ210" i="3"/>
  <c r="AS210" i="3"/>
  <c r="AU210" i="3"/>
  <c r="AW210" i="3"/>
  <c r="AY210" i="3"/>
  <c r="BA210" i="3"/>
  <c r="BC210" i="3"/>
  <c r="BE210" i="3"/>
  <c r="BG210" i="3"/>
  <c r="BI210" i="3"/>
  <c r="N210" i="3"/>
  <c r="P210" i="3"/>
  <c r="R210" i="3"/>
  <c r="T210" i="3"/>
  <c r="V210" i="3"/>
  <c r="X210" i="3"/>
  <c r="Z210" i="3"/>
  <c r="AB210" i="3"/>
  <c r="AD210" i="3"/>
  <c r="AF210" i="3"/>
  <c r="AH210" i="3"/>
  <c r="AJ210" i="3"/>
  <c r="AL210" i="3"/>
  <c r="AN210" i="3"/>
  <c r="AP210" i="3"/>
  <c r="AR210" i="3"/>
  <c r="AT210" i="3"/>
  <c r="AV210" i="3"/>
  <c r="AX210" i="3"/>
  <c r="AZ210" i="3"/>
  <c r="BB210" i="3"/>
  <c r="BD210" i="3"/>
  <c r="BF210" i="3"/>
  <c r="BH210" i="3"/>
  <c r="M212" i="3"/>
  <c r="O212" i="3"/>
  <c r="Q212" i="3"/>
  <c r="S212" i="3"/>
  <c r="U212" i="3"/>
  <c r="W212" i="3"/>
  <c r="Y212" i="3"/>
  <c r="AA212" i="3"/>
  <c r="AC212" i="3"/>
  <c r="AE212" i="3"/>
  <c r="AG212" i="3"/>
  <c r="AI212" i="3"/>
  <c r="AK212" i="3"/>
  <c r="AM212" i="3"/>
  <c r="AO212" i="3"/>
  <c r="AQ212" i="3"/>
  <c r="AS212" i="3"/>
  <c r="AU212" i="3"/>
  <c r="AW212" i="3"/>
  <c r="AY212" i="3"/>
  <c r="BA212" i="3"/>
  <c r="BC212" i="3"/>
  <c r="BE212" i="3"/>
  <c r="BG212" i="3"/>
  <c r="BI212" i="3"/>
  <c r="N212" i="3"/>
  <c r="P212" i="3"/>
  <c r="R212" i="3"/>
  <c r="T212" i="3"/>
  <c r="V212" i="3"/>
  <c r="X212" i="3"/>
  <c r="Z212" i="3"/>
  <c r="AB212" i="3"/>
  <c r="AD212" i="3"/>
  <c r="AF212" i="3"/>
  <c r="AH212" i="3"/>
  <c r="AJ212" i="3"/>
  <c r="AL212" i="3"/>
  <c r="AN212" i="3"/>
  <c r="AP212" i="3"/>
  <c r="AR212" i="3"/>
  <c r="AT212" i="3"/>
  <c r="AV212" i="3"/>
  <c r="AX212" i="3"/>
  <c r="AZ212" i="3"/>
  <c r="BB212" i="3"/>
  <c r="BD212" i="3"/>
  <c r="BF212" i="3"/>
  <c r="BH212" i="3"/>
  <c r="M214" i="3"/>
  <c r="O214" i="3"/>
  <c r="Q214" i="3"/>
  <c r="S214" i="3"/>
  <c r="U214" i="3"/>
  <c r="W214" i="3"/>
  <c r="Y214" i="3"/>
  <c r="AA214" i="3"/>
  <c r="AC214" i="3"/>
  <c r="AE214" i="3"/>
  <c r="AG214" i="3"/>
  <c r="AI214" i="3"/>
  <c r="AK214" i="3"/>
  <c r="AM214" i="3"/>
  <c r="AO214" i="3"/>
  <c r="AQ214" i="3"/>
  <c r="AS214" i="3"/>
  <c r="AU214" i="3"/>
  <c r="AW214" i="3"/>
  <c r="AY214" i="3"/>
  <c r="BA214" i="3"/>
  <c r="BC214" i="3"/>
  <c r="BE214" i="3"/>
  <c r="BG214" i="3"/>
  <c r="BI214" i="3"/>
  <c r="N214" i="3"/>
  <c r="P214" i="3"/>
  <c r="R214" i="3"/>
  <c r="T214" i="3"/>
  <c r="V214" i="3"/>
  <c r="X214" i="3"/>
  <c r="Z214" i="3"/>
  <c r="AB214" i="3"/>
  <c r="AD214" i="3"/>
  <c r="AF214" i="3"/>
  <c r="AH214" i="3"/>
  <c r="AJ214" i="3"/>
  <c r="AL214" i="3"/>
  <c r="AN214" i="3"/>
  <c r="AP214" i="3"/>
  <c r="AR214" i="3"/>
  <c r="AT214" i="3"/>
  <c r="AV214" i="3"/>
  <c r="AX214" i="3"/>
  <c r="AZ214" i="3"/>
  <c r="BB214" i="3"/>
  <c r="BD214" i="3"/>
  <c r="BF214" i="3"/>
  <c r="BH214" i="3"/>
  <c r="N216" i="3"/>
  <c r="P216" i="3"/>
  <c r="R216" i="3"/>
  <c r="T216" i="3"/>
  <c r="V216" i="3"/>
  <c r="X216" i="3"/>
  <c r="Z216" i="3"/>
  <c r="AB216" i="3"/>
  <c r="AD216" i="3"/>
  <c r="AF216" i="3"/>
  <c r="AH216" i="3"/>
  <c r="AJ216" i="3"/>
  <c r="AL216" i="3"/>
  <c r="AN216" i="3"/>
  <c r="AP216" i="3"/>
  <c r="AR216" i="3"/>
  <c r="AT216" i="3"/>
  <c r="AV216" i="3"/>
  <c r="AX216" i="3"/>
  <c r="AZ216" i="3"/>
  <c r="BB216" i="3"/>
  <c r="BD216" i="3"/>
  <c r="BF216" i="3"/>
  <c r="BH216" i="3"/>
  <c r="M216" i="3"/>
  <c r="O216" i="3"/>
  <c r="Q216" i="3"/>
  <c r="S216" i="3"/>
  <c r="U216" i="3"/>
  <c r="W216" i="3"/>
  <c r="Y216" i="3"/>
  <c r="AA216" i="3"/>
  <c r="AC216" i="3"/>
  <c r="AE216" i="3"/>
  <c r="AG216" i="3"/>
  <c r="AI216" i="3"/>
  <c r="AK216" i="3"/>
  <c r="AM216" i="3"/>
  <c r="AO216" i="3"/>
  <c r="AQ216" i="3"/>
  <c r="AS216" i="3"/>
  <c r="AU216" i="3"/>
  <c r="AW216" i="3"/>
  <c r="AY216" i="3"/>
  <c r="BA216" i="3"/>
  <c r="BC216" i="3"/>
  <c r="BE216" i="3"/>
  <c r="BG216" i="3"/>
  <c r="BI216" i="3"/>
  <c r="N218" i="3"/>
  <c r="P218" i="3"/>
  <c r="R218" i="3"/>
  <c r="T218" i="3"/>
  <c r="V218" i="3"/>
  <c r="X218" i="3"/>
  <c r="Z218" i="3"/>
  <c r="AB218" i="3"/>
  <c r="AD218" i="3"/>
  <c r="AF218" i="3"/>
  <c r="AH218" i="3"/>
  <c r="AJ218" i="3"/>
  <c r="AL218" i="3"/>
  <c r="AN218" i="3"/>
  <c r="AP218" i="3"/>
  <c r="AR218" i="3"/>
  <c r="AT218" i="3"/>
  <c r="AV218" i="3"/>
  <c r="AX218" i="3"/>
  <c r="AZ218" i="3"/>
  <c r="BB218" i="3"/>
  <c r="BD218" i="3"/>
  <c r="BF218" i="3"/>
  <c r="BH218" i="3"/>
  <c r="M218" i="3"/>
  <c r="O218" i="3"/>
  <c r="Q218" i="3"/>
  <c r="S218" i="3"/>
  <c r="U218" i="3"/>
  <c r="W218" i="3"/>
  <c r="Y218" i="3"/>
  <c r="AA218" i="3"/>
  <c r="AC218" i="3"/>
  <c r="AE218" i="3"/>
  <c r="AG218" i="3"/>
  <c r="AI218" i="3"/>
  <c r="AK218" i="3"/>
  <c r="AM218" i="3"/>
  <c r="AO218" i="3"/>
  <c r="AQ218" i="3"/>
  <c r="AS218" i="3"/>
  <c r="AU218" i="3"/>
  <c r="AW218" i="3"/>
  <c r="AY218" i="3"/>
  <c r="BA218" i="3"/>
  <c r="BC218" i="3"/>
  <c r="BE218" i="3"/>
  <c r="BG218" i="3"/>
  <c r="BI218" i="3"/>
  <c r="M220" i="3"/>
  <c r="O220" i="3"/>
  <c r="Q220" i="3"/>
  <c r="S220" i="3"/>
  <c r="U220" i="3"/>
  <c r="W220" i="3"/>
  <c r="Y220" i="3"/>
  <c r="AA220" i="3"/>
  <c r="AC220" i="3"/>
  <c r="AE220" i="3"/>
  <c r="AG220" i="3"/>
  <c r="AI220" i="3"/>
  <c r="AK220" i="3"/>
  <c r="AM220" i="3"/>
  <c r="AO220" i="3"/>
  <c r="AQ220" i="3"/>
  <c r="AS220" i="3"/>
  <c r="AU220" i="3"/>
  <c r="AW220" i="3"/>
  <c r="AY220" i="3"/>
  <c r="BA220" i="3"/>
  <c r="BC220" i="3"/>
  <c r="BE220" i="3"/>
  <c r="BG220" i="3"/>
  <c r="BI220" i="3"/>
  <c r="N220" i="3"/>
  <c r="P220" i="3"/>
  <c r="R220" i="3"/>
  <c r="T220" i="3"/>
  <c r="V220" i="3"/>
  <c r="X220" i="3"/>
  <c r="Z220" i="3"/>
  <c r="AB220" i="3"/>
  <c r="AD220" i="3"/>
  <c r="AF220" i="3"/>
  <c r="AH220" i="3"/>
  <c r="AJ220" i="3"/>
  <c r="AL220" i="3"/>
  <c r="AN220" i="3"/>
  <c r="AP220" i="3"/>
  <c r="AR220" i="3"/>
  <c r="AT220" i="3"/>
  <c r="AV220" i="3"/>
  <c r="AX220" i="3"/>
  <c r="AZ220" i="3"/>
  <c r="BB220" i="3"/>
  <c r="BD220" i="3"/>
  <c r="BF220" i="3"/>
  <c r="BH220" i="3"/>
  <c r="N222" i="3"/>
  <c r="P222" i="3"/>
  <c r="R222" i="3"/>
  <c r="T222" i="3"/>
  <c r="V222" i="3"/>
  <c r="X222" i="3"/>
  <c r="Z222" i="3"/>
  <c r="AB222" i="3"/>
  <c r="AD222" i="3"/>
  <c r="AF222" i="3"/>
  <c r="AH222" i="3"/>
  <c r="AJ222" i="3"/>
  <c r="AL222" i="3"/>
  <c r="AN222" i="3"/>
  <c r="AP222" i="3"/>
  <c r="AR222" i="3"/>
  <c r="AT222" i="3"/>
  <c r="AV222" i="3"/>
  <c r="AX222" i="3"/>
  <c r="AZ222" i="3"/>
  <c r="BB222" i="3"/>
  <c r="BD222" i="3"/>
  <c r="BF222" i="3"/>
  <c r="BH222" i="3"/>
  <c r="M222" i="3"/>
  <c r="O222" i="3"/>
  <c r="Q222" i="3"/>
  <c r="S222" i="3"/>
  <c r="U222" i="3"/>
  <c r="W222" i="3"/>
  <c r="Y222" i="3"/>
  <c r="AA222" i="3"/>
  <c r="AC222" i="3"/>
  <c r="AE222" i="3"/>
  <c r="AG222" i="3"/>
  <c r="AI222" i="3"/>
  <c r="AK222" i="3"/>
  <c r="AM222" i="3"/>
  <c r="AO222" i="3"/>
  <c r="AQ222" i="3"/>
  <c r="AS222" i="3"/>
  <c r="AU222" i="3"/>
  <c r="AW222" i="3"/>
  <c r="AY222" i="3"/>
  <c r="BA222" i="3"/>
  <c r="BC222" i="3"/>
  <c r="BE222" i="3"/>
  <c r="BG222" i="3"/>
  <c r="BI222" i="3"/>
  <c r="N224" i="3"/>
  <c r="P224" i="3"/>
  <c r="R224" i="3"/>
  <c r="T224" i="3"/>
  <c r="V224" i="3"/>
  <c r="X224" i="3"/>
  <c r="Z224" i="3"/>
  <c r="AB224" i="3"/>
  <c r="AD224" i="3"/>
  <c r="AF224" i="3"/>
  <c r="AH224" i="3"/>
  <c r="AJ224" i="3"/>
  <c r="AL224" i="3"/>
  <c r="AN224" i="3"/>
  <c r="AP224" i="3"/>
  <c r="AR224" i="3"/>
  <c r="AT224" i="3"/>
  <c r="AV224" i="3"/>
  <c r="AX224" i="3"/>
  <c r="AZ224" i="3"/>
  <c r="BB224" i="3"/>
  <c r="BD224" i="3"/>
  <c r="BF224" i="3"/>
  <c r="BH224" i="3"/>
  <c r="M224" i="3"/>
  <c r="O224" i="3"/>
  <c r="Q224" i="3"/>
  <c r="S224" i="3"/>
  <c r="U224" i="3"/>
  <c r="W224" i="3"/>
  <c r="Y224" i="3"/>
  <c r="AA224" i="3"/>
  <c r="AC224" i="3"/>
  <c r="AE224" i="3"/>
  <c r="AG224" i="3"/>
  <c r="AI224" i="3"/>
  <c r="AK224" i="3"/>
  <c r="AM224" i="3"/>
  <c r="AO224" i="3"/>
  <c r="AQ224" i="3"/>
  <c r="AS224" i="3"/>
  <c r="AU224" i="3"/>
  <c r="AW224" i="3"/>
  <c r="AY224" i="3"/>
  <c r="BA224" i="3"/>
  <c r="BC224" i="3"/>
  <c r="BE224" i="3"/>
  <c r="BG224" i="3"/>
  <c r="BI224" i="3"/>
  <c r="M226" i="3"/>
  <c r="O226" i="3"/>
  <c r="Q226" i="3"/>
  <c r="S226" i="3"/>
  <c r="U226" i="3"/>
  <c r="W226" i="3"/>
  <c r="Y226" i="3"/>
  <c r="AA226" i="3"/>
  <c r="AC226" i="3"/>
  <c r="AE226" i="3"/>
  <c r="AG226" i="3"/>
  <c r="AI226" i="3"/>
  <c r="AK226" i="3"/>
  <c r="AM226" i="3"/>
  <c r="AO226" i="3"/>
  <c r="AQ226" i="3"/>
  <c r="AS226" i="3"/>
  <c r="AU226" i="3"/>
  <c r="AW226" i="3"/>
  <c r="AY226" i="3"/>
  <c r="BA226" i="3"/>
  <c r="BC226" i="3"/>
  <c r="BE226" i="3"/>
  <c r="BG226" i="3"/>
  <c r="BI226" i="3"/>
  <c r="N226" i="3"/>
  <c r="P226" i="3"/>
  <c r="R226" i="3"/>
  <c r="T226" i="3"/>
  <c r="V226" i="3"/>
  <c r="X226" i="3"/>
  <c r="Z226" i="3"/>
  <c r="AB226" i="3"/>
  <c r="AD226" i="3"/>
  <c r="AF226" i="3"/>
  <c r="AH226" i="3"/>
  <c r="AJ226" i="3"/>
  <c r="AL226" i="3"/>
  <c r="AN226" i="3"/>
  <c r="AP226" i="3"/>
  <c r="AR226" i="3"/>
  <c r="AT226" i="3"/>
  <c r="AV226" i="3"/>
  <c r="AX226" i="3"/>
  <c r="AZ226" i="3"/>
  <c r="BB226" i="3"/>
  <c r="BD226" i="3"/>
  <c r="BF226" i="3"/>
  <c r="BH226" i="3"/>
  <c r="N228" i="3"/>
  <c r="P228" i="3"/>
  <c r="R228" i="3"/>
  <c r="T228" i="3"/>
  <c r="V228" i="3"/>
  <c r="X228" i="3"/>
  <c r="Z228" i="3"/>
  <c r="AB228" i="3"/>
  <c r="AD228" i="3"/>
  <c r="AF228" i="3"/>
  <c r="AH228" i="3"/>
  <c r="AJ228" i="3"/>
  <c r="AL228" i="3"/>
  <c r="AN228" i="3"/>
  <c r="AP228" i="3"/>
  <c r="AR228" i="3"/>
  <c r="AT228" i="3"/>
  <c r="AV228" i="3"/>
  <c r="AX228" i="3"/>
  <c r="AZ228" i="3"/>
  <c r="BB228" i="3"/>
  <c r="BD228" i="3"/>
  <c r="BF228" i="3"/>
  <c r="BH228" i="3"/>
  <c r="M228" i="3"/>
  <c r="O228" i="3"/>
  <c r="Q228" i="3"/>
  <c r="S228" i="3"/>
  <c r="U228" i="3"/>
  <c r="W228" i="3"/>
  <c r="Y228" i="3"/>
  <c r="AA228" i="3"/>
  <c r="AC228" i="3"/>
  <c r="AE228" i="3"/>
  <c r="AG228" i="3"/>
  <c r="AI228" i="3"/>
  <c r="AK228" i="3"/>
  <c r="AM228" i="3"/>
  <c r="AO228" i="3"/>
  <c r="AQ228" i="3"/>
  <c r="AS228" i="3"/>
  <c r="AU228" i="3"/>
  <c r="AW228" i="3"/>
  <c r="AY228" i="3"/>
  <c r="BA228" i="3"/>
  <c r="BC228" i="3"/>
  <c r="BE228" i="3"/>
  <c r="BG228" i="3"/>
  <c r="BI228" i="3"/>
  <c r="M230" i="3"/>
  <c r="O230" i="3"/>
  <c r="Q230" i="3"/>
  <c r="S230" i="3"/>
  <c r="U230" i="3"/>
  <c r="W230" i="3"/>
  <c r="Y230" i="3"/>
  <c r="AA230" i="3"/>
  <c r="AC230" i="3"/>
  <c r="AE230" i="3"/>
  <c r="AG230" i="3"/>
  <c r="AI230" i="3"/>
  <c r="AK230" i="3"/>
  <c r="AM230" i="3"/>
  <c r="AO230" i="3"/>
  <c r="AQ230" i="3"/>
  <c r="AS230" i="3"/>
  <c r="AU230" i="3"/>
  <c r="AW230" i="3"/>
  <c r="AY230" i="3"/>
  <c r="BA230" i="3"/>
  <c r="BC230" i="3"/>
  <c r="BE230" i="3"/>
  <c r="BG230" i="3"/>
  <c r="BI230" i="3"/>
  <c r="N230" i="3"/>
  <c r="P230" i="3"/>
  <c r="R230" i="3"/>
  <c r="T230" i="3"/>
  <c r="V230" i="3"/>
  <c r="X230" i="3"/>
  <c r="Z230" i="3"/>
  <c r="AB230" i="3"/>
  <c r="AD230" i="3"/>
  <c r="AF230" i="3"/>
  <c r="AH230" i="3"/>
  <c r="AJ230" i="3"/>
  <c r="AL230" i="3"/>
  <c r="AN230" i="3"/>
  <c r="AP230" i="3"/>
  <c r="AR230" i="3"/>
  <c r="AT230" i="3"/>
  <c r="AV230" i="3"/>
  <c r="AX230" i="3"/>
  <c r="AZ230" i="3"/>
  <c r="BB230" i="3"/>
  <c r="BD230" i="3"/>
  <c r="BF230" i="3"/>
  <c r="BH230" i="3"/>
  <c r="N232" i="3"/>
  <c r="P232" i="3"/>
  <c r="R232" i="3"/>
  <c r="T232" i="3"/>
  <c r="V232" i="3"/>
  <c r="X232" i="3"/>
  <c r="Z232" i="3"/>
  <c r="AB232" i="3"/>
  <c r="AD232" i="3"/>
  <c r="AF232" i="3"/>
  <c r="AH232" i="3"/>
  <c r="AJ232" i="3"/>
  <c r="AL232" i="3"/>
  <c r="AN232" i="3"/>
  <c r="AP232" i="3"/>
  <c r="AR232" i="3"/>
  <c r="AT232" i="3"/>
  <c r="AV232" i="3"/>
  <c r="AX232" i="3"/>
  <c r="AZ232" i="3"/>
  <c r="BB232" i="3"/>
  <c r="BD232" i="3"/>
  <c r="BF232" i="3"/>
  <c r="BH232" i="3"/>
  <c r="M232" i="3"/>
  <c r="O232" i="3"/>
  <c r="Q232" i="3"/>
  <c r="S232" i="3"/>
  <c r="U232" i="3"/>
  <c r="W232" i="3"/>
  <c r="Y232" i="3"/>
  <c r="AA232" i="3"/>
  <c r="AC232" i="3"/>
  <c r="AE232" i="3"/>
  <c r="AG232" i="3"/>
  <c r="AI232" i="3"/>
  <c r="AK232" i="3"/>
  <c r="AM232" i="3"/>
  <c r="AO232" i="3"/>
  <c r="AQ232" i="3"/>
  <c r="AS232" i="3"/>
  <c r="AU232" i="3"/>
  <c r="AW232" i="3"/>
  <c r="AY232" i="3"/>
  <c r="BA232" i="3"/>
  <c r="BC232" i="3"/>
  <c r="BE232" i="3"/>
  <c r="BG232" i="3"/>
  <c r="BI232" i="3"/>
  <c r="M234" i="3"/>
  <c r="O234" i="3"/>
  <c r="Q234" i="3"/>
  <c r="S234" i="3"/>
  <c r="U234" i="3"/>
  <c r="W234" i="3"/>
  <c r="Y234" i="3"/>
  <c r="AA234" i="3"/>
  <c r="AC234" i="3"/>
  <c r="AE234" i="3"/>
  <c r="AG234" i="3"/>
  <c r="AI234" i="3"/>
  <c r="AK234" i="3"/>
  <c r="AM234" i="3"/>
  <c r="AO234" i="3"/>
  <c r="AQ234" i="3"/>
  <c r="AS234" i="3"/>
  <c r="AU234" i="3"/>
  <c r="AW234" i="3"/>
  <c r="AY234" i="3"/>
  <c r="BA234" i="3"/>
  <c r="BC234" i="3"/>
  <c r="BE234" i="3"/>
  <c r="BG234" i="3"/>
  <c r="BI234" i="3"/>
  <c r="N234" i="3"/>
  <c r="P234" i="3"/>
  <c r="R234" i="3"/>
  <c r="T234" i="3"/>
  <c r="V234" i="3"/>
  <c r="X234" i="3"/>
  <c r="Z234" i="3"/>
  <c r="AB234" i="3"/>
  <c r="AD234" i="3"/>
  <c r="AF234" i="3"/>
  <c r="AH234" i="3"/>
  <c r="AJ234" i="3"/>
  <c r="AL234" i="3"/>
  <c r="AN234" i="3"/>
  <c r="AP234" i="3"/>
  <c r="AR234" i="3"/>
  <c r="AT234" i="3"/>
  <c r="AV234" i="3"/>
  <c r="AX234" i="3"/>
  <c r="AZ234" i="3"/>
  <c r="BB234" i="3"/>
  <c r="BD234" i="3"/>
  <c r="BF234" i="3"/>
  <c r="BH234" i="3"/>
  <c r="N236" i="3"/>
  <c r="P236" i="3"/>
  <c r="R236" i="3"/>
  <c r="T236" i="3"/>
  <c r="V236" i="3"/>
  <c r="X236" i="3"/>
  <c r="Z236" i="3"/>
  <c r="AB236" i="3"/>
  <c r="AD236" i="3"/>
  <c r="AF236" i="3"/>
  <c r="AH236" i="3"/>
  <c r="AJ236" i="3"/>
  <c r="AL236" i="3"/>
  <c r="AN236" i="3"/>
  <c r="AP236" i="3"/>
  <c r="AR236" i="3"/>
  <c r="AT236" i="3"/>
  <c r="AV236" i="3"/>
  <c r="AX236" i="3"/>
  <c r="AZ236" i="3"/>
  <c r="BB236" i="3"/>
  <c r="BD236" i="3"/>
  <c r="BF236" i="3"/>
  <c r="BH236" i="3"/>
  <c r="M236" i="3"/>
  <c r="O236" i="3"/>
  <c r="Q236" i="3"/>
  <c r="S236" i="3"/>
  <c r="U236" i="3"/>
  <c r="W236" i="3"/>
  <c r="Y236" i="3"/>
  <c r="AA236" i="3"/>
  <c r="AC236" i="3"/>
  <c r="AE236" i="3"/>
  <c r="AG236" i="3"/>
  <c r="AI236" i="3"/>
  <c r="AK236" i="3"/>
  <c r="AM236" i="3"/>
  <c r="AO236" i="3"/>
  <c r="AQ236" i="3"/>
  <c r="AS236" i="3"/>
  <c r="AU236" i="3"/>
  <c r="AW236" i="3"/>
  <c r="AY236" i="3"/>
  <c r="BA236" i="3"/>
  <c r="BC236" i="3"/>
  <c r="BE236" i="3"/>
  <c r="BG236" i="3"/>
  <c r="BI236" i="3"/>
  <c r="M238" i="3"/>
  <c r="O238" i="3"/>
  <c r="Q238" i="3"/>
  <c r="S238" i="3"/>
  <c r="U238" i="3"/>
  <c r="W238" i="3"/>
  <c r="Y238" i="3"/>
  <c r="AA238" i="3"/>
  <c r="AC238" i="3"/>
  <c r="AE238" i="3"/>
  <c r="AG238" i="3"/>
  <c r="AI238" i="3"/>
  <c r="AK238" i="3"/>
  <c r="AM238" i="3"/>
  <c r="AO238" i="3"/>
  <c r="AQ238" i="3"/>
  <c r="AS238" i="3"/>
  <c r="AU238" i="3"/>
  <c r="AW238" i="3"/>
  <c r="AY238" i="3"/>
  <c r="BA238" i="3"/>
  <c r="BC238" i="3"/>
  <c r="BE238" i="3"/>
  <c r="BG238" i="3"/>
  <c r="BI238" i="3"/>
  <c r="N238" i="3"/>
  <c r="P238" i="3"/>
  <c r="R238" i="3"/>
  <c r="T238" i="3"/>
  <c r="V238" i="3"/>
  <c r="X238" i="3"/>
  <c r="Z238" i="3"/>
  <c r="AB238" i="3"/>
  <c r="AD238" i="3"/>
  <c r="AF238" i="3"/>
  <c r="AH238" i="3"/>
  <c r="AJ238" i="3"/>
  <c r="AL238" i="3"/>
  <c r="AN238" i="3"/>
  <c r="AP238" i="3"/>
  <c r="AR238" i="3"/>
  <c r="AT238" i="3"/>
  <c r="AV238" i="3"/>
  <c r="AX238" i="3"/>
  <c r="AZ238" i="3"/>
  <c r="BB238" i="3"/>
  <c r="BD238" i="3"/>
  <c r="BF238" i="3"/>
  <c r="BH238" i="3"/>
  <c r="N240" i="3"/>
  <c r="P240" i="3"/>
  <c r="R240" i="3"/>
  <c r="T240" i="3"/>
  <c r="V240" i="3"/>
  <c r="X240" i="3"/>
  <c r="Z240" i="3"/>
  <c r="AB240" i="3"/>
  <c r="AD240" i="3"/>
  <c r="AF240" i="3"/>
  <c r="AH240" i="3"/>
  <c r="AJ240" i="3"/>
  <c r="AL240" i="3"/>
  <c r="AN240" i="3"/>
  <c r="AP240" i="3"/>
  <c r="AR240" i="3"/>
  <c r="AT240" i="3"/>
  <c r="AV240" i="3"/>
  <c r="AX240" i="3"/>
  <c r="AZ240" i="3"/>
  <c r="BB240" i="3"/>
  <c r="BD240" i="3"/>
  <c r="BF240" i="3"/>
  <c r="BH240" i="3"/>
  <c r="M240" i="3"/>
  <c r="O240" i="3"/>
  <c r="Q240" i="3"/>
  <c r="S240" i="3"/>
  <c r="U240" i="3"/>
  <c r="W240" i="3"/>
  <c r="Y240" i="3"/>
  <c r="AA240" i="3"/>
  <c r="AC240" i="3"/>
  <c r="AE240" i="3"/>
  <c r="AG240" i="3"/>
  <c r="AI240" i="3"/>
  <c r="AK240" i="3"/>
  <c r="AM240" i="3"/>
  <c r="AO240" i="3"/>
  <c r="AQ240" i="3"/>
  <c r="AS240" i="3"/>
  <c r="AU240" i="3"/>
  <c r="AW240" i="3"/>
  <c r="AY240" i="3"/>
  <c r="BA240" i="3"/>
  <c r="BC240" i="3"/>
  <c r="BE240" i="3"/>
  <c r="BG240" i="3"/>
  <c r="BI240" i="3"/>
  <c r="M242" i="3"/>
  <c r="O242" i="3"/>
  <c r="Q242" i="3"/>
  <c r="S242" i="3"/>
  <c r="U242" i="3"/>
  <c r="W242" i="3"/>
  <c r="Y242" i="3"/>
  <c r="AA242" i="3"/>
  <c r="AC242" i="3"/>
  <c r="AE242" i="3"/>
  <c r="AG242" i="3"/>
  <c r="AI242" i="3"/>
  <c r="AK242" i="3"/>
  <c r="AM242" i="3"/>
  <c r="AO242" i="3"/>
  <c r="AQ242" i="3"/>
  <c r="AS242" i="3"/>
  <c r="AU242" i="3"/>
  <c r="AW242" i="3"/>
  <c r="AY242" i="3"/>
  <c r="BA242" i="3"/>
  <c r="BC242" i="3"/>
  <c r="BE242" i="3"/>
  <c r="BG242" i="3"/>
  <c r="BI242" i="3"/>
  <c r="N242" i="3"/>
  <c r="P242" i="3"/>
  <c r="R242" i="3"/>
  <c r="T242" i="3"/>
  <c r="V242" i="3"/>
  <c r="X242" i="3"/>
  <c r="Z242" i="3"/>
  <c r="AB242" i="3"/>
  <c r="AD242" i="3"/>
  <c r="AF242" i="3"/>
  <c r="AH242" i="3"/>
  <c r="AJ242" i="3"/>
  <c r="AL242" i="3"/>
  <c r="AN242" i="3"/>
  <c r="AP242" i="3"/>
  <c r="AR242" i="3"/>
  <c r="AT242" i="3"/>
  <c r="AV242" i="3"/>
  <c r="AX242" i="3"/>
  <c r="AZ242" i="3"/>
  <c r="BB242" i="3"/>
  <c r="BD242" i="3"/>
  <c r="BF242" i="3"/>
  <c r="BH242" i="3"/>
  <c r="N244" i="3"/>
  <c r="P244" i="3"/>
  <c r="R244" i="3"/>
  <c r="T244" i="3"/>
  <c r="V244" i="3"/>
  <c r="X244" i="3"/>
  <c r="Z244" i="3"/>
  <c r="AB244" i="3"/>
  <c r="AD244" i="3"/>
  <c r="AF244" i="3"/>
  <c r="AH244" i="3"/>
  <c r="AJ244" i="3"/>
  <c r="AL244" i="3"/>
  <c r="AN244" i="3"/>
  <c r="AP244" i="3"/>
  <c r="AR244" i="3"/>
  <c r="AT244" i="3"/>
  <c r="AV244" i="3"/>
  <c r="AX244" i="3"/>
  <c r="AZ244" i="3"/>
  <c r="BB244" i="3"/>
  <c r="BD244" i="3"/>
  <c r="BF244" i="3"/>
  <c r="BH244" i="3"/>
  <c r="M244" i="3"/>
  <c r="O244" i="3"/>
  <c r="Q244" i="3"/>
  <c r="S244" i="3"/>
  <c r="U244" i="3"/>
  <c r="W244" i="3"/>
  <c r="Y244" i="3"/>
  <c r="AA244" i="3"/>
  <c r="AC244" i="3"/>
  <c r="AE244" i="3"/>
  <c r="AG244" i="3"/>
  <c r="AI244" i="3"/>
  <c r="AK244" i="3"/>
  <c r="AM244" i="3"/>
  <c r="AO244" i="3"/>
  <c r="AQ244" i="3"/>
  <c r="AS244" i="3"/>
  <c r="AU244" i="3"/>
  <c r="AW244" i="3"/>
  <c r="AY244" i="3"/>
  <c r="BA244" i="3"/>
  <c r="BC244" i="3"/>
  <c r="BE244" i="3"/>
  <c r="BG244" i="3"/>
  <c r="BI244" i="3"/>
  <c r="M246" i="3"/>
  <c r="O246" i="3"/>
  <c r="Q246" i="3"/>
  <c r="S246" i="3"/>
  <c r="U246" i="3"/>
  <c r="W246" i="3"/>
  <c r="Y246" i="3"/>
  <c r="AA246" i="3"/>
  <c r="AC246" i="3"/>
  <c r="AE246" i="3"/>
  <c r="AG246" i="3"/>
  <c r="AI246" i="3"/>
  <c r="AK246" i="3"/>
  <c r="AM246" i="3"/>
  <c r="AO246" i="3"/>
  <c r="AQ246" i="3"/>
  <c r="AS246" i="3"/>
  <c r="AU246" i="3"/>
  <c r="AW246" i="3"/>
  <c r="AY246" i="3"/>
  <c r="BA246" i="3"/>
  <c r="BC246" i="3"/>
  <c r="BE246" i="3"/>
  <c r="BG246" i="3"/>
  <c r="BI246" i="3"/>
  <c r="N246" i="3"/>
  <c r="P246" i="3"/>
  <c r="R246" i="3"/>
  <c r="T246" i="3"/>
  <c r="V246" i="3"/>
  <c r="X246" i="3"/>
  <c r="Z246" i="3"/>
  <c r="AB246" i="3"/>
  <c r="AD246" i="3"/>
  <c r="AF246" i="3"/>
  <c r="AH246" i="3"/>
  <c r="AJ246" i="3"/>
  <c r="AL246" i="3"/>
  <c r="AN246" i="3"/>
  <c r="AP246" i="3"/>
  <c r="AR246" i="3"/>
  <c r="AT246" i="3"/>
  <c r="AV246" i="3"/>
  <c r="AX246" i="3"/>
  <c r="AZ246" i="3"/>
  <c r="BB246" i="3"/>
  <c r="BD246" i="3"/>
  <c r="BF246" i="3"/>
  <c r="BH246" i="3"/>
  <c r="N248" i="3"/>
  <c r="P248" i="3"/>
  <c r="R248" i="3"/>
  <c r="T248" i="3"/>
  <c r="V248" i="3"/>
  <c r="X248" i="3"/>
  <c r="Z248" i="3"/>
  <c r="AB248" i="3"/>
  <c r="AD248" i="3"/>
  <c r="AF248" i="3"/>
  <c r="AH248" i="3"/>
  <c r="AJ248" i="3"/>
  <c r="AL248" i="3"/>
  <c r="AN248" i="3"/>
  <c r="AP248" i="3"/>
  <c r="AR248" i="3"/>
  <c r="AT248" i="3"/>
  <c r="AV248" i="3"/>
  <c r="AX248" i="3"/>
  <c r="AZ248" i="3"/>
  <c r="BB248" i="3"/>
  <c r="BD248" i="3"/>
  <c r="BF248" i="3"/>
  <c r="BH248" i="3"/>
  <c r="M248" i="3"/>
  <c r="O248" i="3"/>
  <c r="Q248" i="3"/>
  <c r="S248" i="3"/>
  <c r="U248" i="3"/>
  <c r="W248" i="3"/>
  <c r="Y248" i="3"/>
  <c r="AA248" i="3"/>
  <c r="AC248" i="3"/>
  <c r="AE248" i="3"/>
  <c r="AG248" i="3"/>
  <c r="AI248" i="3"/>
  <c r="AK248" i="3"/>
  <c r="AM248" i="3"/>
  <c r="AO248" i="3"/>
  <c r="AQ248" i="3"/>
  <c r="AS248" i="3"/>
  <c r="AU248" i="3"/>
  <c r="AW248" i="3"/>
  <c r="AY248" i="3"/>
  <c r="BA248" i="3"/>
  <c r="BC248" i="3"/>
  <c r="BE248" i="3"/>
  <c r="BG248" i="3"/>
  <c r="BI248" i="3"/>
  <c r="M250" i="3"/>
  <c r="O250" i="3"/>
  <c r="Q250" i="3"/>
  <c r="S250" i="3"/>
  <c r="U250" i="3"/>
  <c r="W250" i="3"/>
  <c r="Y250" i="3"/>
  <c r="AA250" i="3"/>
  <c r="AC250" i="3"/>
  <c r="AE250" i="3"/>
  <c r="AG250" i="3"/>
  <c r="AI250" i="3"/>
  <c r="AK250" i="3"/>
  <c r="AM250" i="3"/>
  <c r="AO250" i="3"/>
  <c r="AQ250" i="3"/>
  <c r="AS250" i="3"/>
  <c r="AU250" i="3"/>
  <c r="AW250" i="3"/>
  <c r="AY250" i="3"/>
  <c r="BA250" i="3"/>
  <c r="BC250" i="3"/>
  <c r="BE250" i="3"/>
  <c r="BG250" i="3"/>
  <c r="BI250" i="3"/>
  <c r="N250" i="3"/>
  <c r="P250" i="3"/>
  <c r="R250" i="3"/>
  <c r="T250" i="3"/>
  <c r="V250" i="3"/>
  <c r="X250" i="3"/>
  <c r="Z250" i="3"/>
  <c r="AB250" i="3"/>
  <c r="AD250" i="3"/>
  <c r="AF250" i="3"/>
  <c r="AH250" i="3"/>
  <c r="AJ250" i="3"/>
  <c r="AL250" i="3"/>
  <c r="AN250" i="3"/>
  <c r="AP250" i="3"/>
  <c r="AR250" i="3"/>
  <c r="AT250" i="3"/>
  <c r="AV250" i="3"/>
  <c r="AX250" i="3"/>
  <c r="AZ250" i="3"/>
  <c r="BB250" i="3"/>
  <c r="BD250" i="3"/>
  <c r="BF250" i="3"/>
  <c r="BH250" i="3"/>
  <c r="M254" i="3"/>
  <c r="O254" i="3"/>
  <c r="Q254" i="3"/>
  <c r="S254" i="3"/>
  <c r="U254" i="3"/>
  <c r="W254" i="3"/>
  <c r="Y254" i="3"/>
  <c r="AA254" i="3"/>
  <c r="AC254" i="3"/>
  <c r="AE254" i="3"/>
  <c r="AG254" i="3"/>
  <c r="AI254" i="3"/>
  <c r="AK254" i="3"/>
  <c r="AM254" i="3"/>
  <c r="AO254" i="3"/>
  <c r="AQ254" i="3"/>
  <c r="AS254" i="3"/>
  <c r="AU254" i="3"/>
  <c r="AW254" i="3"/>
  <c r="AY254" i="3"/>
  <c r="BA254" i="3"/>
  <c r="BC254" i="3"/>
  <c r="BE254" i="3"/>
  <c r="BG254" i="3"/>
  <c r="BI254" i="3"/>
  <c r="N254" i="3"/>
  <c r="P254" i="3"/>
  <c r="R254" i="3"/>
  <c r="T254" i="3"/>
  <c r="V254" i="3"/>
  <c r="X254" i="3"/>
  <c r="Z254" i="3"/>
  <c r="AB254" i="3"/>
  <c r="AD254" i="3"/>
  <c r="AF254" i="3"/>
  <c r="AH254" i="3"/>
  <c r="AJ254" i="3"/>
  <c r="AL254" i="3"/>
  <c r="AN254" i="3"/>
  <c r="AP254" i="3"/>
  <c r="AR254" i="3"/>
  <c r="AT254" i="3"/>
  <c r="AV254" i="3"/>
  <c r="AX254" i="3"/>
  <c r="AZ254" i="3"/>
  <c r="BB254" i="3"/>
  <c r="BD254" i="3"/>
  <c r="BF254" i="3"/>
  <c r="BH254" i="3"/>
  <c r="BE101" i="3"/>
  <c r="AW101" i="3"/>
  <c r="AO101" i="3"/>
  <c r="AG101" i="3"/>
  <c r="Y101" i="3"/>
  <c r="Q101" i="3"/>
  <c r="BG101" i="3"/>
  <c r="AY101" i="3"/>
  <c r="AQ101" i="3"/>
  <c r="AI101" i="3"/>
  <c r="AA101" i="3"/>
  <c r="S101" i="3"/>
  <c r="BH101" i="3"/>
  <c r="BD101" i="3"/>
  <c r="AZ101" i="3"/>
  <c r="AV101" i="3"/>
  <c r="AR101" i="3"/>
  <c r="AN101" i="3"/>
  <c r="AJ101" i="3"/>
  <c r="AF101" i="3"/>
  <c r="AB101" i="3"/>
  <c r="X101" i="3"/>
  <c r="T101" i="3"/>
  <c r="BB102" i="3"/>
  <c r="AT102" i="3"/>
  <c r="AL102" i="3"/>
  <c r="AD102" i="3"/>
  <c r="V102" i="3"/>
  <c r="N102" i="3"/>
  <c r="BD102" i="3"/>
  <c r="AV102" i="3"/>
  <c r="AN102" i="3"/>
  <c r="AF102" i="3"/>
  <c r="X102" i="3"/>
  <c r="P102" i="3"/>
  <c r="BG102" i="3"/>
  <c r="BC102" i="3"/>
  <c r="AY102" i="3"/>
  <c r="AU102" i="3"/>
  <c r="AQ102" i="3"/>
  <c r="AM102" i="3"/>
  <c r="AI102" i="3"/>
  <c r="AE102" i="3"/>
  <c r="AA102" i="3"/>
  <c r="W102" i="3"/>
  <c r="S102" i="3"/>
  <c r="BN104" i="3"/>
  <c r="BL106" i="3"/>
  <c r="BN108" i="3"/>
  <c r="BN112" i="3"/>
  <c r="BK114" i="3"/>
  <c r="BJ114" i="3"/>
  <c r="BM114" i="3"/>
  <c r="BL114" i="3"/>
  <c r="BM116" i="3"/>
  <c r="BK116" i="3"/>
  <c r="BJ116" i="3"/>
  <c r="BK118" i="3"/>
  <c r="BJ118" i="3"/>
  <c r="BM118" i="3"/>
  <c r="BL118" i="3"/>
  <c r="BL120" i="3"/>
  <c r="BK120" i="3"/>
  <c r="BJ120" i="3"/>
  <c r="BK122" i="3"/>
  <c r="BJ122" i="3"/>
  <c r="BM122" i="3"/>
  <c r="BL122" i="3"/>
  <c r="BF103" i="3"/>
  <c r="AX103" i="3"/>
  <c r="AP103" i="3"/>
  <c r="AH103" i="3"/>
  <c r="Z103" i="3"/>
  <c r="R103" i="3"/>
  <c r="BH103" i="3"/>
  <c r="AZ103" i="3"/>
  <c r="AR103" i="3"/>
  <c r="AJ103" i="3"/>
  <c r="AB103" i="3"/>
  <c r="T103" i="3"/>
  <c r="BI103" i="3"/>
  <c r="BE103" i="3"/>
  <c r="BA103" i="3"/>
  <c r="AW103" i="3"/>
  <c r="AS103" i="3"/>
  <c r="AO103" i="3"/>
  <c r="AK103" i="3"/>
  <c r="AG103" i="3"/>
  <c r="AC103" i="3"/>
  <c r="Y103" i="3"/>
  <c r="U103" i="3"/>
  <c r="Q103" i="3"/>
  <c r="BD107" i="3"/>
  <c r="AV107" i="3"/>
  <c r="AN107" i="3"/>
  <c r="AF107" i="3"/>
  <c r="X107" i="3"/>
  <c r="P107" i="3"/>
  <c r="BB107" i="3"/>
  <c r="AT107" i="3"/>
  <c r="AL107" i="3"/>
  <c r="AD107" i="3"/>
  <c r="V107" i="3"/>
  <c r="N107" i="3"/>
  <c r="BG107" i="3"/>
  <c r="BC107" i="3"/>
  <c r="AY107" i="3"/>
  <c r="AU107" i="3"/>
  <c r="AQ107" i="3"/>
  <c r="AM107" i="3"/>
  <c r="AI107" i="3"/>
  <c r="AE107" i="3"/>
  <c r="AA107" i="3"/>
  <c r="W107" i="3"/>
  <c r="S107" i="3"/>
  <c r="BF111" i="3"/>
  <c r="AX111" i="3"/>
  <c r="AP111" i="3"/>
  <c r="AH111" i="3"/>
  <c r="Z111" i="3"/>
  <c r="R111" i="3"/>
  <c r="BH111" i="3"/>
  <c r="AZ111" i="3"/>
  <c r="AR111" i="3"/>
  <c r="AJ111" i="3"/>
  <c r="AB111" i="3"/>
  <c r="T111" i="3"/>
  <c r="BI111" i="3"/>
  <c r="BE111" i="3"/>
  <c r="BA111" i="3"/>
  <c r="AW111" i="3"/>
  <c r="AS111" i="3"/>
  <c r="AO111" i="3"/>
  <c r="AK111" i="3"/>
  <c r="AG111" i="3"/>
  <c r="AC111" i="3"/>
  <c r="Y111" i="3"/>
  <c r="U111" i="3"/>
  <c r="Q111" i="3"/>
  <c r="BE115" i="3"/>
  <c r="AW115" i="3"/>
  <c r="AO115" i="3"/>
  <c r="AG115" i="3"/>
  <c r="BG115" i="3"/>
  <c r="AY115" i="3"/>
  <c r="AQ115" i="3"/>
  <c r="AI115" i="3"/>
  <c r="AA115" i="3"/>
  <c r="W115" i="3"/>
  <c r="S115" i="3"/>
  <c r="O115" i="3"/>
  <c r="BH115" i="3"/>
  <c r="BD115" i="3"/>
  <c r="AZ115" i="3"/>
  <c r="AV115" i="3"/>
  <c r="AR115" i="3"/>
  <c r="AN115" i="3"/>
  <c r="AJ115" i="3"/>
  <c r="AF115" i="3"/>
  <c r="AB115" i="3"/>
  <c r="X115" i="3"/>
  <c r="T115" i="3"/>
  <c r="BG119" i="3"/>
  <c r="AY119" i="3"/>
  <c r="AQ119" i="3"/>
  <c r="AI119" i="3"/>
  <c r="AA119" i="3"/>
  <c r="S119" i="3"/>
  <c r="BI119" i="3"/>
  <c r="BA119" i="3"/>
  <c r="AS119" i="3"/>
  <c r="AK119" i="3"/>
  <c r="AC119" i="3"/>
  <c r="U119" i="3"/>
  <c r="M119" i="3"/>
  <c r="BF119" i="3"/>
  <c r="BB119" i="3"/>
  <c r="AX119" i="3"/>
  <c r="AT119" i="3"/>
  <c r="AP119" i="3"/>
  <c r="AL119" i="3"/>
  <c r="AH119" i="3"/>
  <c r="AD119" i="3"/>
  <c r="Z119" i="3"/>
  <c r="V119" i="3"/>
  <c r="R119" i="3"/>
  <c r="BL124" i="3"/>
  <c r="BN126" i="3"/>
  <c r="BM128" i="3"/>
  <c r="BD130" i="3"/>
  <c r="AV130" i="3"/>
  <c r="AN130" i="3"/>
  <c r="AF130" i="3"/>
  <c r="X130" i="3"/>
  <c r="P130" i="3"/>
  <c r="BB130" i="3"/>
  <c r="AT130" i="3"/>
  <c r="AL130" i="3"/>
  <c r="AD130" i="3"/>
  <c r="V130" i="3"/>
  <c r="N130" i="3"/>
  <c r="BG130" i="3"/>
  <c r="BC130" i="3"/>
  <c r="AY130" i="3"/>
  <c r="AU130" i="3"/>
  <c r="AQ130" i="3"/>
  <c r="AM130" i="3"/>
  <c r="AI130" i="3"/>
  <c r="AE130" i="3"/>
  <c r="AA130" i="3"/>
  <c r="W130" i="3"/>
  <c r="S130" i="3"/>
  <c r="BC132" i="3"/>
  <c r="AU132" i="3"/>
  <c r="AM132" i="3"/>
  <c r="AE132" i="3"/>
  <c r="W132" i="3"/>
  <c r="O132" i="3"/>
  <c r="BE132" i="3"/>
  <c r="AW132" i="3"/>
  <c r="AO132" i="3"/>
  <c r="AG132" i="3"/>
  <c r="Y132" i="3"/>
  <c r="Q132" i="3"/>
  <c r="BH132" i="3"/>
  <c r="BD132" i="3"/>
  <c r="AZ132" i="3"/>
  <c r="AV132" i="3"/>
  <c r="AR132" i="3"/>
  <c r="AN132" i="3"/>
  <c r="AJ132" i="3"/>
  <c r="AF132" i="3"/>
  <c r="AB132" i="3"/>
  <c r="X132" i="3"/>
  <c r="T132" i="3"/>
  <c r="BG134" i="3"/>
  <c r="BC134" i="3"/>
  <c r="AY134" i="3"/>
  <c r="AU134" i="3"/>
  <c r="AQ134" i="3"/>
  <c r="AM134" i="3"/>
  <c r="AI134" i="3"/>
  <c r="AE134" i="3"/>
  <c r="Z134" i="3"/>
  <c r="R134" i="3"/>
  <c r="BH134" i="3"/>
  <c r="BD134" i="3"/>
  <c r="AZ134" i="3"/>
  <c r="AV134" i="3"/>
  <c r="AR134" i="3"/>
  <c r="AN134" i="3"/>
  <c r="AJ134" i="3"/>
  <c r="AF134" i="3"/>
  <c r="AB134" i="3"/>
  <c r="T134" i="3"/>
  <c r="AA134" i="3"/>
  <c r="W134" i="3"/>
  <c r="S134" i="3"/>
  <c r="BF136" i="3"/>
  <c r="BB136" i="3"/>
  <c r="AX136" i="3"/>
  <c r="AT136" i="3"/>
  <c r="AP136" i="3"/>
  <c r="AL136" i="3"/>
  <c r="AH136" i="3"/>
  <c r="AD136" i="3"/>
  <c r="Z136" i="3"/>
  <c r="V136" i="3"/>
  <c r="R136" i="3"/>
  <c r="N136" i="3"/>
  <c r="BG136" i="3"/>
  <c r="BC136" i="3"/>
  <c r="AY136" i="3"/>
  <c r="AU136" i="3"/>
  <c r="AQ136" i="3"/>
  <c r="AM136" i="3"/>
  <c r="AI136" i="3"/>
  <c r="AE136" i="3"/>
  <c r="AA136" i="3"/>
  <c r="W136" i="3"/>
  <c r="S136" i="3"/>
  <c r="BK146" i="3"/>
  <c r="BN146" i="3"/>
  <c r="BJ148" i="3"/>
  <c r="BM148" i="3"/>
  <c r="BL148" i="3"/>
  <c r="BG149" i="3"/>
  <c r="BC149" i="3"/>
  <c r="AY149" i="3"/>
  <c r="AU149" i="3"/>
  <c r="AQ149" i="3"/>
  <c r="AM149" i="3"/>
  <c r="AI149" i="3"/>
  <c r="AE149" i="3"/>
  <c r="AA149" i="3"/>
  <c r="W149" i="3"/>
  <c r="S149" i="3"/>
  <c r="O149" i="3"/>
  <c r="BH149" i="3"/>
  <c r="BD149" i="3"/>
  <c r="AZ149" i="3"/>
  <c r="AV149" i="3"/>
  <c r="AR149" i="3"/>
  <c r="AN149" i="3"/>
  <c r="AJ149" i="3"/>
  <c r="AF149" i="3"/>
  <c r="AB149" i="3"/>
  <c r="X149" i="3"/>
  <c r="T149" i="3"/>
  <c r="BG151" i="3"/>
  <c r="BB151" i="3"/>
  <c r="BF151" i="3"/>
  <c r="AZ151" i="3"/>
  <c r="AV151" i="3"/>
  <c r="AR151" i="3"/>
  <c r="AN151" i="3"/>
  <c r="AJ151" i="3"/>
  <c r="AF151" i="3"/>
  <c r="AB151" i="3"/>
  <c r="X151" i="3"/>
  <c r="T151" i="3"/>
  <c r="P151" i="3"/>
  <c r="BC151" i="3"/>
  <c r="AY151" i="3"/>
  <c r="AU151" i="3"/>
  <c r="AQ151" i="3"/>
  <c r="AM151" i="3"/>
  <c r="AI151" i="3"/>
  <c r="AE151" i="3"/>
  <c r="AA151" i="3"/>
  <c r="W151" i="3"/>
  <c r="S151" i="3"/>
  <c r="BN154" i="3"/>
  <c r="BK154" i="3"/>
  <c r="BM156" i="3"/>
  <c r="BF157" i="3"/>
  <c r="BB157" i="3"/>
  <c r="AX157" i="3"/>
  <c r="AT157" i="3"/>
  <c r="AP157" i="3"/>
  <c r="AL157" i="3"/>
  <c r="AH157" i="3"/>
  <c r="AD157" i="3"/>
  <c r="Z157" i="3"/>
  <c r="V157" i="3"/>
  <c r="R157" i="3"/>
  <c r="N157" i="3"/>
  <c r="BG157" i="3"/>
  <c r="BC157" i="3"/>
  <c r="AY157" i="3"/>
  <c r="AU157" i="3"/>
  <c r="AQ157" i="3"/>
  <c r="AM157" i="3"/>
  <c r="AI157" i="3"/>
  <c r="AE157" i="3"/>
  <c r="AA157" i="3"/>
  <c r="W157" i="3"/>
  <c r="S157" i="3"/>
  <c r="M162" i="3"/>
  <c r="O162" i="3"/>
  <c r="Q162" i="3"/>
  <c r="S162" i="3"/>
  <c r="U162" i="3"/>
  <c r="W162" i="3"/>
  <c r="Y162" i="3"/>
  <c r="AA162" i="3"/>
  <c r="AC162" i="3"/>
  <c r="AE162" i="3"/>
  <c r="AG162" i="3"/>
  <c r="AI162" i="3"/>
  <c r="AK162" i="3"/>
  <c r="AM162" i="3"/>
  <c r="AO162" i="3"/>
  <c r="AQ162" i="3"/>
  <c r="AS162" i="3"/>
  <c r="AU162" i="3"/>
  <c r="AW162" i="3"/>
  <c r="AY162" i="3"/>
  <c r="BA162" i="3"/>
  <c r="BC162" i="3"/>
  <c r="BE162" i="3"/>
  <c r="BG162" i="3"/>
  <c r="BI162" i="3"/>
  <c r="N162" i="3"/>
  <c r="P162" i="3"/>
  <c r="R162" i="3"/>
  <c r="T162" i="3"/>
  <c r="V162" i="3"/>
  <c r="X162" i="3"/>
  <c r="Z162" i="3"/>
  <c r="AB162" i="3"/>
  <c r="AD162" i="3"/>
  <c r="AF162" i="3"/>
  <c r="AH162" i="3"/>
  <c r="AJ162" i="3"/>
  <c r="AL162" i="3"/>
  <c r="AN162" i="3"/>
  <c r="AP162" i="3"/>
  <c r="AR162" i="3"/>
  <c r="AT162" i="3"/>
  <c r="AV162" i="3"/>
  <c r="AX162" i="3"/>
  <c r="AZ162" i="3"/>
  <c r="BB162" i="3"/>
  <c r="BD162" i="3"/>
  <c r="BF162" i="3"/>
  <c r="BH162" i="3"/>
  <c r="M166" i="3"/>
  <c r="O166" i="3"/>
  <c r="Q166" i="3"/>
  <c r="S166" i="3"/>
  <c r="U166" i="3"/>
  <c r="W166" i="3"/>
  <c r="Y166" i="3"/>
  <c r="AA166" i="3"/>
  <c r="AC166" i="3"/>
  <c r="AE166" i="3"/>
  <c r="AG166" i="3"/>
  <c r="AI166" i="3"/>
  <c r="AK166" i="3"/>
  <c r="AM166" i="3"/>
  <c r="AO166" i="3"/>
  <c r="AQ166" i="3"/>
  <c r="AS166" i="3"/>
  <c r="AU166" i="3"/>
  <c r="AW166" i="3"/>
  <c r="AY166" i="3"/>
  <c r="BA166" i="3"/>
  <c r="BC166" i="3"/>
  <c r="BE166" i="3"/>
  <c r="BG166" i="3"/>
  <c r="BI166" i="3"/>
  <c r="N166" i="3"/>
  <c r="P166" i="3"/>
  <c r="R166" i="3"/>
  <c r="T166" i="3"/>
  <c r="V166" i="3"/>
  <c r="X166" i="3"/>
  <c r="Z166" i="3"/>
  <c r="AB166" i="3"/>
  <c r="AD166" i="3"/>
  <c r="AF166" i="3"/>
  <c r="AH166" i="3"/>
  <c r="AJ166" i="3"/>
  <c r="AL166" i="3"/>
  <c r="AN166" i="3"/>
  <c r="AP166" i="3"/>
  <c r="AR166" i="3"/>
  <c r="AT166" i="3"/>
  <c r="AV166" i="3"/>
  <c r="AX166" i="3"/>
  <c r="AZ166" i="3"/>
  <c r="BB166" i="3"/>
  <c r="BD166" i="3"/>
  <c r="BF166" i="3"/>
  <c r="BH166" i="3"/>
  <c r="M171" i="3"/>
  <c r="O171" i="3"/>
  <c r="Q171" i="3"/>
  <c r="S171" i="3"/>
  <c r="U171" i="3"/>
  <c r="W171" i="3"/>
  <c r="Y171" i="3"/>
  <c r="AA171" i="3"/>
  <c r="AC171" i="3"/>
  <c r="AE171" i="3"/>
  <c r="AG171" i="3"/>
  <c r="AI171" i="3"/>
  <c r="AK171" i="3"/>
  <c r="AM171" i="3"/>
  <c r="AO171" i="3"/>
  <c r="AQ171" i="3"/>
  <c r="AS171" i="3"/>
  <c r="AU171" i="3"/>
  <c r="AW171" i="3"/>
  <c r="AY171" i="3"/>
  <c r="BA171" i="3"/>
  <c r="BC171" i="3"/>
  <c r="BE171" i="3"/>
  <c r="BG171" i="3"/>
  <c r="BI171" i="3"/>
  <c r="N171" i="3"/>
  <c r="P171" i="3"/>
  <c r="R171" i="3"/>
  <c r="T171" i="3"/>
  <c r="V171" i="3"/>
  <c r="X171" i="3"/>
  <c r="Z171" i="3"/>
  <c r="AB171" i="3"/>
  <c r="AD171" i="3"/>
  <c r="AF171" i="3"/>
  <c r="AH171" i="3"/>
  <c r="AJ171" i="3"/>
  <c r="AL171" i="3"/>
  <c r="AN171" i="3"/>
  <c r="AP171" i="3"/>
  <c r="AR171" i="3"/>
  <c r="AT171" i="3"/>
  <c r="AV171" i="3"/>
  <c r="AX171" i="3"/>
  <c r="AZ171" i="3"/>
  <c r="BB171" i="3"/>
  <c r="BD171" i="3"/>
  <c r="BF171" i="3"/>
  <c r="BH171" i="3"/>
  <c r="M179" i="3"/>
  <c r="O179" i="3"/>
  <c r="Q179" i="3"/>
  <c r="S179" i="3"/>
  <c r="U179" i="3"/>
  <c r="W179" i="3"/>
  <c r="Y179" i="3"/>
  <c r="AA179" i="3"/>
  <c r="AC179" i="3"/>
  <c r="AE179" i="3"/>
  <c r="AG179" i="3"/>
  <c r="AI179" i="3"/>
  <c r="AK179" i="3"/>
  <c r="AM179" i="3"/>
  <c r="AO179" i="3"/>
  <c r="AQ179" i="3"/>
  <c r="AS179" i="3"/>
  <c r="AU179" i="3"/>
  <c r="AW179" i="3"/>
  <c r="AY179" i="3"/>
  <c r="BA179" i="3"/>
  <c r="BC179" i="3"/>
  <c r="BE179" i="3"/>
  <c r="BG179" i="3"/>
  <c r="BI179" i="3"/>
  <c r="N179" i="3"/>
  <c r="P179" i="3"/>
  <c r="R179" i="3"/>
  <c r="T179" i="3"/>
  <c r="V179" i="3"/>
  <c r="X179" i="3"/>
  <c r="Z179" i="3"/>
  <c r="AB179" i="3"/>
  <c r="AD179" i="3"/>
  <c r="AF179" i="3"/>
  <c r="AH179" i="3"/>
  <c r="AJ179" i="3"/>
  <c r="AL179" i="3"/>
  <c r="AN179" i="3"/>
  <c r="AP179" i="3"/>
  <c r="AR179" i="3"/>
  <c r="AT179" i="3"/>
  <c r="AV179" i="3"/>
  <c r="AX179" i="3"/>
  <c r="AZ179" i="3"/>
  <c r="BB179" i="3"/>
  <c r="BD179" i="3"/>
  <c r="BF179" i="3"/>
  <c r="BH179" i="3"/>
  <c r="M182" i="3"/>
  <c r="O182" i="3"/>
  <c r="Q182" i="3"/>
  <c r="S182" i="3"/>
  <c r="U182" i="3"/>
  <c r="W182" i="3"/>
  <c r="Y182" i="3"/>
  <c r="AA182" i="3"/>
  <c r="AC182" i="3"/>
  <c r="AE182" i="3"/>
  <c r="AG182" i="3"/>
  <c r="AI182" i="3"/>
  <c r="AK182" i="3"/>
  <c r="AM182" i="3"/>
  <c r="AO182" i="3"/>
  <c r="AQ182" i="3"/>
  <c r="AS182" i="3"/>
  <c r="AU182" i="3"/>
  <c r="AW182" i="3"/>
  <c r="AY182" i="3"/>
  <c r="BA182" i="3"/>
  <c r="BC182" i="3"/>
  <c r="BE182" i="3"/>
  <c r="BG182" i="3"/>
  <c r="BI182" i="3"/>
  <c r="N182" i="3"/>
  <c r="P182" i="3"/>
  <c r="R182" i="3"/>
  <c r="T182" i="3"/>
  <c r="V182" i="3"/>
  <c r="X182" i="3"/>
  <c r="Z182" i="3"/>
  <c r="AB182" i="3"/>
  <c r="AD182" i="3"/>
  <c r="AF182" i="3"/>
  <c r="AH182" i="3"/>
  <c r="AJ182" i="3"/>
  <c r="AL182" i="3"/>
  <c r="AN182" i="3"/>
  <c r="AP182" i="3"/>
  <c r="AR182" i="3"/>
  <c r="AT182" i="3"/>
  <c r="AV182" i="3"/>
  <c r="AX182" i="3"/>
  <c r="AZ182" i="3"/>
  <c r="BB182" i="3"/>
  <c r="BD182" i="3"/>
  <c r="BF182" i="3"/>
  <c r="BH182" i="3"/>
  <c r="BI105" i="3"/>
  <c r="BA105" i="3"/>
  <c r="AS105" i="3"/>
  <c r="AK105" i="3"/>
  <c r="AC105" i="3"/>
  <c r="U105" i="3"/>
  <c r="M105" i="3"/>
  <c r="BC105" i="3"/>
  <c r="AU105" i="3"/>
  <c r="AM105" i="3"/>
  <c r="AE105" i="3"/>
  <c r="W105" i="3"/>
  <c r="O105" i="3"/>
  <c r="BF105" i="3"/>
  <c r="BB105" i="3"/>
  <c r="AX105" i="3"/>
  <c r="AT105" i="3"/>
  <c r="AP105" i="3"/>
  <c r="AL105" i="3"/>
  <c r="AH105" i="3"/>
  <c r="AD105" i="3"/>
  <c r="Z105" i="3"/>
  <c r="V105" i="3"/>
  <c r="R105" i="3"/>
  <c r="BC109" i="3"/>
  <c r="AU109" i="3"/>
  <c r="AM109" i="3"/>
  <c r="AE109" i="3"/>
  <c r="W109" i="3"/>
  <c r="O109" i="3"/>
  <c r="BE109" i="3"/>
  <c r="AW109" i="3"/>
  <c r="AO109" i="3"/>
  <c r="AG109" i="3"/>
  <c r="Y109" i="3"/>
  <c r="Q109" i="3"/>
  <c r="BH109" i="3"/>
  <c r="BD109" i="3"/>
  <c r="AZ109" i="3"/>
  <c r="AV109" i="3"/>
  <c r="AR109" i="3"/>
  <c r="AN109" i="3"/>
  <c r="AJ109" i="3"/>
  <c r="AF109" i="3"/>
  <c r="AB109" i="3"/>
  <c r="X109" i="3"/>
  <c r="T109" i="3"/>
  <c r="BH113" i="3"/>
  <c r="BD113" i="3"/>
  <c r="AZ113" i="3"/>
  <c r="AV113" i="3"/>
  <c r="AR113" i="3"/>
  <c r="AK113" i="3"/>
  <c r="AC113" i="3"/>
  <c r="U113" i="3"/>
  <c r="M113" i="3"/>
  <c r="BG113" i="3"/>
  <c r="BC113" i="3"/>
  <c r="AY113" i="3"/>
  <c r="AU113" i="3"/>
  <c r="AQ113" i="3"/>
  <c r="AI113" i="3"/>
  <c r="AA113" i="3"/>
  <c r="S113" i="3"/>
  <c r="AP113" i="3"/>
  <c r="AL113" i="3"/>
  <c r="AH113" i="3"/>
  <c r="AD113" i="3"/>
  <c r="Z113" i="3"/>
  <c r="V113" i="3"/>
  <c r="R113" i="3"/>
  <c r="BD117" i="3"/>
  <c r="AV117" i="3"/>
  <c r="AN117" i="3"/>
  <c r="AF117" i="3"/>
  <c r="X117" i="3"/>
  <c r="P117" i="3"/>
  <c r="BB117" i="3"/>
  <c r="AT117" i="3"/>
  <c r="AL117" i="3"/>
  <c r="AD117" i="3"/>
  <c r="V117" i="3"/>
  <c r="N117" i="3"/>
  <c r="BG117" i="3"/>
  <c r="BC117" i="3"/>
  <c r="AY117" i="3"/>
  <c r="AU117" i="3"/>
  <c r="AQ117" i="3"/>
  <c r="AM117" i="3"/>
  <c r="AI117" i="3"/>
  <c r="AE117" i="3"/>
  <c r="AA117" i="3"/>
  <c r="W117" i="3"/>
  <c r="S117" i="3"/>
  <c r="BF121" i="3"/>
  <c r="AX121" i="3"/>
  <c r="AP121" i="3"/>
  <c r="AH121" i="3"/>
  <c r="Z121" i="3"/>
  <c r="R121" i="3"/>
  <c r="BH121" i="3"/>
  <c r="AZ121" i="3"/>
  <c r="AR121" i="3"/>
  <c r="AJ121" i="3"/>
  <c r="AB121" i="3"/>
  <c r="T121" i="3"/>
  <c r="BI121" i="3"/>
  <c r="BE121" i="3"/>
  <c r="BA121" i="3"/>
  <c r="AW121" i="3"/>
  <c r="AS121" i="3"/>
  <c r="AO121" i="3"/>
  <c r="AK121" i="3"/>
  <c r="AG121" i="3"/>
  <c r="AC121" i="3"/>
  <c r="Y121" i="3"/>
  <c r="U121" i="3"/>
  <c r="Q121" i="3"/>
  <c r="BD133" i="3"/>
  <c r="AV133" i="3"/>
  <c r="AN133" i="3"/>
  <c r="AF133" i="3"/>
  <c r="X133" i="3"/>
  <c r="P133" i="3"/>
  <c r="BB133" i="3"/>
  <c r="AT133" i="3"/>
  <c r="AL133" i="3"/>
  <c r="AD133" i="3"/>
  <c r="V133" i="3"/>
  <c r="N133" i="3"/>
  <c r="BG133" i="3"/>
  <c r="BC133" i="3"/>
  <c r="AY133" i="3"/>
  <c r="AU133" i="3"/>
  <c r="AQ133" i="3"/>
  <c r="AM133" i="3"/>
  <c r="AI133" i="3"/>
  <c r="AE133" i="3"/>
  <c r="AA133" i="3"/>
  <c r="W133" i="3"/>
  <c r="S133" i="3"/>
  <c r="BF135" i="3"/>
  <c r="BB135" i="3"/>
  <c r="AX135" i="3"/>
  <c r="AT135" i="3"/>
  <c r="AP135" i="3"/>
  <c r="AL135" i="3"/>
  <c r="AH135" i="3"/>
  <c r="AD135" i="3"/>
  <c r="Z135" i="3"/>
  <c r="V135" i="3"/>
  <c r="R135" i="3"/>
  <c r="N135" i="3"/>
  <c r="BG135" i="3"/>
  <c r="BC135" i="3"/>
  <c r="AY135" i="3"/>
  <c r="AU135" i="3"/>
  <c r="AQ135" i="3"/>
  <c r="AM135" i="3"/>
  <c r="AI135" i="3"/>
  <c r="AE135" i="3"/>
  <c r="AA135" i="3"/>
  <c r="W135" i="3"/>
  <c r="S135" i="3"/>
  <c r="BJ137" i="3"/>
  <c r="BN137" i="3"/>
  <c r="BL139" i="3"/>
  <c r="BN142" i="3"/>
  <c r="BK142" i="3"/>
  <c r="BJ142" i="3"/>
  <c r="BJ144" i="3"/>
  <c r="BM144" i="3"/>
  <c r="BL144" i="3"/>
  <c r="BG145" i="3"/>
  <c r="BC145" i="3"/>
  <c r="AY145" i="3"/>
  <c r="AU145" i="3"/>
  <c r="AQ145" i="3"/>
  <c r="AM145" i="3"/>
  <c r="AI145" i="3"/>
  <c r="AE145" i="3"/>
  <c r="AA145" i="3"/>
  <c r="W145" i="3"/>
  <c r="S145" i="3"/>
  <c r="O145" i="3"/>
  <c r="BH145" i="3"/>
  <c r="BD145" i="3"/>
  <c r="AZ145" i="3"/>
  <c r="AV145" i="3"/>
  <c r="AR145" i="3"/>
  <c r="AN145" i="3"/>
  <c r="AJ145" i="3"/>
  <c r="AF145" i="3"/>
  <c r="AB145" i="3"/>
  <c r="X145" i="3"/>
  <c r="T145" i="3"/>
  <c r="BK150" i="3"/>
  <c r="BN150" i="3"/>
  <c r="BJ152" i="3"/>
  <c r="BM152" i="3"/>
  <c r="BL152" i="3"/>
  <c r="BD158" i="3"/>
  <c r="AZ158" i="3"/>
  <c r="AV158" i="3"/>
  <c r="AR158" i="3"/>
  <c r="AN158" i="3"/>
  <c r="AJ158" i="3"/>
  <c r="AF158" i="3"/>
  <c r="AB158" i="3"/>
  <c r="X158" i="3"/>
  <c r="T158" i="3"/>
  <c r="P158" i="3"/>
  <c r="BI158" i="3"/>
  <c r="BE158" i="3"/>
  <c r="BA158" i="3"/>
  <c r="AW158" i="3"/>
  <c r="AS158" i="3"/>
  <c r="AO158" i="3"/>
  <c r="AK158" i="3"/>
  <c r="AG158" i="3"/>
  <c r="AC158" i="3"/>
  <c r="Y158" i="3"/>
  <c r="U158" i="3"/>
  <c r="Q158" i="3"/>
  <c r="BI161" i="3"/>
  <c r="BE161" i="3"/>
  <c r="BA161" i="3"/>
  <c r="AW161" i="3"/>
  <c r="AS161" i="3"/>
  <c r="AO161" i="3"/>
  <c r="AK161" i="3"/>
  <c r="AG161" i="3"/>
  <c r="AC161" i="3"/>
  <c r="Y161" i="3"/>
  <c r="U161" i="3"/>
  <c r="Q161" i="3"/>
  <c r="M161" i="3"/>
  <c r="BF161" i="3"/>
  <c r="BB161" i="3"/>
  <c r="AX161" i="3"/>
  <c r="AT161" i="3"/>
  <c r="AP161" i="3"/>
  <c r="AL161" i="3"/>
  <c r="AH161" i="3"/>
  <c r="AD161" i="3"/>
  <c r="Z161" i="3"/>
  <c r="V161" i="3"/>
  <c r="R161" i="3"/>
  <c r="BF163" i="3"/>
  <c r="BB163" i="3"/>
  <c r="AX163" i="3"/>
  <c r="AT163" i="3"/>
  <c r="AP163" i="3"/>
  <c r="AL163" i="3"/>
  <c r="AH163" i="3"/>
  <c r="AD163" i="3"/>
  <c r="Z163" i="3"/>
  <c r="V163" i="3"/>
  <c r="R163" i="3"/>
  <c r="N163" i="3"/>
  <c r="BG163" i="3"/>
  <c r="BC163" i="3"/>
  <c r="AY163" i="3"/>
  <c r="AU163" i="3"/>
  <c r="AQ163" i="3"/>
  <c r="AM163" i="3"/>
  <c r="AI163" i="3"/>
  <c r="AE163" i="3"/>
  <c r="AA163" i="3"/>
  <c r="W163" i="3"/>
  <c r="S163" i="3"/>
  <c r="BI165" i="3"/>
  <c r="BE165" i="3"/>
  <c r="BA165" i="3"/>
  <c r="AW165" i="3"/>
  <c r="AS165" i="3"/>
  <c r="AO165" i="3"/>
  <c r="AK165" i="3"/>
  <c r="AG165" i="3"/>
  <c r="AC165" i="3"/>
  <c r="Y165" i="3"/>
  <c r="U165" i="3"/>
  <c r="Q165" i="3"/>
  <c r="M165" i="3"/>
  <c r="BF165" i="3"/>
  <c r="BB165" i="3"/>
  <c r="AX165" i="3"/>
  <c r="AT165" i="3"/>
  <c r="AP165" i="3"/>
  <c r="AL165" i="3"/>
  <c r="AH165" i="3"/>
  <c r="AD165" i="3"/>
  <c r="Z165" i="3"/>
  <c r="V165" i="3"/>
  <c r="R165" i="3"/>
  <c r="BF167" i="3"/>
  <c r="BB167" i="3"/>
  <c r="AX167" i="3"/>
  <c r="AT167" i="3"/>
  <c r="AP167" i="3"/>
  <c r="AL167" i="3"/>
  <c r="AH167" i="3"/>
  <c r="AD167" i="3"/>
  <c r="Z167" i="3"/>
  <c r="V167" i="3"/>
  <c r="R167" i="3"/>
  <c r="N167" i="3"/>
  <c r="BG167" i="3"/>
  <c r="BC167" i="3"/>
  <c r="AY167" i="3"/>
  <c r="AU167" i="3"/>
  <c r="AQ167" i="3"/>
  <c r="AM167" i="3"/>
  <c r="AI167" i="3"/>
  <c r="AE167" i="3"/>
  <c r="AA167" i="3"/>
  <c r="W167" i="3"/>
  <c r="S167" i="3"/>
  <c r="BM170" i="3"/>
  <c r="BJ170" i="3"/>
  <c r="BK170" i="3"/>
  <c r="BL172" i="3"/>
  <c r="BM172" i="3"/>
  <c r="BM174" i="3"/>
  <c r="BJ174" i="3"/>
  <c r="BK174" i="3"/>
  <c r="BG176" i="3"/>
  <c r="BC176" i="3"/>
  <c r="AY176" i="3"/>
  <c r="AU176" i="3"/>
  <c r="AQ176" i="3"/>
  <c r="AM176" i="3"/>
  <c r="AI176" i="3"/>
  <c r="AE176" i="3"/>
  <c r="AA176" i="3"/>
  <c r="W176" i="3"/>
  <c r="S176" i="3"/>
  <c r="O176" i="3"/>
  <c r="BH176" i="3"/>
  <c r="BD176" i="3"/>
  <c r="AZ176" i="3"/>
  <c r="AV176" i="3"/>
  <c r="AR176" i="3"/>
  <c r="AN176" i="3"/>
  <c r="AJ176" i="3"/>
  <c r="AF176" i="3"/>
  <c r="AB176" i="3"/>
  <c r="X176" i="3"/>
  <c r="T176" i="3"/>
  <c r="BM178" i="3"/>
  <c r="BJ178" i="3"/>
  <c r="BK178" i="3"/>
  <c r="BL180" i="3"/>
  <c r="BM180" i="3"/>
  <c r="BI181" i="3"/>
  <c r="BE181" i="3"/>
  <c r="BA181" i="3"/>
  <c r="AW181" i="3"/>
  <c r="AS181" i="3"/>
  <c r="AO181" i="3"/>
  <c r="AK181" i="3"/>
  <c r="AG181" i="3"/>
  <c r="AC181" i="3"/>
  <c r="Y181" i="3"/>
  <c r="U181" i="3"/>
  <c r="Q181" i="3"/>
  <c r="M181" i="3"/>
  <c r="BF181" i="3"/>
  <c r="BB181" i="3"/>
  <c r="AX181" i="3"/>
  <c r="AT181" i="3"/>
  <c r="AP181" i="3"/>
  <c r="AL181" i="3"/>
  <c r="AH181" i="3"/>
  <c r="AD181" i="3"/>
  <c r="Z181" i="3"/>
  <c r="V181" i="3"/>
  <c r="BK181" i="3" s="1"/>
  <c r="R181" i="3"/>
  <c r="BF183" i="3"/>
  <c r="BB183" i="3"/>
  <c r="AX183" i="3"/>
  <c r="AT183" i="3"/>
  <c r="AP183" i="3"/>
  <c r="AL183" i="3"/>
  <c r="AH183" i="3"/>
  <c r="AD183" i="3"/>
  <c r="Z183" i="3"/>
  <c r="V183" i="3"/>
  <c r="R183" i="3"/>
  <c r="N183" i="3"/>
  <c r="BG183" i="3"/>
  <c r="BC183" i="3"/>
  <c r="AY183" i="3"/>
  <c r="AU183" i="3"/>
  <c r="AQ183" i="3"/>
  <c r="AM183" i="3"/>
  <c r="AI183" i="3"/>
  <c r="AE183" i="3"/>
  <c r="AA183" i="3"/>
  <c r="W183" i="3"/>
  <c r="S183" i="3"/>
  <c r="BN185" i="3"/>
  <c r="BK185" i="3"/>
  <c r="BJ185" i="3"/>
  <c r="BL186" i="3"/>
  <c r="BN187" i="3"/>
  <c r="BL188" i="3"/>
  <c r="BM188" i="3"/>
  <c r="BN189" i="3"/>
  <c r="BK189" i="3"/>
  <c r="BJ189" i="3"/>
  <c r="BL190" i="3"/>
  <c r="N192" i="3"/>
  <c r="P192" i="3"/>
  <c r="R192" i="3"/>
  <c r="T192" i="3"/>
  <c r="V192" i="3"/>
  <c r="X192" i="3"/>
  <c r="Z192" i="3"/>
  <c r="AB192" i="3"/>
  <c r="AD192" i="3"/>
  <c r="AF192" i="3"/>
  <c r="AH192" i="3"/>
  <c r="AJ192" i="3"/>
  <c r="AL192" i="3"/>
  <c r="AN192" i="3"/>
  <c r="AP192" i="3"/>
  <c r="AR192" i="3"/>
  <c r="AT192" i="3"/>
  <c r="AV192" i="3"/>
  <c r="AX192" i="3"/>
  <c r="AZ192" i="3"/>
  <c r="BB192" i="3"/>
  <c r="BD192" i="3"/>
  <c r="BF192" i="3"/>
  <c r="BH192" i="3"/>
  <c r="M192" i="3"/>
  <c r="O192" i="3"/>
  <c r="Q192" i="3"/>
  <c r="S192" i="3"/>
  <c r="U192" i="3"/>
  <c r="W192" i="3"/>
  <c r="Y192" i="3"/>
  <c r="AA192" i="3"/>
  <c r="AC192" i="3"/>
  <c r="AE192" i="3"/>
  <c r="AG192" i="3"/>
  <c r="AI192" i="3"/>
  <c r="AK192" i="3"/>
  <c r="AM192" i="3"/>
  <c r="AO192" i="3"/>
  <c r="AQ192" i="3"/>
  <c r="AS192" i="3"/>
  <c r="AU192" i="3"/>
  <c r="AW192" i="3"/>
  <c r="AY192" i="3"/>
  <c r="BA192" i="3"/>
  <c r="BC192" i="3"/>
  <c r="BE192" i="3"/>
  <c r="BG192" i="3"/>
  <c r="BI192" i="3"/>
  <c r="N193" i="3"/>
  <c r="P193" i="3"/>
  <c r="R193" i="3"/>
  <c r="T193" i="3"/>
  <c r="V193" i="3"/>
  <c r="X193" i="3"/>
  <c r="Z193" i="3"/>
  <c r="AB193" i="3"/>
  <c r="AD193" i="3"/>
  <c r="AF193" i="3"/>
  <c r="AH193" i="3"/>
  <c r="AJ193" i="3"/>
  <c r="AL193" i="3"/>
  <c r="AN193" i="3"/>
  <c r="AP193" i="3"/>
  <c r="AR193" i="3"/>
  <c r="AT193" i="3"/>
  <c r="AV193" i="3"/>
  <c r="AX193" i="3"/>
  <c r="AZ193" i="3"/>
  <c r="BB193" i="3"/>
  <c r="BD193" i="3"/>
  <c r="BF193" i="3"/>
  <c r="BH193" i="3"/>
  <c r="M193" i="3"/>
  <c r="O193" i="3"/>
  <c r="Q193" i="3"/>
  <c r="S193" i="3"/>
  <c r="U193" i="3"/>
  <c r="W193" i="3"/>
  <c r="Y193" i="3"/>
  <c r="AA193" i="3"/>
  <c r="AC193" i="3"/>
  <c r="AE193" i="3"/>
  <c r="AG193" i="3"/>
  <c r="AI193" i="3"/>
  <c r="AK193" i="3"/>
  <c r="AM193" i="3"/>
  <c r="AO193" i="3"/>
  <c r="AQ193" i="3"/>
  <c r="AS193" i="3"/>
  <c r="AU193" i="3"/>
  <c r="AW193" i="3"/>
  <c r="AY193" i="3"/>
  <c r="BA193" i="3"/>
  <c r="BC193" i="3"/>
  <c r="BE193" i="3"/>
  <c r="BG193" i="3"/>
  <c r="BI193" i="3"/>
  <c r="M194" i="3"/>
  <c r="O194" i="3"/>
  <c r="Q194" i="3"/>
  <c r="S194" i="3"/>
  <c r="U194" i="3"/>
  <c r="W194" i="3"/>
  <c r="Y194" i="3"/>
  <c r="AA194" i="3"/>
  <c r="AC194" i="3"/>
  <c r="AE194" i="3"/>
  <c r="AG194" i="3"/>
  <c r="AI194" i="3"/>
  <c r="AK194" i="3"/>
  <c r="AM194" i="3"/>
  <c r="AO194" i="3"/>
  <c r="AQ194" i="3"/>
  <c r="AS194" i="3"/>
  <c r="AU194" i="3"/>
  <c r="AW194" i="3"/>
  <c r="AY194" i="3"/>
  <c r="BA194" i="3"/>
  <c r="BC194" i="3"/>
  <c r="BE194" i="3"/>
  <c r="BG194" i="3"/>
  <c r="BI194" i="3"/>
  <c r="N194" i="3"/>
  <c r="P194" i="3"/>
  <c r="R194" i="3"/>
  <c r="T194" i="3"/>
  <c r="V194" i="3"/>
  <c r="X194" i="3"/>
  <c r="Z194" i="3"/>
  <c r="AB194" i="3"/>
  <c r="AD194" i="3"/>
  <c r="AF194" i="3"/>
  <c r="AH194" i="3"/>
  <c r="AJ194" i="3"/>
  <c r="AL194" i="3"/>
  <c r="AN194" i="3"/>
  <c r="AP194" i="3"/>
  <c r="AR194" i="3"/>
  <c r="AT194" i="3"/>
  <c r="AV194" i="3"/>
  <c r="AX194" i="3"/>
  <c r="AZ194" i="3"/>
  <c r="BB194" i="3"/>
  <c r="BD194" i="3"/>
  <c r="BF194" i="3"/>
  <c r="BH194" i="3"/>
  <c r="M195" i="3"/>
  <c r="O195" i="3"/>
  <c r="Q195" i="3"/>
  <c r="S195" i="3"/>
  <c r="U195" i="3"/>
  <c r="W195" i="3"/>
  <c r="Y195" i="3"/>
  <c r="AA195" i="3"/>
  <c r="AC195" i="3"/>
  <c r="AE195" i="3"/>
  <c r="AG195" i="3"/>
  <c r="AI195" i="3"/>
  <c r="AK195" i="3"/>
  <c r="AM195" i="3"/>
  <c r="AO195" i="3"/>
  <c r="AQ195" i="3"/>
  <c r="AS195" i="3"/>
  <c r="AU195" i="3"/>
  <c r="AW195" i="3"/>
  <c r="AY195" i="3"/>
  <c r="BA195" i="3"/>
  <c r="BC195" i="3"/>
  <c r="BE195" i="3"/>
  <c r="BG195" i="3"/>
  <c r="BI195" i="3"/>
  <c r="N195" i="3"/>
  <c r="P195" i="3"/>
  <c r="R195" i="3"/>
  <c r="T195" i="3"/>
  <c r="V195" i="3"/>
  <c r="X195" i="3"/>
  <c r="Z195" i="3"/>
  <c r="AB195" i="3"/>
  <c r="AD195" i="3"/>
  <c r="AF195" i="3"/>
  <c r="AH195" i="3"/>
  <c r="AJ195" i="3"/>
  <c r="AL195" i="3"/>
  <c r="AN195" i="3"/>
  <c r="AP195" i="3"/>
  <c r="AR195" i="3"/>
  <c r="AT195" i="3"/>
  <c r="AV195" i="3"/>
  <c r="AX195" i="3"/>
  <c r="AZ195" i="3"/>
  <c r="BB195" i="3"/>
  <c r="BD195" i="3"/>
  <c r="BF195" i="3"/>
  <c r="BH195" i="3"/>
  <c r="N196" i="3"/>
  <c r="P196" i="3"/>
  <c r="R196" i="3"/>
  <c r="T196" i="3"/>
  <c r="V196" i="3"/>
  <c r="X196" i="3"/>
  <c r="Z196" i="3"/>
  <c r="AB196" i="3"/>
  <c r="AD196" i="3"/>
  <c r="AF196" i="3"/>
  <c r="AH196" i="3"/>
  <c r="AJ196" i="3"/>
  <c r="AL196" i="3"/>
  <c r="AN196" i="3"/>
  <c r="AP196" i="3"/>
  <c r="AR196" i="3"/>
  <c r="AT196" i="3"/>
  <c r="AV196" i="3"/>
  <c r="AX196" i="3"/>
  <c r="AZ196" i="3"/>
  <c r="BB196" i="3"/>
  <c r="BD196" i="3"/>
  <c r="BF196" i="3"/>
  <c r="BH196" i="3"/>
  <c r="M196" i="3"/>
  <c r="O196" i="3"/>
  <c r="Q196" i="3"/>
  <c r="S196" i="3"/>
  <c r="U196" i="3"/>
  <c r="W196" i="3"/>
  <c r="Y196" i="3"/>
  <c r="AA196" i="3"/>
  <c r="AC196" i="3"/>
  <c r="AE196" i="3"/>
  <c r="AG196" i="3"/>
  <c r="AI196" i="3"/>
  <c r="AK196" i="3"/>
  <c r="AM196" i="3"/>
  <c r="AO196" i="3"/>
  <c r="AQ196" i="3"/>
  <c r="AS196" i="3"/>
  <c r="AU196" i="3"/>
  <c r="AW196" i="3"/>
  <c r="AY196" i="3"/>
  <c r="BA196" i="3"/>
  <c r="BC196" i="3"/>
  <c r="BE196" i="3"/>
  <c r="BG196" i="3"/>
  <c r="BI196" i="3"/>
  <c r="N197" i="3"/>
  <c r="P197" i="3"/>
  <c r="R197" i="3"/>
  <c r="T197" i="3"/>
  <c r="V197" i="3"/>
  <c r="X197" i="3"/>
  <c r="Z197" i="3"/>
  <c r="AB197" i="3"/>
  <c r="AD197" i="3"/>
  <c r="AF197" i="3"/>
  <c r="AH197" i="3"/>
  <c r="AJ197" i="3"/>
  <c r="AL197" i="3"/>
  <c r="AN197" i="3"/>
  <c r="AP197" i="3"/>
  <c r="AR197" i="3"/>
  <c r="AT197" i="3"/>
  <c r="AV197" i="3"/>
  <c r="AX197" i="3"/>
  <c r="AZ197" i="3"/>
  <c r="BB197" i="3"/>
  <c r="BD197" i="3"/>
  <c r="BF197" i="3"/>
  <c r="BH197" i="3"/>
  <c r="M197" i="3"/>
  <c r="O197" i="3"/>
  <c r="Q197" i="3"/>
  <c r="S197" i="3"/>
  <c r="U197" i="3"/>
  <c r="W197" i="3"/>
  <c r="Y197" i="3"/>
  <c r="AA197" i="3"/>
  <c r="AC197" i="3"/>
  <c r="AE197" i="3"/>
  <c r="AG197" i="3"/>
  <c r="AI197" i="3"/>
  <c r="AK197" i="3"/>
  <c r="AM197" i="3"/>
  <c r="AO197" i="3"/>
  <c r="AQ197" i="3"/>
  <c r="AS197" i="3"/>
  <c r="AU197" i="3"/>
  <c r="AW197" i="3"/>
  <c r="AY197" i="3"/>
  <c r="BA197" i="3"/>
  <c r="BC197" i="3"/>
  <c r="BE197" i="3"/>
  <c r="BG197" i="3"/>
  <c r="BI197" i="3"/>
  <c r="M198" i="3"/>
  <c r="O198" i="3"/>
  <c r="Q198" i="3"/>
  <c r="S198" i="3"/>
  <c r="U198" i="3"/>
  <c r="W198" i="3"/>
  <c r="Y198" i="3"/>
  <c r="AA198" i="3"/>
  <c r="AC198" i="3"/>
  <c r="AE198" i="3"/>
  <c r="AG198" i="3"/>
  <c r="AI198" i="3"/>
  <c r="AK198" i="3"/>
  <c r="AM198" i="3"/>
  <c r="AO198" i="3"/>
  <c r="AQ198" i="3"/>
  <c r="AS198" i="3"/>
  <c r="AU198" i="3"/>
  <c r="AW198" i="3"/>
  <c r="AY198" i="3"/>
  <c r="BA198" i="3"/>
  <c r="BC198" i="3"/>
  <c r="BE198" i="3"/>
  <c r="BG198" i="3"/>
  <c r="BI198" i="3"/>
  <c r="N198" i="3"/>
  <c r="P198" i="3"/>
  <c r="R198" i="3"/>
  <c r="T198" i="3"/>
  <c r="V198" i="3"/>
  <c r="X198" i="3"/>
  <c r="Z198" i="3"/>
  <c r="AB198" i="3"/>
  <c r="AD198" i="3"/>
  <c r="AF198" i="3"/>
  <c r="AH198" i="3"/>
  <c r="AJ198" i="3"/>
  <c r="AL198" i="3"/>
  <c r="AN198" i="3"/>
  <c r="AP198" i="3"/>
  <c r="AR198" i="3"/>
  <c r="AT198" i="3"/>
  <c r="AV198" i="3"/>
  <c r="AX198" i="3"/>
  <c r="AZ198" i="3"/>
  <c r="BB198" i="3"/>
  <c r="BD198" i="3"/>
  <c r="BF198" i="3"/>
  <c r="BH198" i="3"/>
  <c r="M199" i="3"/>
  <c r="O199" i="3"/>
  <c r="Q199" i="3"/>
  <c r="S199" i="3"/>
  <c r="U199" i="3"/>
  <c r="W199" i="3"/>
  <c r="Y199" i="3"/>
  <c r="AA199" i="3"/>
  <c r="AC199" i="3"/>
  <c r="AE199" i="3"/>
  <c r="AG199" i="3"/>
  <c r="AI199" i="3"/>
  <c r="AK199" i="3"/>
  <c r="AM199" i="3"/>
  <c r="AO199" i="3"/>
  <c r="AQ199" i="3"/>
  <c r="AS199" i="3"/>
  <c r="AU199" i="3"/>
  <c r="AW199" i="3"/>
  <c r="AY199" i="3"/>
  <c r="BA199" i="3"/>
  <c r="BC199" i="3"/>
  <c r="BE199" i="3"/>
  <c r="BG199" i="3"/>
  <c r="BI199" i="3"/>
  <c r="N199" i="3"/>
  <c r="P199" i="3"/>
  <c r="R199" i="3"/>
  <c r="T199" i="3"/>
  <c r="V199" i="3"/>
  <c r="X199" i="3"/>
  <c r="Z199" i="3"/>
  <c r="AB199" i="3"/>
  <c r="AD199" i="3"/>
  <c r="AF199" i="3"/>
  <c r="AH199" i="3"/>
  <c r="AJ199" i="3"/>
  <c r="AL199" i="3"/>
  <c r="AN199" i="3"/>
  <c r="AP199" i="3"/>
  <c r="AR199" i="3"/>
  <c r="AT199" i="3"/>
  <c r="AV199" i="3"/>
  <c r="AX199" i="3"/>
  <c r="AZ199" i="3"/>
  <c r="BB199" i="3"/>
  <c r="BD199" i="3"/>
  <c r="BF199" i="3"/>
  <c r="BH199" i="3"/>
  <c r="N200" i="3"/>
  <c r="P200" i="3"/>
  <c r="R200" i="3"/>
  <c r="T200" i="3"/>
  <c r="V200" i="3"/>
  <c r="X200" i="3"/>
  <c r="Z200" i="3"/>
  <c r="AB200" i="3"/>
  <c r="AD200" i="3"/>
  <c r="AF200" i="3"/>
  <c r="AH200" i="3"/>
  <c r="AJ200" i="3"/>
  <c r="AL200" i="3"/>
  <c r="AN200" i="3"/>
  <c r="AP200" i="3"/>
  <c r="AR200" i="3"/>
  <c r="AT200" i="3"/>
  <c r="AV200" i="3"/>
  <c r="AX200" i="3"/>
  <c r="AZ200" i="3"/>
  <c r="BB200" i="3"/>
  <c r="BD200" i="3"/>
  <c r="BF200" i="3"/>
  <c r="BH200" i="3"/>
  <c r="M200" i="3"/>
  <c r="O200" i="3"/>
  <c r="Q200" i="3"/>
  <c r="S200" i="3"/>
  <c r="U200" i="3"/>
  <c r="W200" i="3"/>
  <c r="Y200" i="3"/>
  <c r="AA200" i="3"/>
  <c r="AC200" i="3"/>
  <c r="AE200" i="3"/>
  <c r="AG200" i="3"/>
  <c r="AI200" i="3"/>
  <c r="AK200" i="3"/>
  <c r="AM200" i="3"/>
  <c r="AO200" i="3"/>
  <c r="AQ200" i="3"/>
  <c r="AS200" i="3"/>
  <c r="AU200" i="3"/>
  <c r="AW200" i="3"/>
  <c r="BA200" i="3"/>
  <c r="BE200" i="3"/>
  <c r="BI200" i="3"/>
  <c r="AY200" i="3"/>
  <c r="BC200" i="3"/>
  <c r="BG200" i="3"/>
  <c r="N201" i="3"/>
  <c r="P201" i="3"/>
  <c r="R201" i="3"/>
  <c r="T201" i="3"/>
  <c r="V201" i="3"/>
  <c r="X201" i="3"/>
  <c r="Z201" i="3"/>
  <c r="AB201" i="3"/>
  <c r="AD201" i="3"/>
  <c r="AF201" i="3"/>
  <c r="AH201" i="3"/>
  <c r="AJ201" i="3"/>
  <c r="AL201" i="3"/>
  <c r="AN201" i="3"/>
  <c r="AP201" i="3"/>
  <c r="AR201" i="3"/>
  <c r="AT201" i="3"/>
  <c r="AV201" i="3"/>
  <c r="AX201" i="3"/>
  <c r="AZ201" i="3"/>
  <c r="BB201" i="3"/>
  <c r="BD201" i="3"/>
  <c r="BF201" i="3"/>
  <c r="BH201" i="3"/>
  <c r="O201" i="3"/>
  <c r="S201" i="3"/>
  <c r="W201" i="3"/>
  <c r="AA201" i="3"/>
  <c r="AE201" i="3"/>
  <c r="AI201" i="3"/>
  <c r="AM201" i="3"/>
  <c r="AQ201" i="3"/>
  <c r="AU201" i="3"/>
  <c r="AY201" i="3"/>
  <c r="BC201" i="3"/>
  <c r="BG201" i="3"/>
  <c r="M201" i="3"/>
  <c r="Q201" i="3"/>
  <c r="U201" i="3"/>
  <c r="Y201" i="3"/>
  <c r="AC201" i="3"/>
  <c r="AG201" i="3"/>
  <c r="AK201" i="3"/>
  <c r="AO201" i="3"/>
  <c r="AS201" i="3"/>
  <c r="AW201" i="3"/>
  <c r="BA201" i="3"/>
  <c r="BE201" i="3"/>
  <c r="BI201" i="3"/>
  <c r="M202" i="3"/>
  <c r="O202" i="3"/>
  <c r="Q202" i="3"/>
  <c r="S202" i="3"/>
  <c r="U202" i="3"/>
  <c r="W202" i="3"/>
  <c r="Y202" i="3"/>
  <c r="AA202" i="3"/>
  <c r="AC202" i="3"/>
  <c r="AE202" i="3"/>
  <c r="AG202" i="3"/>
  <c r="AI202" i="3"/>
  <c r="AK202" i="3"/>
  <c r="AM202" i="3"/>
  <c r="AO202" i="3"/>
  <c r="AQ202" i="3"/>
  <c r="AS202" i="3"/>
  <c r="AU202" i="3"/>
  <c r="AW202" i="3"/>
  <c r="AY202" i="3"/>
  <c r="BA202" i="3"/>
  <c r="BC202" i="3"/>
  <c r="BE202" i="3"/>
  <c r="BG202" i="3"/>
  <c r="BI202" i="3"/>
  <c r="P202" i="3"/>
  <c r="T202" i="3"/>
  <c r="X202" i="3"/>
  <c r="AB202" i="3"/>
  <c r="AF202" i="3"/>
  <c r="AJ202" i="3"/>
  <c r="AN202" i="3"/>
  <c r="AR202" i="3"/>
  <c r="AV202" i="3"/>
  <c r="AZ202" i="3"/>
  <c r="BD202" i="3"/>
  <c r="BH202" i="3"/>
  <c r="N202" i="3"/>
  <c r="R202" i="3"/>
  <c r="V202" i="3"/>
  <c r="Z202" i="3"/>
  <c r="AD202" i="3"/>
  <c r="AH202" i="3"/>
  <c r="AL202" i="3"/>
  <c r="AP202" i="3"/>
  <c r="AT202" i="3"/>
  <c r="AX202" i="3"/>
  <c r="BB202" i="3"/>
  <c r="BF202" i="3"/>
  <c r="N203" i="3"/>
  <c r="P203" i="3"/>
  <c r="R203" i="3"/>
  <c r="T203" i="3"/>
  <c r="V203" i="3"/>
  <c r="X203" i="3"/>
  <c r="Z203" i="3"/>
  <c r="AB203" i="3"/>
  <c r="AD203" i="3"/>
  <c r="AF203" i="3"/>
  <c r="AH203" i="3"/>
  <c r="AJ203" i="3"/>
  <c r="AL203" i="3"/>
  <c r="AN203" i="3"/>
  <c r="AP203" i="3"/>
  <c r="AR203" i="3"/>
  <c r="AT203" i="3"/>
  <c r="AV203" i="3"/>
  <c r="AX203" i="3"/>
  <c r="AZ203" i="3"/>
  <c r="BB203" i="3"/>
  <c r="BD203" i="3"/>
  <c r="BF203" i="3"/>
  <c r="BH203" i="3"/>
  <c r="M203" i="3"/>
  <c r="Q203" i="3"/>
  <c r="U203" i="3"/>
  <c r="Y203" i="3"/>
  <c r="AC203" i="3"/>
  <c r="AG203" i="3"/>
  <c r="AK203" i="3"/>
  <c r="AO203" i="3"/>
  <c r="AS203" i="3"/>
  <c r="AW203" i="3"/>
  <c r="BA203" i="3"/>
  <c r="BE203" i="3"/>
  <c r="BI203" i="3"/>
  <c r="O203" i="3"/>
  <c r="S203" i="3"/>
  <c r="W203" i="3"/>
  <c r="AA203" i="3"/>
  <c r="AE203" i="3"/>
  <c r="AI203" i="3"/>
  <c r="AM203" i="3"/>
  <c r="AQ203" i="3"/>
  <c r="AU203" i="3"/>
  <c r="AY203" i="3"/>
  <c r="BC203" i="3"/>
  <c r="BG203" i="3"/>
  <c r="N205" i="3"/>
  <c r="P205" i="3"/>
  <c r="R205" i="3"/>
  <c r="T205" i="3"/>
  <c r="V205" i="3"/>
  <c r="X205" i="3"/>
  <c r="Z205" i="3"/>
  <c r="AB205" i="3"/>
  <c r="AD205" i="3"/>
  <c r="AF205" i="3"/>
  <c r="AH205" i="3"/>
  <c r="AJ205" i="3"/>
  <c r="AL205" i="3"/>
  <c r="AN205" i="3"/>
  <c r="AP205" i="3"/>
  <c r="AR205" i="3"/>
  <c r="AT205" i="3"/>
  <c r="AV205" i="3"/>
  <c r="AX205" i="3"/>
  <c r="AZ205" i="3"/>
  <c r="BB205" i="3"/>
  <c r="BD205" i="3"/>
  <c r="BF205" i="3"/>
  <c r="O205" i="3"/>
  <c r="S205" i="3"/>
  <c r="W205" i="3"/>
  <c r="AA205" i="3"/>
  <c r="AE205" i="3"/>
  <c r="AI205" i="3"/>
  <c r="AM205" i="3"/>
  <c r="AQ205" i="3"/>
  <c r="AU205" i="3"/>
  <c r="AY205" i="3"/>
  <c r="BC205" i="3"/>
  <c r="BG205" i="3"/>
  <c r="BI205" i="3"/>
  <c r="M205" i="3"/>
  <c r="Q205" i="3"/>
  <c r="U205" i="3"/>
  <c r="Y205" i="3"/>
  <c r="AC205" i="3"/>
  <c r="AG205" i="3"/>
  <c r="AK205" i="3"/>
  <c r="AO205" i="3"/>
  <c r="AS205" i="3"/>
  <c r="AW205" i="3"/>
  <c r="BA205" i="3"/>
  <c r="BE205" i="3"/>
  <c r="BH205" i="3"/>
  <c r="N207" i="3"/>
  <c r="P207" i="3"/>
  <c r="R207" i="3"/>
  <c r="T207" i="3"/>
  <c r="V207" i="3"/>
  <c r="X207" i="3"/>
  <c r="Z207" i="3"/>
  <c r="AB207" i="3"/>
  <c r="AD207" i="3"/>
  <c r="AF207" i="3"/>
  <c r="AH207" i="3"/>
  <c r="AJ207" i="3"/>
  <c r="AL207" i="3"/>
  <c r="AN207" i="3"/>
  <c r="AP207" i="3"/>
  <c r="AR207" i="3"/>
  <c r="AT207" i="3"/>
  <c r="AV207" i="3"/>
  <c r="AX207" i="3"/>
  <c r="AZ207" i="3"/>
  <c r="BB207" i="3"/>
  <c r="BD207" i="3"/>
  <c r="BF207" i="3"/>
  <c r="BH207" i="3"/>
  <c r="M207" i="3"/>
  <c r="O207" i="3"/>
  <c r="Q207" i="3"/>
  <c r="S207" i="3"/>
  <c r="U207" i="3"/>
  <c r="W207" i="3"/>
  <c r="Y207" i="3"/>
  <c r="AA207" i="3"/>
  <c r="AC207" i="3"/>
  <c r="AE207" i="3"/>
  <c r="AG207" i="3"/>
  <c r="AI207" i="3"/>
  <c r="AK207" i="3"/>
  <c r="AM207" i="3"/>
  <c r="AO207" i="3"/>
  <c r="AQ207" i="3"/>
  <c r="AS207" i="3"/>
  <c r="AU207" i="3"/>
  <c r="AW207" i="3"/>
  <c r="AY207" i="3"/>
  <c r="BA207" i="3"/>
  <c r="BC207" i="3"/>
  <c r="BE207" i="3"/>
  <c r="BG207" i="3"/>
  <c r="BI207" i="3"/>
  <c r="M209" i="3"/>
  <c r="O209" i="3"/>
  <c r="Q209" i="3"/>
  <c r="S209" i="3"/>
  <c r="U209" i="3"/>
  <c r="W209" i="3"/>
  <c r="Y209" i="3"/>
  <c r="AA209" i="3"/>
  <c r="AC209" i="3"/>
  <c r="AE209" i="3"/>
  <c r="AG209" i="3"/>
  <c r="AI209" i="3"/>
  <c r="AK209" i="3"/>
  <c r="AM209" i="3"/>
  <c r="AO209" i="3"/>
  <c r="AQ209" i="3"/>
  <c r="AS209" i="3"/>
  <c r="AU209" i="3"/>
  <c r="AW209" i="3"/>
  <c r="AY209" i="3"/>
  <c r="BA209" i="3"/>
  <c r="BC209" i="3"/>
  <c r="BE209" i="3"/>
  <c r="BG209" i="3"/>
  <c r="BI209" i="3"/>
  <c r="N209" i="3"/>
  <c r="P209" i="3"/>
  <c r="R209" i="3"/>
  <c r="T209" i="3"/>
  <c r="V209" i="3"/>
  <c r="X209" i="3"/>
  <c r="Z209" i="3"/>
  <c r="AB209" i="3"/>
  <c r="AD209" i="3"/>
  <c r="AF209" i="3"/>
  <c r="AH209" i="3"/>
  <c r="AJ209" i="3"/>
  <c r="AL209" i="3"/>
  <c r="AN209" i="3"/>
  <c r="AP209" i="3"/>
  <c r="AR209" i="3"/>
  <c r="AT209" i="3"/>
  <c r="AV209" i="3"/>
  <c r="AX209" i="3"/>
  <c r="AZ209" i="3"/>
  <c r="BB209" i="3"/>
  <c r="BD209" i="3"/>
  <c r="BF209" i="3"/>
  <c r="BH209" i="3"/>
  <c r="M211" i="3"/>
  <c r="O211" i="3"/>
  <c r="Q211" i="3"/>
  <c r="S211" i="3"/>
  <c r="U211" i="3"/>
  <c r="W211" i="3"/>
  <c r="Y211" i="3"/>
  <c r="AA211" i="3"/>
  <c r="AC211" i="3"/>
  <c r="AE211" i="3"/>
  <c r="AG211" i="3"/>
  <c r="AI211" i="3"/>
  <c r="AK211" i="3"/>
  <c r="AM211" i="3"/>
  <c r="AO211" i="3"/>
  <c r="AQ211" i="3"/>
  <c r="AS211" i="3"/>
  <c r="AU211" i="3"/>
  <c r="AW211" i="3"/>
  <c r="AY211" i="3"/>
  <c r="BA211" i="3"/>
  <c r="BC211" i="3"/>
  <c r="BE211" i="3"/>
  <c r="BG211" i="3"/>
  <c r="BI211" i="3"/>
  <c r="N211" i="3"/>
  <c r="P211" i="3"/>
  <c r="R211" i="3"/>
  <c r="T211" i="3"/>
  <c r="V211" i="3"/>
  <c r="X211" i="3"/>
  <c r="Z211" i="3"/>
  <c r="AB211" i="3"/>
  <c r="AD211" i="3"/>
  <c r="AF211" i="3"/>
  <c r="AH211" i="3"/>
  <c r="AJ211" i="3"/>
  <c r="AL211" i="3"/>
  <c r="AN211" i="3"/>
  <c r="AP211" i="3"/>
  <c r="AR211" i="3"/>
  <c r="AT211" i="3"/>
  <c r="AV211" i="3"/>
  <c r="AX211" i="3"/>
  <c r="AZ211" i="3"/>
  <c r="BB211" i="3"/>
  <c r="BD211" i="3"/>
  <c r="BF211" i="3"/>
  <c r="BH211" i="3"/>
  <c r="M213" i="3"/>
  <c r="O213" i="3"/>
  <c r="Q213" i="3"/>
  <c r="S213" i="3"/>
  <c r="U213" i="3"/>
  <c r="W213" i="3"/>
  <c r="Y213" i="3"/>
  <c r="AA213" i="3"/>
  <c r="AC213" i="3"/>
  <c r="AE213" i="3"/>
  <c r="AG213" i="3"/>
  <c r="AI213" i="3"/>
  <c r="AK213" i="3"/>
  <c r="AM213" i="3"/>
  <c r="AO213" i="3"/>
  <c r="AQ213" i="3"/>
  <c r="AS213" i="3"/>
  <c r="AU213" i="3"/>
  <c r="AW213" i="3"/>
  <c r="AY213" i="3"/>
  <c r="BA213" i="3"/>
  <c r="BC213" i="3"/>
  <c r="BE213" i="3"/>
  <c r="BG213" i="3"/>
  <c r="BI213" i="3"/>
  <c r="N213" i="3"/>
  <c r="P213" i="3"/>
  <c r="R213" i="3"/>
  <c r="T213" i="3"/>
  <c r="V213" i="3"/>
  <c r="X213" i="3"/>
  <c r="Z213" i="3"/>
  <c r="AB213" i="3"/>
  <c r="AD213" i="3"/>
  <c r="AF213" i="3"/>
  <c r="AH213" i="3"/>
  <c r="AJ213" i="3"/>
  <c r="AL213" i="3"/>
  <c r="AN213" i="3"/>
  <c r="AP213" i="3"/>
  <c r="AR213" i="3"/>
  <c r="AT213" i="3"/>
  <c r="AV213" i="3"/>
  <c r="AX213" i="3"/>
  <c r="AZ213" i="3"/>
  <c r="BB213" i="3"/>
  <c r="BD213" i="3"/>
  <c r="BF213" i="3"/>
  <c r="BH213" i="3"/>
  <c r="N215" i="3"/>
  <c r="P215" i="3"/>
  <c r="R215" i="3"/>
  <c r="T215" i="3"/>
  <c r="V215" i="3"/>
  <c r="X215" i="3"/>
  <c r="Z215" i="3"/>
  <c r="AB215" i="3"/>
  <c r="AD215" i="3"/>
  <c r="AF215" i="3"/>
  <c r="AH215" i="3"/>
  <c r="AJ215" i="3"/>
  <c r="AL215" i="3"/>
  <c r="AN215" i="3"/>
  <c r="AP215" i="3"/>
  <c r="AR215" i="3"/>
  <c r="AT215" i="3"/>
  <c r="AV215" i="3"/>
  <c r="AX215" i="3"/>
  <c r="AZ215" i="3"/>
  <c r="BB215" i="3"/>
  <c r="BD215" i="3"/>
  <c r="BF215" i="3"/>
  <c r="BH215" i="3"/>
  <c r="M215" i="3"/>
  <c r="O215" i="3"/>
  <c r="Q215" i="3"/>
  <c r="S215" i="3"/>
  <c r="U215" i="3"/>
  <c r="W215" i="3"/>
  <c r="Y215" i="3"/>
  <c r="AA215" i="3"/>
  <c r="AC215" i="3"/>
  <c r="AE215" i="3"/>
  <c r="AG215" i="3"/>
  <c r="AI215" i="3"/>
  <c r="AK215" i="3"/>
  <c r="AM215" i="3"/>
  <c r="AO215" i="3"/>
  <c r="AQ215" i="3"/>
  <c r="AS215" i="3"/>
  <c r="AU215" i="3"/>
  <c r="AW215" i="3"/>
  <c r="AY215" i="3"/>
  <c r="BA215" i="3"/>
  <c r="BC215" i="3"/>
  <c r="BE215" i="3"/>
  <c r="BG215" i="3"/>
  <c r="BI215" i="3"/>
  <c r="N217" i="3"/>
  <c r="P217" i="3"/>
  <c r="R217" i="3"/>
  <c r="T217" i="3"/>
  <c r="V217" i="3"/>
  <c r="X217" i="3"/>
  <c r="Z217" i="3"/>
  <c r="AB217" i="3"/>
  <c r="AD217" i="3"/>
  <c r="AF217" i="3"/>
  <c r="AH217" i="3"/>
  <c r="AJ217" i="3"/>
  <c r="AL217" i="3"/>
  <c r="AN217" i="3"/>
  <c r="AP217" i="3"/>
  <c r="AR217" i="3"/>
  <c r="AT217" i="3"/>
  <c r="AV217" i="3"/>
  <c r="AX217" i="3"/>
  <c r="AZ217" i="3"/>
  <c r="BB217" i="3"/>
  <c r="BD217" i="3"/>
  <c r="BF217" i="3"/>
  <c r="BH217" i="3"/>
  <c r="M217" i="3"/>
  <c r="O217" i="3"/>
  <c r="Q217" i="3"/>
  <c r="S217" i="3"/>
  <c r="U217" i="3"/>
  <c r="W217" i="3"/>
  <c r="Y217" i="3"/>
  <c r="AA217" i="3"/>
  <c r="AC217" i="3"/>
  <c r="AE217" i="3"/>
  <c r="AG217" i="3"/>
  <c r="AI217" i="3"/>
  <c r="AK217" i="3"/>
  <c r="AM217" i="3"/>
  <c r="AO217" i="3"/>
  <c r="AQ217" i="3"/>
  <c r="AS217" i="3"/>
  <c r="AU217" i="3"/>
  <c r="AW217" i="3"/>
  <c r="AY217" i="3"/>
  <c r="BA217" i="3"/>
  <c r="BC217" i="3"/>
  <c r="BE217" i="3"/>
  <c r="BG217" i="3"/>
  <c r="BI217" i="3"/>
  <c r="M219" i="3"/>
  <c r="O219" i="3"/>
  <c r="Q219" i="3"/>
  <c r="S219" i="3"/>
  <c r="U219" i="3"/>
  <c r="W219" i="3"/>
  <c r="Y219" i="3"/>
  <c r="AA219" i="3"/>
  <c r="AC219" i="3"/>
  <c r="AE219" i="3"/>
  <c r="AG219" i="3"/>
  <c r="AI219" i="3"/>
  <c r="AK219" i="3"/>
  <c r="AM219" i="3"/>
  <c r="AO219" i="3"/>
  <c r="AQ219" i="3"/>
  <c r="AS219" i="3"/>
  <c r="AU219" i="3"/>
  <c r="AW219" i="3"/>
  <c r="AY219" i="3"/>
  <c r="BA219" i="3"/>
  <c r="BC219" i="3"/>
  <c r="BE219" i="3"/>
  <c r="BG219" i="3"/>
  <c r="BI219" i="3"/>
  <c r="N219" i="3"/>
  <c r="P219" i="3"/>
  <c r="R219" i="3"/>
  <c r="T219" i="3"/>
  <c r="V219" i="3"/>
  <c r="X219" i="3"/>
  <c r="Z219" i="3"/>
  <c r="AB219" i="3"/>
  <c r="AD219" i="3"/>
  <c r="AF219" i="3"/>
  <c r="AH219" i="3"/>
  <c r="AJ219" i="3"/>
  <c r="AL219" i="3"/>
  <c r="AN219" i="3"/>
  <c r="AP219" i="3"/>
  <c r="AR219" i="3"/>
  <c r="AT219" i="3"/>
  <c r="AV219" i="3"/>
  <c r="AX219" i="3"/>
  <c r="AZ219" i="3"/>
  <c r="BB219" i="3"/>
  <c r="BD219" i="3"/>
  <c r="BF219" i="3"/>
  <c r="BH219" i="3"/>
  <c r="N221" i="3"/>
  <c r="P221" i="3"/>
  <c r="R221" i="3"/>
  <c r="T221" i="3"/>
  <c r="V221" i="3"/>
  <c r="X221" i="3"/>
  <c r="Z221" i="3"/>
  <c r="AB221" i="3"/>
  <c r="AD221" i="3"/>
  <c r="AF221" i="3"/>
  <c r="AH221" i="3"/>
  <c r="AJ221" i="3"/>
  <c r="AL221" i="3"/>
  <c r="AN221" i="3"/>
  <c r="AP221" i="3"/>
  <c r="AR221" i="3"/>
  <c r="AT221" i="3"/>
  <c r="AV221" i="3"/>
  <c r="AX221" i="3"/>
  <c r="AZ221" i="3"/>
  <c r="BB221" i="3"/>
  <c r="BD221" i="3"/>
  <c r="BF221" i="3"/>
  <c r="BH221" i="3"/>
  <c r="M221" i="3"/>
  <c r="O221" i="3"/>
  <c r="Q221" i="3"/>
  <c r="S221" i="3"/>
  <c r="U221" i="3"/>
  <c r="W221" i="3"/>
  <c r="Y221" i="3"/>
  <c r="AA221" i="3"/>
  <c r="AC221" i="3"/>
  <c r="AE221" i="3"/>
  <c r="AG221" i="3"/>
  <c r="AI221" i="3"/>
  <c r="AK221" i="3"/>
  <c r="AM221" i="3"/>
  <c r="AO221" i="3"/>
  <c r="AQ221" i="3"/>
  <c r="AS221" i="3"/>
  <c r="AU221" i="3"/>
  <c r="AW221" i="3"/>
  <c r="AY221" i="3"/>
  <c r="BA221" i="3"/>
  <c r="BC221" i="3"/>
  <c r="BE221" i="3"/>
  <c r="BG221" i="3"/>
  <c r="BI221" i="3"/>
  <c r="N223" i="3"/>
  <c r="P223" i="3"/>
  <c r="R223" i="3"/>
  <c r="T223" i="3"/>
  <c r="V223" i="3"/>
  <c r="X223" i="3"/>
  <c r="Z223" i="3"/>
  <c r="AB223" i="3"/>
  <c r="AD223" i="3"/>
  <c r="AF223" i="3"/>
  <c r="AH223" i="3"/>
  <c r="AJ223" i="3"/>
  <c r="AL223" i="3"/>
  <c r="AN223" i="3"/>
  <c r="AP223" i="3"/>
  <c r="AR223" i="3"/>
  <c r="AT223" i="3"/>
  <c r="AV223" i="3"/>
  <c r="AX223" i="3"/>
  <c r="AZ223" i="3"/>
  <c r="BB223" i="3"/>
  <c r="BD223" i="3"/>
  <c r="BF223" i="3"/>
  <c r="BH223" i="3"/>
  <c r="M223" i="3"/>
  <c r="O223" i="3"/>
  <c r="Q223" i="3"/>
  <c r="S223" i="3"/>
  <c r="U223" i="3"/>
  <c r="W223" i="3"/>
  <c r="Y223" i="3"/>
  <c r="AA223" i="3"/>
  <c r="AC223" i="3"/>
  <c r="AE223" i="3"/>
  <c r="AG223" i="3"/>
  <c r="AI223" i="3"/>
  <c r="AK223" i="3"/>
  <c r="AM223" i="3"/>
  <c r="AO223" i="3"/>
  <c r="AQ223" i="3"/>
  <c r="AS223" i="3"/>
  <c r="AU223" i="3"/>
  <c r="AW223" i="3"/>
  <c r="AY223" i="3"/>
  <c r="BA223" i="3"/>
  <c r="BC223" i="3"/>
  <c r="BE223" i="3"/>
  <c r="BG223" i="3"/>
  <c r="BI223" i="3"/>
  <c r="M225" i="3"/>
  <c r="O225" i="3"/>
  <c r="Q225" i="3"/>
  <c r="S225" i="3"/>
  <c r="U225" i="3"/>
  <c r="W225" i="3"/>
  <c r="Y225" i="3"/>
  <c r="AA225" i="3"/>
  <c r="AC225" i="3"/>
  <c r="AE225" i="3"/>
  <c r="AG225" i="3"/>
  <c r="AI225" i="3"/>
  <c r="AK225" i="3"/>
  <c r="AM225" i="3"/>
  <c r="AO225" i="3"/>
  <c r="AQ225" i="3"/>
  <c r="AS225" i="3"/>
  <c r="AU225" i="3"/>
  <c r="AW225" i="3"/>
  <c r="AY225" i="3"/>
  <c r="BA225" i="3"/>
  <c r="BC225" i="3"/>
  <c r="BE225" i="3"/>
  <c r="BG225" i="3"/>
  <c r="BI225" i="3"/>
  <c r="N225" i="3"/>
  <c r="P225" i="3"/>
  <c r="R225" i="3"/>
  <c r="T225" i="3"/>
  <c r="V225" i="3"/>
  <c r="X225" i="3"/>
  <c r="Z225" i="3"/>
  <c r="AB225" i="3"/>
  <c r="AD225" i="3"/>
  <c r="AF225" i="3"/>
  <c r="AH225" i="3"/>
  <c r="AJ225" i="3"/>
  <c r="AL225" i="3"/>
  <c r="AN225" i="3"/>
  <c r="AP225" i="3"/>
  <c r="AR225" i="3"/>
  <c r="AT225" i="3"/>
  <c r="AV225" i="3"/>
  <c r="AX225" i="3"/>
  <c r="AZ225" i="3"/>
  <c r="BB225" i="3"/>
  <c r="BD225" i="3"/>
  <c r="BF225" i="3"/>
  <c r="BH225" i="3"/>
  <c r="N227" i="3"/>
  <c r="P227" i="3"/>
  <c r="R227" i="3"/>
  <c r="T227" i="3"/>
  <c r="V227" i="3"/>
  <c r="X227" i="3"/>
  <c r="Z227" i="3"/>
  <c r="AB227" i="3"/>
  <c r="AD227" i="3"/>
  <c r="AF227" i="3"/>
  <c r="AH227" i="3"/>
  <c r="AJ227" i="3"/>
  <c r="AL227" i="3"/>
  <c r="AN227" i="3"/>
  <c r="AP227" i="3"/>
  <c r="AR227" i="3"/>
  <c r="AT227" i="3"/>
  <c r="AV227" i="3"/>
  <c r="AX227" i="3"/>
  <c r="AZ227" i="3"/>
  <c r="BB227" i="3"/>
  <c r="BD227" i="3"/>
  <c r="BF227" i="3"/>
  <c r="BH227" i="3"/>
  <c r="M227" i="3"/>
  <c r="O227" i="3"/>
  <c r="Q227" i="3"/>
  <c r="S227" i="3"/>
  <c r="U227" i="3"/>
  <c r="W227" i="3"/>
  <c r="Y227" i="3"/>
  <c r="AA227" i="3"/>
  <c r="AC227" i="3"/>
  <c r="AE227" i="3"/>
  <c r="AG227" i="3"/>
  <c r="AI227" i="3"/>
  <c r="AK227" i="3"/>
  <c r="AM227" i="3"/>
  <c r="AO227" i="3"/>
  <c r="AQ227" i="3"/>
  <c r="AS227" i="3"/>
  <c r="AU227" i="3"/>
  <c r="AW227" i="3"/>
  <c r="AY227" i="3"/>
  <c r="BA227" i="3"/>
  <c r="BC227" i="3"/>
  <c r="BE227" i="3"/>
  <c r="BG227" i="3"/>
  <c r="BI227" i="3"/>
  <c r="M229" i="3"/>
  <c r="O229" i="3"/>
  <c r="Q229" i="3"/>
  <c r="S229" i="3"/>
  <c r="U229" i="3"/>
  <c r="W229" i="3"/>
  <c r="Y229" i="3"/>
  <c r="AA229" i="3"/>
  <c r="AC229" i="3"/>
  <c r="AE229" i="3"/>
  <c r="AG229" i="3"/>
  <c r="AI229" i="3"/>
  <c r="AK229" i="3"/>
  <c r="AM229" i="3"/>
  <c r="AO229" i="3"/>
  <c r="AQ229" i="3"/>
  <c r="AS229" i="3"/>
  <c r="AU229" i="3"/>
  <c r="AW229" i="3"/>
  <c r="AY229" i="3"/>
  <c r="BA229" i="3"/>
  <c r="BC229" i="3"/>
  <c r="BE229" i="3"/>
  <c r="BG229" i="3"/>
  <c r="BI229" i="3"/>
  <c r="N229" i="3"/>
  <c r="P229" i="3"/>
  <c r="R229" i="3"/>
  <c r="T229" i="3"/>
  <c r="V229" i="3"/>
  <c r="X229" i="3"/>
  <c r="Z229" i="3"/>
  <c r="AB229" i="3"/>
  <c r="AD229" i="3"/>
  <c r="AF229" i="3"/>
  <c r="AH229" i="3"/>
  <c r="AJ229" i="3"/>
  <c r="AL229" i="3"/>
  <c r="AN229" i="3"/>
  <c r="AP229" i="3"/>
  <c r="AR229" i="3"/>
  <c r="AT229" i="3"/>
  <c r="AV229" i="3"/>
  <c r="AX229" i="3"/>
  <c r="AZ229" i="3"/>
  <c r="BB229" i="3"/>
  <c r="BD229" i="3"/>
  <c r="BF229" i="3"/>
  <c r="BH229" i="3"/>
  <c r="N231" i="3"/>
  <c r="P231" i="3"/>
  <c r="R231" i="3"/>
  <c r="T231" i="3"/>
  <c r="V231" i="3"/>
  <c r="X231" i="3"/>
  <c r="Z231" i="3"/>
  <c r="AB231" i="3"/>
  <c r="AD231" i="3"/>
  <c r="AF231" i="3"/>
  <c r="AH231" i="3"/>
  <c r="AJ231" i="3"/>
  <c r="AL231" i="3"/>
  <c r="AN231" i="3"/>
  <c r="AP231" i="3"/>
  <c r="AR231" i="3"/>
  <c r="AT231" i="3"/>
  <c r="AV231" i="3"/>
  <c r="AX231" i="3"/>
  <c r="AZ231" i="3"/>
  <c r="BB231" i="3"/>
  <c r="BD231" i="3"/>
  <c r="BF231" i="3"/>
  <c r="BH231" i="3"/>
  <c r="M231" i="3"/>
  <c r="O231" i="3"/>
  <c r="Q231" i="3"/>
  <c r="S231" i="3"/>
  <c r="U231" i="3"/>
  <c r="W231" i="3"/>
  <c r="Y231" i="3"/>
  <c r="AA231" i="3"/>
  <c r="AC231" i="3"/>
  <c r="AE231" i="3"/>
  <c r="AG231" i="3"/>
  <c r="AI231" i="3"/>
  <c r="AK231" i="3"/>
  <c r="AM231" i="3"/>
  <c r="AO231" i="3"/>
  <c r="AQ231" i="3"/>
  <c r="AS231" i="3"/>
  <c r="AU231" i="3"/>
  <c r="AW231" i="3"/>
  <c r="AY231" i="3"/>
  <c r="BA231" i="3"/>
  <c r="BC231" i="3"/>
  <c r="BE231" i="3"/>
  <c r="BG231" i="3"/>
  <c r="BI231" i="3"/>
  <c r="M233" i="3"/>
  <c r="O233" i="3"/>
  <c r="Q233" i="3"/>
  <c r="S233" i="3"/>
  <c r="U233" i="3"/>
  <c r="W233" i="3"/>
  <c r="Y233" i="3"/>
  <c r="AA233" i="3"/>
  <c r="AC233" i="3"/>
  <c r="AE233" i="3"/>
  <c r="AG233" i="3"/>
  <c r="AI233" i="3"/>
  <c r="AK233" i="3"/>
  <c r="AM233" i="3"/>
  <c r="AO233" i="3"/>
  <c r="AQ233" i="3"/>
  <c r="AS233" i="3"/>
  <c r="AU233" i="3"/>
  <c r="AW233" i="3"/>
  <c r="AY233" i="3"/>
  <c r="BA233" i="3"/>
  <c r="BC233" i="3"/>
  <c r="BE233" i="3"/>
  <c r="BG233" i="3"/>
  <c r="BI233" i="3"/>
  <c r="N233" i="3"/>
  <c r="P233" i="3"/>
  <c r="R233" i="3"/>
  <c r="T233" i="3"/>
  <c r="V233" i="3"/>
  <c r="X233" i="3"/>
  <c r="Z233" i="3"/>
  <c r="AB233" i="3"/>
  <c r="AD233" i="3"/>
  <c r="AF233" i="3"/>
  <c r="AH233" i="3"/>
  <c r="AJ233" i="3"/>
  <c r="AL233" i="3"/>
  <c r="AN233" i="3"/>
  <c r="AP233" i="3"/>
  <c r="AR233" i="3"/>
  <c r="AT233" i="3"/>
  <c r="AV233" i="3"/>
  <c r="AX233" i="3"/>
  <c r="AZ233" i="3"/>
  <c r="BB233" i="3"/>
  <c r="BD233" i="3"/>
  <c r="BF233" i="3"/>
  <c r="BH233" i="3"/>
  <c r="N235" i="3"/>
  <c r="P235" i="3"/>
  <c r="R235" i="3"/>
  <c r="T235" i="3"/>
  <c r="V235" i="3"/>
  <c r="X235" i="3"/>
  <c r="Z235" i="3"/>
  <c r="AB235" i="3"/>
  <c r="AD235" i="3"/>
  <c r="AF235" i="3"/>
  <c r="AH235" i="3"/>
  <c r="AJ235" i="3"/>
  <c r="AL235" i="3"/>
  <c r="AN235" i="3"/>
  <c r="AP235" i="3"/>
  <c r="AR235" i="3"/>
  <c r="AT235" i="3"/>
  <c r="AV235" i="3"/>
  <c r="AX235" i="3"/>
  <c r="AZ235" i="3"/>
  <c r="BB235" i="3"/>
  <c r="BD235" i="3"/>
  <c r="BF235" i="3"/>
  <c r="BH235" i="3"/>
  <c r="M235" i="3"/>
  <c r="O235" i="3"/>
  <c r="Q235" i="3"/>
  <c r="S235" i="3"/>
  <c r="U235" i="3"/>
  <c r="W235" i="3"/>
  <c r="Y235" i="3"/>
  <c r="AA235" i="3"/>
  <c r="AC235" i="3"/>
  <c r="AE235" i="3"/>
  <c r="AG235" i="3"/>
  <c r="AI235" i="3"/>
  <c r="AK235" i="3"/>
  <c r="AM235" i="3"/>
  <c r="AO235" i="3"/>
  <c r="AQ235" i="3"/>
  <c r="AS235" i="3"/>
  <c r="AU235" i="3"/>
  <c r="AW235" i="3"/>
  <c r="AY235" i="3"/>
  <c r="BA235" i="3"/>
  <c r="BC235" i="3"/>
  <c r="BE235" i="3"/>
  <c r="BG235" i="3"/>
  <c r="BI235" i="3"/>
  <c r="M237" i="3"/>
  <c r="O237" i="3"/>
  <c r="Q237" i="3"/>
  <c r="S237" i="3"/>
  <c r="U237" i="3"/>
  <c r="W237" i="3"/>
  <c r="Y237" i="3"/>
  <c r="AA237" i="3"/>
  <c r="AC237" i="3"/>
  <c r="AE237" i="3"/>
  <c r="AG237" i="3"/>
  <c r="AI237" i="3"/>
  <c r="AK237" i="3"/>
  <c r="AM237" i="3"/>
  <c r="AO237" i="3"/>
  <c r="AQ237" i="3"/>
  <c r="AS237" i="3"/>
  <c r="AU237" i="3"/>
  <c r="AW237" i="3"/>
  <c r="AY237" i="3"/>
  <c r="BA237" i="3"/>
  <c r="BC237" i="3"/>
  <c r="BE237" i="3"/>
  <c r="BG237" i="3"/>
  <c r="BI237" i="3"/>
  <c r="N237" i="3"/>
  <c r="P237" i="3"/>
  <c r="R237" i="3"/>
  <c r="T237" i="3"/>
  <c r="V237" i="3"/>
  <c r="X237" i="3"/>
  <c r="Z237" i="3"/>
  <c r="AB237" i="3"/>
  <c r="AD237" i="3"/>
  <c r="AF237" i="3"/>
  <c r="AH237" i="3"/>
  <c r="AJ237" i="3"/>
  <c r="AL237" i="3"/>
  <c r="AN237" i="3"/>
  <c r="AP237" i="3"/>
  <c r="AR237" i="3"/>
  <c r="AT237" i="3"/>
  <c r="AV237" i="3"/>
  <c r="AX237" i="3"/>
  <c r="AZ237" i="3"/>
  <c r="BB237" i="3"/>
  <c r="BD237" i="3"/>
  <c r="BF237" i="3"/>
  <c r="BH237" i="3"/>
  <c r="N239" i="3"/>
  <c r="P239" i="3"/>
  <c r="R239" i="3"/>
  <c r="T239" i="3"/>
  <c r="V239" i="3"/>
  <c r="X239" i="3"/>
  <c r="Z239" i="3"/>
  <c r="AB239" i="3"/>
  <c r="AD239" i="3"/>
  <c r="AF239" i="3"/>
  <c r="AH239" i="3"/>
  <c r="AJ239" i="3"/>
  <c r="AL239" i="3"/>
  <c r="AN239" i="3"/>
  <c r="AP239" i="3"/>
  <c r="AR239" i="3"/>
  <c r="AT239" i="3"/>
  <c r="AV239" i="3"/>
  <c r="AX239" i="3"/>
  <c r="AZ239" i="3"/>
  <c r="BB239" i="3"/>
  <c r="BD239" i="3"/>
  <c r="BF239" i="3"/>
  <c r="BH239" i="3"/>
  <c r="M239" i="3"/>
  <c r="O239" i="3"/>
  <c r="Q239" i="3"/>
  <c r="S239" i="3"/>
  <c r="U239" i="3"/>
  <c r="W239" i="3"/>
  <c r="Y239" i="3"/>
  <c r="AA239" i="3"/>
  <c r="AC239" i="3"/>
  <c r="AE239" i="3"/>
  <c r="AG239" i="3"/>
  <c r="AI239" i="3"/>
  <c r="AK239" i="3"/>
  <c r="AM239" i="3"/>
  <c r="AO239" i="3"/>
  <c r="AQ239" i="3"/>
  <c r="AS239" i="3"/>
  <c r="AU239" i="3"/>
  <c r="AW239" i="3"/>
  <c r="AY239" i="3"/>
  <c r="BA239" i="3"/>
  <c r="BC239" i="3"/>
  <c r="BE239" i="3"/>
  <c r="BG239" i="3"/>
  <c r="BI239" i="3"/>
  <c r="M241" i="3"/>
  <c r="O241" i="3"/>
  <c r="Q241" i="3"/>
  <c r="S241" i="3"/>
  <c r="U241" i="3"/>
  <c r="W241" i="3"/>
  <c r="Y241" i="3"/>
  <c r="AA241" i="3"/>
  <c r="AC241" i="3"/>
  <c r="AE241" i="3"/>
  <c r="AG241" i="3"/>
  <c r="AI241" i="3"/>
  <c r="AK241" i="3"/>
  <c r="AM241" i="3"/>
  <c r="AO241" i="3"/>
  <c r="AQ241" i="3"/>
  <c r="AS241" i="3"/>
  <c r="AU241" i="3"/>
  <c r="AW241" i="3"/>
  <c r="AY241" i="3"/>
  <c r="BA241" i="3"/>
  <c r="BC241" i="3"/>
  <c r="BE241" i="3"/>
  <c r="BG241" i="3"/>
  <c r="BI241" i="3"/>
  <c r="N241" i="3"/>
  <c r="P241" i="3"/>
  <c r="R241" i="3"/>
  <c r="T241" i="3"/>
  <c r="V241" i="3"/>
  <c r="X241" i="3"/>
  <c r="Z241" i="3"/>
  <c r="AB241" i="3"/>
  <c r="AD241" i="3"/>
  <c r="AF241" i="3"/>
  <c r="AH241" i="3"/>
  <c r="AJ241" i="3"/>
  <c r="AL241" i="3"/>
  <c r="AN241" i="3"/>
  <c r="AP241" i="3"/>
  <c r="AR241" i="3"/>
  <c r="AT241" i="3"/>
  <c r="AV241" i="3"/>
  <c r="AX241" i="3"/>
  <c r="AZ241" i="3"/>
  <c r="BB241" i="3"/>
  <c r="BD241" i="3"/>
  <c r="BF241" i="3"/>
  <c r="BH241" i="3"/>
  <c r="N243" i="3"/>
  <c r="P243" i="3"/>
  <c r="R243" i="3"/>
  <c r="T243" i="3"/>
  <c r="V243" i="3"/>
  <c r="X243" i="3"/>
  <c r="Z243" i="3"/>
  <c r="AB243" i="3"/>
  <c r="AD243" i="3"/>
  <c r="AF243" i="3"/>
  <c r="AH243" i="3"/>
  <c r="AJ243" i="3"/>
  <c r="AL243" i="3"/>
  <c r="AN243" i="3"/>
  <c r="AP243" i="3"/>
  <c r="AR243" i="3"/>
  <c r="AT243" i="3"/>
  <c r="AV243" i="3"/>
  <c r="AX243" i="3"/>
  <c r="AZ243" i="3"/>
  <c r="BB243" i="3"/>
  <c r="BD243" i="3"/>
  <c r="BF243" i="3"/>
  <c r="BH243" i="3"/>
  <c r="M243" i="3"/>
  <c r="O243" i="3"/>
  <c r="Q243" i="3"/>
  <c r="S243" i="3"/>
  <c r="U243" i="3"/>
  <c r="W243" i="3"/>
  <c r="Y243" i="3"/>
  <c r="AA243" i="3"/>
  <c r="AC243" i="3"/>
  <c r="AE243" i="3"/>
  <c r="AG243" i="3"/>
  <c r="AI243" i="3"/>
  <c r="AK243" i="3"/>
  <c r="AM243" i="3"/>
  <c r="AO243" i="3"/>
  <c r="AQ243" i="3"/>
  <c r="AS243" i="3"/>
  <c r="AU243" i="3"/>
  <c r="AW243" i="3"/>
  <c r="AY243" i="3"/>
  <c r="BA243" i="3"/>
  <c r="BC243" i="3"/>
  <c r="BE243" i="3"/>
  <c r="BG243" i="3"/>
  <c r="BI243" i="3"/>
  <c r="N245" i="3"/>
  <c r="P245" i="3"/>
  <c r="R245" i="3"/>
  <c r="T245" i="3"/>
  <c r="V245" i="3"/>
  <c r="X245" i="3"/>
  <c r="Z245" i="3"/>
  <c r="AB245" i="3"/>
  <c r="AD245" i="3"/>
  <c r="AF245" i="3"/>
  <c r="AH245" i="3"/>
  <c r="AJ245" i="3"/>
  <c r="AL245" i="3"/>
  <c r="AN245" i="3"/>
  <c r="AP245" i="3"/>
  <c r="AR245" i="3"/>
  <c r="AT245" i="3"/>
  <c r="AV245" i="3"/>
  <c r="AX245" i="3"/>
  <c r="AZ245" i="3"/>
  <c r="BB245" i="3"/>
  <c r="BD245" i="3"/>
  <c r="BF245" i="3"/>
  <c r="BH245" i="3"/>
  <c r="M245" i="3"/>
  <c r="O245" i="3"/>
  <c r="Q245" i="3"/>
  <c r="S245" i="3"/>
  <c r="U245" i="3"/>
  <c r="W245" i="3"/>
  <c r="Y245" i="3"/>
  <c r="AA245" i="3"/>
  <c r="AC245" i="3"/>
  <c r="AE245" i="3"/>
  <c r="AG245" i="3"/>
  <c r="AI245" i="3"/>
  <c r="AK245" i="3"/>
  <c r="AM245" i="3"/>
  <c r="AO245" i="3"/>
  <c r="AQ245" i="3"/>
  <c r="AS245" i="3"/>
  <c r="AU245" i="3"/>
  <c r="AW245" i="3"/>
  <c r="AY245" i="3"/>
  <c r="BA245" i="3"/>
  <c r="BC245" i="3"/>
  <c r="BE245" i="3"/>
  <c r="BG245" i="3"/>
  <c r="BI245" i="3"/>
  <c r="N247" i="3"/>
  <c r="P247" i="3"/>
  <c r="R247" i="3"/>
  <c r="T247" i="3"/>
  <c r="V247" i="3"/>
  <c r="X247" i="3"/>
  <c r="Z247" i="3"/>
  <c r="AB247" i="3"/>
  <c r="AD247" i="3"/>
  <c r="AF247" i="3"/>
  <c r="AH247" i="3"/>
  <c r="AJ247" i="3"/>
  <c r="AL247" i="3"/>
  <c r="AN247" i="3"/>
  <c r="AP247" i="3"/>
  <c r="AR247" i="3"/>
  <c r="AT247" i="3"/>
  <c r="AV247" i="3"/>
  <c r="AX247" i="3"/>
  <c r="AZ247" i="3"/>
  <c r="BB247" i="3"/>
  <c r="BD247" i="3"/>
  <c r="BF247" i="3"/>
  <c r="BH247" i="3"/>
  <c r="M247" i="3"/>
  <c r="O247" i="3"/>
  <c r="Q247" i="3"/>
  <c r="S247" i="3"/>
  <c r="U247" i="3"/>
  <c r="W247" i="3"/>
  <c r="Y247" i="3"/>
  <c r="AA247" i="3"/>
  <c r="AC247" i="3"/>
  <c r="AE247" i="3"/>
  <c r="AG247" i="3"/>
  <c r="AI247" i="3"/>
  <c r="AK247" i="3"/>
  <c r="AM247" i="3"/>
  <c r="AO247" i="3"/>
  <c r="AQ247" i="3"/>
  <c r="AS247" i="3"/>
  <c r="AU247" i="3"/>
  <c r="AW247" i="3"/>
  <c r="AY247" i="3"/>
  <c r="BA247" i="3"/>
  <c r="BC247" i="3"/>
  <c r="BE247" i="3"/>
  <c r="BG247" i="3"/>
  <c r="BI247" i="3"/>
  <c r="M249" i="3"/>
  <c r="O249" i="3"/>
  <c r="Q249" i="3"/>
  <c r="S249" i="3"/>
  <c r="U249" i="3"/>
  <c r="W249" i="3"/>
  <c r="Y249" i="3"/>
  <c r="AA249" i="3"/>
  <c r="AC249" i="3"/>
  <c r="AE249" i="3"/>
  <c r="AG249" i="3"/>
  <c r="AI249" i="3"/>
  <c r="AK249" i="3"/>
  <c r="AM249" i="3"/>
  <c r="AO249" i="3"/>
  <c r="AQ249" i="3"/>
  <c r="AS249" i="3"/>
  <c r="AU249" i="3"/>
  <c r="AW249" i="3"/>
  <c r="AY249" i="3"/>
  <c r="BA249" i="3"/>
  <c r="BC249" i="3"/>
  <c r="BE249" i="3"/>
  <c r="BG249" i="3"/>
  <c r="BI249" i="3"/>
  <c r="N249" i="3"/>
  <c r="P249" i="3"/>
  <c r="R249" i="3"/>
  <c r="T249" i="3"/>
  <c r="V249" i="3"/>
  <c r="X249" i="3"/>
  <c r="Z249" i="3"/>
  <c r="AB249" i="3"/>
  <c r="AD249" i="3"/>
  <c r="AF249" i="3"/>
  <c r="AH249" i="3"/>
  <c r="AJ249" i="3"/>
  <c r="AL249" i="3"/>
  <c r="AN249" i="3"/>
  <c r="AP249" i="3"/>
  <c r="AR249" i="3"/>
  <c r="AT249" i="3"/>
  <c r="AV249" i="3"/>
  <c r="AX249" i="3"/>
  <c r="AZ249" i="3"/>
  <c r="BB249" i="3"/>
  <c r="BD249" i="3"/>
  <c r="BF249" i="3"/>
  <c r="BH249" i="3"/>
  <c r="N251" i="3"/>
  <c r="P251" i="3"/>
  <c r="R251" i="3"/>
  <c r="T251" i="3"/>
  <c r="V251" i="3"/>
  <c r="X251" i="3"/>
  <c r="Z251" i="3"/>
  <c r="AB251" i="3"/>
  <c r="AD251" i="3"/>
  <c r="AF251" i="3"/>
  <c r="AH251" i="3"/>
  <c r="AJ251" i="3"/>
  <c r="AL251" i="3"/>
  <c r="AN251" i="3"/>
  <c r="AP251" i="3"/>
  <c r="AR251" i="3"/>
  <c r="AT251" i="3"/>
  <c r="AV251" i="3"/>
  <c r="AX251" i="3"/>
  <c r="AZ251" i="3"/>
  <c r="BB251" i="3"/>
  <c r="BD251" i="3"/>
  <c r="BF251" i="3"/>
  <c r="BH251" i="3"/>
  <c r="M251" i="3"/>
  <c r="O251" i="3"/>
  <c r="Q251" i="3"/>
  <c r="S251" i="3"/>
  <c r="U251" i="3"/>
  <c r="W251" i="3"/>
  <c r="Y251" i="3"/>
  <c r="AA251" i="3"/>
  <c r="AC251" i="3"/>
  <c r="AE251" i="3"/>
  <c r="AG251" i="3"/>
  <c r="AI251" i="3"/>
  <c r="AK251" i="3"/>
  <c r="AM251" i="3"/>
  <c r="AO251" i="3"/>
  <c r="AQ251" i="3"/>
  <c r="AS251" i="3"/>
  <c r="AU251" i="3"/>
  <c r="AW251" i="3"/>
  <c r="AY251" i="3"/>
  <c r="BA251" i="3"/>
  <c r="BC251" i="3"/>
  <c r="BE251" i="3"/>
  <c r="BG251" i="3"/>
  <c r="BI251" i="3"/>
  <c r="M253" i="3"/>
  <c r="O253" i="3"/>
  <c r="Q253" i="3"/>
  <c r="S253" i="3"/>
  <c r="U253" i="3"/>
  <c r="W253" i="3"/>
  <c r="Y253" i="3"/>
  <c r="AA253" i="3"/>
  <c r="AC253" i="3"/>
  <c r="AE253" i="3"/>
  <c r="AG253" i="3"/>
  <c r="AI253" i="3"/>
  <c r="AK253" i="3"/>
  <c r="AM253" i="3"/>
  <c r="AO253" i="3"/>
  <c r="AQ253" i="3"/>
  <c r="AS253" i="3"/>
  <c r="AU253" i="3"/>
  <c r="AW253" i="3"/>
  <c r="AY253" i="3"/>
  <c r="BA253" i="3"/>
  <c r="BC253" i="3"/>
  <c r="BE253" i="3"/>
  <c r="BG253" i="3"/>
  <c r="BI253" i="3"/>
  <c r="N253" i="3"/>
  <c r="P253" i="3"/>
  <c r="R253" i="3"/>
  <c r="T253" i="3"/>
  <c r="V253" i="3"/>
  <c r="X253" i="3"/>
  <c r="Z253" i="3"/>
  <c r="AB253" i="3"/>
  <c r="AD253" i="3"/>
  <c r="AF253" i="3"/>
  <c r="AH253" i="3"/>
  <c r="AJ253" i="3"/>
  <c r="AL253" i="3"/>
  <c r="AN253" i="3"/>
  <c r="AP253" i="3"/>
  <c r="AR253" i="3"/>
  <c r="AT253" i="3"/>
  <c r="AV253" i="3"/>
  <c r="AX253" i="3"/>
  <c r="AZ253" i="3"/>
  <c r="BB253" i="3"/>
  <c r="BD253" i="3"/>
  <c r="BF253" i="3"/>
  <c r="BH253" i="3"/>
  <c r="M255" i="3"/>
  <c r="O255" i="3"/>
  <c r="Q255" i="3"/>
  <c r="S255" i="3"/>
  <c r="U255" i="3"/>
  <c r="W255" i="3"/>
  <c r="Y255" i="3"/>
  <c r="AA255" i="3"/>
  <c r="AC255" i="3"/>
  <c r="AE255" i="3"/>
  <c r="AG255" i="3"/>
  <c r="AI255" i="3"/>
  <c r="AK255" i="3"/>
  <c r="AM255" i="3"/>
  <c r="AO255" i="3"/>
  <c r="AQ255" i="3"/>
  <c r="AS255" i="3"/>
  <c r="AU255" i="3"/>
  <c r="AW255" i="3"/>
  <c r="AY255" i="3"/>
  <c r="BA255" i="3"/>
  <c r="BC255" i="3"/>
  <c r="BE255" i="3"/>
  <c r="BG255" i="3"/>
  <c r="BI255" i="3"/>
  <c r="N255" i="3"/>
  <c r="P255" i="3"/>
  <c r="R255" i="3"/>
  <c r="T255" i="3"/>
  <c r="V255" i="3"/>
  <c r="X255" i="3"/>
  <c r="Z255" i="3"/>
  <c r="AB255" i="3"/>
  <c r="AD255" i="3"/>
  <c r="AF255" i="3"/>
  <c r="AH255" i="3"/>
  <c r="AJ255" i="3"/>
  <c r="AL255" i="3"/>
  <c r="AN255" i="3"/>
  <c r="AP255" i="3"/>
  <c r="AR255" i="3"/>
  <c r="AT255" i="3"/>
  <c r="AV255" i="3"/>
  <c r="AX255" i="3"/>
  <c r="AZ255" i="3"/>
  <c r="BB255" i="3"/>
  <c r="BD255" i="3"/>
  <c r="BF255" i="3"/>
  <c r="BH255" i="3"/>
  <c r="M257" i="3"/>
  <c r="O257" i="3"/>
  <c r="Q257" i="3"/>
  <c r="S257" i="3"/>
  <c r="U257" i="3"/>
  <c r="W257" i="3"/>
  <c r="Y257" i="3"/>
  <c r="AA257" i="3"/>
  <c r="AC257" i="3"/>
  <c r="AE257" i="3"/>
  <c r="AG257" i="3"/>
  <c r="AI257" i="3"/>
  <c r="AK257" i="3"/>
  <c r="AM257" i="3"/>
  <c r="AO257" i="3"/>
  <c r="AQ257" i="3"/>
  <c r="AS257" i="3"/>
  <c r="AU257" i="3"/>
  <c r="AW257" i="3"/>
  <c r="AY257" i="3"/>
  <c r="BA257" i="3"/>
  <c r="BC257" i="3"/>
  <c r="BE257" i="3"/>
  <c r="BG257" i="3"/>
  <c r="BI257" i="3"/>
  <c r="N257" i="3"/>
  <c r="P257" i="3"/>
  <c r="R257" i="3"/>
  <c r="T257" i="3"/>
  <c r="V257" i="3"/>
  <c r="X257" i="3"/>
  <c r="Z257" i="3"/>
  <c r="AB257" i="3"/>
  <c r="AD257" i="3"/>
  <c r="AF257" i="3"/>
  <c r="AH257" i="3"/>
  <c r="AJ257" i="3"/>
  <c r="AL257" i="3"/>
  <c r="AN257" i="3"/>
  <c r="AP257" i="3"/>
  <c r="AR257" i="3"/>
  <c r="AT257" i="3"/>
  <c r="AV257" i="3"/>
  <c r="AX257" i="3"/>
  <c r="AZ257" i="3"/>
  <c r="BB257" i="3"/>
  <c r="BD257" i="3"/>
  <c r="BF257" i="3"/>
  <c r="BH257" i="3"/>
  <c r="BI123" i="3"/>
  <c r="BA123" i="3"/>
  <c r="AS123" i="3"/>
  <c r="AK123" i="3"/>
  <c r="AC123" i="3"/>
  <c r="U123" i="3"/>
  <c r="M123" i="3"/>
  <c r="BC123" i="3"/>
  <c r="AU123" i="3"/>
  <c r="AM123" i="3"/>
  <c r="AE123" i="3"/>
  <c r="W123" i="3"/>
  <c r="O123" i="3"/>
  <c r="BF123" i="3"/>
  <c r="BB123" i="3"/>
  <c r="AX123" i="3"/>
  <c r="AT123" i="3"/>
  <c r="AP123" i="3"/>
  <c r="AL123" i="3"/>
  <c r="AH123" i="3"/>
  <c r="AD123" i="3"/>
  <c r="Z123" i="3"/>
  <c r="V123" i="3"/>
  <c r="R123" i="3"/>
  <c r="BC127" i="3"/>
  <c r="AU127" i="3"/>
  <c r="AM127" i="3"/>
  <c r="AE127" i="3"/>
  <c r="W127" i="3"/>
  <c r="O127" i="3"/>
  <c r="BE127" i="3"/>
  <c r="AW127" i="3"/>
  <c r="AO127" i="3"/>
  <c r="AG127" i="3"/>
  <c r="Y127" i="3"/>
  <c r="Q127" i="3"/>
  <c r="BH127" i="3"/>
  <c r="BD127" i="3"/>
  <c r="AZ127" i="3"/>
  <c r="AV127" i="3"/>
  <c r="AR127" i="3"/>
  <c r="AN127" i="3"/>
  <c r="AJ127" i="3"/>
  <c r="AF127" i="3"/>
  <c r="AB127" i="3"/>
  <c r="X127" i="3"/>
  <c r="T127" i="3"/>
  <c r="BI131" i="3"/>
  <c r="BA131" i="3"/>
  <c r="AS131" i="3"/>
  <c r="AK131" i="3"/>
  <c r="AC131" i="3"/>
  <c r="U131" i="3"/>
  <c r="M131" i="3"/>
  <c r="BC131" i="3"/>
  <c r="AU131" i="3"/>
  <c r="AM131" i="3"/>
  <c r="AE131" i="3"/>
  <c r="W131" i="3"/>
  <c r="O131" i="3"/>
  <c r="BF131" i="3"/>
  <c r="BB131" i="3"/>
  <c r="AX131" i="3"/>
  <c r="AT131" i="3"/>
  <c r="AP131" i="3"/>
  <c r="AL131" i="3"/>
  <c r="AH131" i="3"/>
  <c r="AD131" i="3"/>
  <c r="Z131" i="3"/>
  <c r="V131" i="3"/>
  <c r="R131" i="3"/>
  <c r="BG138" i="3"/>
  <c r="BC138" i="3"/>
  <c r="AY138" i="3"/>
  <c r="AU138" i="3"/>
  <c r="AQ138" i="3"/>
  <c r="AM138" i="3"/>
  <c r="AI138" i="3"/>
  <c r="AE138" i="3"/>
  <c r="AA138" i="3"/>
  <c r="W138" i="3"/>
  <c r="S138" i="3"/>
  <c r="O138" i="3"/>
  <c r="BH138" i="3"/>
  <c r="BD138" i="3"/>
  <c r="AZ138" i="3"/>
  <c r="AV138" i="3"/>
  <c r="AR138" i="3"/>
  <c r="AN138" i="3"/>
  <c r="AJ138" i="3"/>
  <c r="AF138" i="3"/>
  <c r="AB138" i="3"/>
  <c r="X138" i="3"/>
  <c r="T138" i="3"/>
  <c r="BH143" i="3"/>
  <c r="BD143" i="3"/>
  <c r="AZ143" i="3"/>
  <c r="AV143" i="3"/>
  <c r="AR143" i="3"/>
  <c r="AN143" i="3"/>
  <c r="AJ143" i="3"/>
  <c r="AF143" i="3"/>
  <c r="AB143" i="3"/>
  <c r="X143" i="3"/>
  <c r="T143" i="3"/>
  <c r="P143" i="3"/>
  <c r="BI143" i="3"/>
  <c r="BE143" i="3"/>
  <c r="BA143" i="3"/>
  <c r="AW143" i="3"/>
  <c r="AS143" i="3"/>
  <c r="AO143" i="3"/>
  <c r="AK143" i="3"/>
  <c r="AG143" i="3"/>
  <c r="AC143" i="3"/>
  <c r="Y143" i="3"/>
  <c r="U143" i="3"/>
  <c r="Q143" i="3"/>
  <c r="BF147" i="3"/>
  <c r="BB147" i="3"/>
  <c r="AX147" i="3"/>
  <c r="AT147" i="3"/>
  <c r="AP147" i="3"/>
  <c r="AL147" i="3"/>
  <c r="AH147" i="3"/>
  <c r="AD147" i="3"/>
  <c r="Z147" i="3"/>
  <c r="V147" i="3"/>
  <c r="R147" i="3"/>
  <c r="N147" i="3"/>
  <c r="BG147" i="3"/>
  <c r="BC147" i="3"/>
  <c r="AY147" i="3"/>
  <c r="AU147" i="3"/>
  <c r="AQ147" i="3"/>
  <c r="AM147" i="3"/>
  <c r="AI147" i="3"/>
  <c r="AE147" i="3"/>
  <c r="AA147" i="3"/>
  <c r="W147" i="3"/>
  <c r="S147" i="3"/>
  <c r="BI155" i="3"/>
  <c r="BE155" i="3"/>
  <c r="BA155" i="3"/>
  <c r="AW155" i="3"/>
  <c r="AS155" i="3"/>
  <c r="AO155" i="3"/>
  <c r="AK155" i="3"/>
  <c r="AG155" i="3"/>
  <c r="AC155" i="3"/>
  <c r="Y155" i="3"/>
  <c r="U155" i="3"/>
  <c r="Q155" i="3"/>
  <c r="M155" i="3"/>
  <c r="BF155" i="3"/>
  <c r="BB155" i="3"/>
  <c r="AX155" i="3"/>
  <c r="AT155" i="3"/>
  <c r="AP155" i="3"/>
  <c r="AL155" i="3"/>
  <c r="AH155" i="3"/>
  <c r="AD155" i="3"/>
  <c r="Z155" i="3"/>
  <c r="V155" i="3"/>
  <c r="R155" i="3"/>
  <c r="BG160" i="3"/>
  <c r="BC160" i="3"/>
  <c r="AY160" i="3"/>
  <c r="AU160" i="3"/>
  <c r="AQ160" i="3"/>
  <c r="AM160" i="3"/>
  <c r="AI160" i="3"/>
  <c r="AE160" i="3"/>
  <c r="AA160" i="3"/>
  <c r="W160" i="3"/>
  <c r="S160" i="3"/>
  <c r="O160" i="3"/>
  <c r="BH160" i="3"/>
  <c r="BD160" i="3"/>
  <c r="AZ160" i="3"/>
  <c r="AV160" i="3"/>
  <c r="AR160" i="3"/>
  <c r="AN160" i="3"/>
  <c r="AJ160" i="3"/>
  <c r="AF160" i="3"/>
  <c r="AB160" i="3"/>
  <c r="X160" i="3"/>
  <c r="T160" i="3"/>
  <c r="BI168" i="3"/>
  <c r="BE168" i="3"/>
  <c r="BA168" i="3"/>
  <c r="AW168" i="3"/>
  <c r="AS168" i="3"/>
  <c r="AO168" i="3"/>
  <c r="AK168" i="3"/>
  <c r="AG168" i="3"/>
  <c r="AC168" i="3"/>
  <c r="Y168" i="3"/>
  <c r="U168" i="3"/>
  <c r="Q168" i="3"/>
  <c r="M168" i="3"/>
  <c r="BF168" i="3"/>
  <c r="BB168" i="3"/>
  <c r="AX168" i="3"/>
  <c r="AT168" i="3"/>
  <c r="AP168" i="3"/>
  <c r="AL168" i="3"/>
  <c r="AH168" i="3"/>
  <c r="AD168" i="3"/>
  <c r="Z168" i="3"/>
  <c r="V168" i="3"/>
  <c r="R168" i="3"/>
  <c r="BG177" i="3"/>
  <c r="BC177" i="3"/>
  <c r="AY177" i="3"/>
  <c r="AU177" i="3"/>
  <c r="AQ177" i="3"/>
  <c r="AM177" i="3"/>
  <c r="AI177" i="3"/>
  <c r="AE177" i="3"/>
  <c r="AA177" i="3"/>
  <c r="W177" i="3"/>
  <c r="S177" i="3"/>
  <c r="O177" i="3"/>
  <c r="BH177" i="3"/>
  <c r="BD177" i="3"/>
  <c r="AZ177" i="3"/>
  <c r="AV177" i="3"/>
  <c r="AR177" i="3"/>
  <c r="AN177" i="3"/>
  <c r="AJ177" i="3"/>
  <c r="AF177" i="3"/>
  <c r="AB177" i="3"/>
  <c r="X177" i="3"/>
  <c r="T177" i="3"/>
  <c r="BH125" i="3"/>
  <c r="AZ125" i="3"/>
  <c r="AR125" i="3"/>
  <c r="AJ125" i="3"/>
  <c r="AB125" i="3"/>
  <c r="T125" i="3"/>
  <c r="BF125" i="3"/>
  <c r="AX125" i="3"/>
  <c r="AP125" i="3"/>
  <c r="AH125" i="3"/>
  <c r="Z125" i="3"/>
  <c r="R125" i="3"/>
  <c r="BI125" i="3"/>
  <c r="BE125" i="3"/>
  <c r="BA125" i="3"/>
  <c r="AW125" i="3"/>
  <c r="AS125" i="3"/>
  <c r="AO125" i="3"/>
  <c r="AK125" i="3"/>
  <c r="AG125" i="3"/>
  <c r="AC125" i="3"/>
  <c r="Y125" i="3"/>
  <c r="U125" i="3"/>
  <c r="Q125" i="3"/>
  <c r="BB129" i="3"/>
  <c r="AT129" i="3"/>
  <c r="AL129" i="3"/>
  <c r="AD129" i="3"/>
  <c r="V129" i="3"/>
  <c r="N129" i="3"/>
  <c r="BD129" i="3"/>
  <c r="AV129" i="3"/>
  <c r="AN129" i="3"/>
  <c r="AF129" i="3"/>
  <c r="X129" i="3"/>
  <c r="P129" i="3"/>
  <c r="BG129" i="3"/>
  <c r="BC129" i="3"/>
  <c r="AY129" i="3"/>
  <c r="AU129" i="3"/>
  <c r="AQ129" i="3"/>
  <c r="AM129" i="3"/>
  <c r="AI129" i="3"/>
  <c r="AE129" i="3"/>
  <c r="AA129" i="3"/>
  <c r="W129" i="3"/>
  <c r="S129" i="3"/>
  <c r="BI141" i="3"/>
  <c r="BE141" i="3"/>
  <c r="BA141" i="3"/>
  <c r="AW141" i="3"/>
  <c r="AS141" i="3"/>
  <c r="AO141" i="3"/>
  <c r="AK141" i="3"/>
  <c r="AG141" i="3"/>
  <c r="AC141" i="3"/>
  <c r="Y141" i="3"/>
  <c r="U141" i="3"/>
  <c r="Q141" i="3"/>
  <c r="M141" i="3"/>
  <c r="BF141" i="3"/>
  <c r="BB141" i="3"/>
  <c r="AX141" i="3"/>
  <c r="AT141" i="3"/>
  <c r="AP141" i="3"/>
  <c r="AL141" i="3"/>
  <c r="AH141" i="3"/>
  <c r="AD141" i="3"/>
  <c r="Z141" i="3"/>
  <c r="V141" i="3"/>
  <c r="R141" i="3"/>
  <c r="BF153" i="3"/>
  <c r="BB153" i="3"/>
  <c r="AX153" i="3"/>
  <c r="AT153" i="3"/>
  <c r="AP153" i="3"/>
  <c r="AL153" i="3"/>
  <c r="AH153" i="3"/>
  <c r="AD153" i="3"/>
  <c r="Z153" i="3"/>
  <c r="V153" i="3"/>
  <c r="R153" i="3"/>
  <c r="N153" i="3"/>
  <c r="BG153" i="3"/>
  <c r="BC153" i="3"/>
  <c r="AY153" i="3"/>
  <c r="AU153" i="3"/>
  <c r="AQ153" i="3"/>
  <c r="AM153" i="3"/>
  <c r="AI153" i="3"/>
  <c r="AE153" i="3"/>
  <c r="AA153" i="3"/>
  <c r="W153" i="3"/>
  <c r="S153" i="3"/>
  <c r="BI164" i="3"/>
  <c r="BE164" i="3"/>
  <c r="BA164" i="3"/>
  <c r="AW164" i="3"/>
  <c r="AS164" i="3"/>
  <c r="AO164" i="3"/>
  <c r="AK164" i="3"/>
  <c r="AG164" i="3"/>
  <c r="AC164" i="3"/>
  <c r="Y164" i="3"/>
  <c r="U164" i="3"/>
  <c r="Q164" i="3"/>
  <c r="M164" i="3"/>
  <c r="BF164" i="3"/>
  <c r="BB164" i="3"/>
  <c r="AX164" i="3"/>
  <c r="AT164" i="3"/>
  <c r="AP164" i="3"/>
  <c r="AL164" i="3"/>
  <c r="AH164" i="3"/>
  <c r="AD164" i="3"/>
  <c r="Z164" i="3"/>
  <c r="V164" i="3"/>
  <c r="R164" i="3"/>
  <c r="BG173" i="3"/>
  <c r="BC173" i="3"/>
  <c r="AY173" i="3"/>
  <c r="AU173" i="3"/>
  <c r="AQ173" i="3"/>
  <c r="AM173" i="3"/>
  <c r="AI173" i="3"/>
  <c r="AE173" i="3"/>
  <c r="AA173" i="3"/>
  <c r="W173" i="3"/>
  <c r="S173" i="3"/>
  <c r="O173" i="3"/>
  <c r="BH173" i="3"/>
  <c r="BD173" i="3"/>
  <c r="AZ173" i="3"/>
  <c r="AV173" i="3"/>
  <c r="AR173" i="3"/>
  <c r="AN173" i="3"/>
  <c r="AJ173" i="3"/>
  <c r="AF173" i="3"/>
  <c r="AB173" i="3"/>
  <c r="X173" i="3"/>
  <c r="T173" i="3"/>
  <c r="BI184" i="3"/>
  <c r="BE184" i="3"/>
  <c r="BA184" i="3"/>
  <c r="AW184" i="3"/>
  <c r="AS184" i="3"/>
  <c r="AO184" i="3"/>
  <c r="AK184" i="3"/>
  <c r="AG184" i="3"/>
  <c r="AC184" i="3"/>
  <c r="Y184" i="3"/>
  <c r="U184" i="3"/>
  <c r="Q184" i="3"/>
  <c r="M184" i="3"/>
  <c r="BF184" i="3"/>
  <c r="BB184" i="3"/>
  <c r="AX184" i="3"/>
  <c r="AT184" i="3"/>
  <c r="AP184" i="3"/>
  <c r="AL184" i="3"/>
  <c r="AH184" i="3"/>
  <c r="AD184" i="3"/>
  <c r="Z184" i="3"/>
  <c r="V184" i="3"/>
  <c r="R184" i="3"/>
  <c r="K17" i="3"/>
  <c r="K13" i="3"/>
  <c r="K11" i="3"/>
  <c r="K9" i="3"/>
  <c r="L81" i="3"/>
  <c r="L77" i="3"/>
  <c r="L73" i="3"/>
  <c r="L69" i="3"/>
  <c r="L49" i="3"/>
  <c r="L45" i="3"/>
  <c r="L41" i="3"/>
  <c r="L37" i="3"/>
  <c r="L17" i="3"/>
  <c r="BD17" i="3" s="1"/>
  <c r="L53" i="3"/>
  <c r="L21" i="3"/>
  <c r="L85" i="3"/>
  <c r="L68" i="3"/>
  <c r="K99" i="3"/>
  <c r="K67" i="3"/>
  <c r="K66" i="3"/>
  <c r="K37" i="3"/>
  <c r="K36" i="3"/>
  <c r="K35" i="3"/>
  <c r="K34" i="3"/>
  <c r="L97" i="3"/>
  <c r="L93" i="3"/>
  <c r="L89" i="3"/>
  <c r="K83" i="3"/>
  <c r="L65" i="3"/>
  <c r="L61" i="3"/>
  <c r="L57" i="3"/>
  <c r="K53" i="3"/>
  <c r="AB53" i="3" s="1"/>
  <c r="L52" i="3"/>
  <c r="K52" i="3"/>
  <c r="K51" i="3"/>
  <c r="K50" i="3"/>
  <c r="L33" i="3"/>
  <c r="L29" i="3"/>
  <c r="L25" i="3"/>
  <c r="K21" i="3"/>
  <c r="K20" i="3"/>
  <c r="K19" i="3"/>
  <c r="K18" i="3"/>
  <c r="K14" i="3"/>
  <c r="K12" i="3"/>
  <c r="K10" i="3"/>
  <c r="K91" i="3"/>
  <c r="K75" i="3"/>
  <c r="K61" i="3"/>
  <c r="K60" i="3"/>
  <c r="K59" i="3"/>
  <c r="K58" i="3"/>
  <c r="K45" i="3"/>
  <c r="L44" i="3"/>
  <c r="K44" i="3"/>
  <c r="K43" i="3"/>
  <c r="K42" i="3"/>
  <c r="K29" i="3"/>
  <c r="K28" i="3"/>
  <c r="K27" i="3"/>
  <c r="K26" i="3"/>
  <c r="L13" i="3"/>
  <c r="N13" i="3" s="1"/>
  <c r="L9" i="3"/>
  <c r="L95" i="3"/>
  <c r="L94" i="3"/>
  <c r="L88" i="3"/>
  <c r="L87" i="3"/>
  <c r="L86" i="3"/>
  <c r="L80" i="3"/>
  <c r="L79" i="3"/>
  <c r="L78" i="3"/>
  <c r="L72" i="3"/>
  <c r="L71" i="3"/>
  <c r="L70" i="3"/>
  <c r="L47" i="3"/>
  <c r="L46" i="3"/>
  <c r="L32" i="3"/>
  <c r="L31" i="3"/>
  <c r="L30" i="3"/>
  <c r="L16" i="3"/>
  <c r="L15" i="3"/>
  <c r="L11" i="3"/>
  <c r="L96" i="3"/>
  <c r="L63" i="3"/>
  <c r="L62" i="3"/>
  <c r="K16" i="3"/>
  <c r="K15" i="3"/>
  <c r="L14" i="3"/>
  <c r="L12" i="3"/>
  <c r="L10" i="3"/>
  <c r="L100" i="3"/>
  <c r="L99" i="3"/>
  <c r="L98" i="3"/>
  <c r="K95" i="3"/>
  <c r="L92" i="3"/>
  <c r="L91" i="3"/>
  <c r="L90" i="3"/>
  <c r="K87" i="3"/>
  <c r="L84" i="3"/>
  <c r="L83" i="3"/>
  <c r="L82" i="3"/>
  <c r="K79" i="3"/>
  <c r="L76" i="3"/>
  <c r="L75" i="3"/>
  <c r="L74" i="3"/>
  <c r="K71" i="3"/>
  <c r="L67" i="3"/>
  <c r="L66" i="3"/>
  <c r="L64" i="3"/>
  <c r="K63" i="3"/>
  <c r="K62" i="3"/>
  <c r="L60" i="3"/>
  <c r="L59" i="3"/>
  <c r="L58" i="3"/>
  <c r="L55" i="3"/>
  <c r="L54" i="3"/>
  <c r="L40" i="3"/>
  <c r="L39" i="3"/>
  <c r="L38" i="3"/>
  <c r="L24" i="3"/>
  <c r="L23" i="3"/>
  <c r="L22" i="3"/>
  <c r="AE17" i="3"/>
  <c r="K57" i="3"/>
  <c r="L56" i="3"/>
  <c r="K56" i="3"/>
  <c r="K55" i="3"/>
  <c r="K54" i="3"/>
  <c r="L51" i="3"/>
  <c r="L50" i="3"/>
  <c r="K49" i="3"/>
  <c r="L48" i="3"/>
  <c r="K48" i="3"/>
  <c r="K47" i="3"/>
  <c r="K46" i="3"/>
  <c r="L43" i="3"/>
  <c r="L42" i="3"/>
  <c r="K41" i="3"/>
  <c r="K40" i="3"/>
  <c r="K39" i="3"/>
  <c r="K38" i="3"/>
  <c r="L36" i="3"/>
  <c r="L35" i="3"/>
  <c r="L34" i="3"/>
  <c r="K33" i="3"/>
  <c r="K32" i="3"/>
  <c r="K31" i="3"/>
  <c r="K30" i="3"/>
  <c r="L28" i="3"/>
  <c r="L27" i="3"/>
  <c r="L26" i="3"/>
  <c r="K25" i="3"/>
  <c r="K24" i="3"/>
  <c r="K23" i="3"/>
  <c r="K22" i="3"/>
  <c r="L20" i="3"/>
  <c r="L19" i="3"/>
  <c r="L18" i="3"/>
  <c r="K100" i="3"/>
  <c r="K92" i="3"/>
  <c r="K80" i="3"/>
  <c r="K96" i="3"/>
  <c r="K84" i="3"/>
  <c r="K72" i="3"/>
  <c r="K97" i="3"/>
  <c r="K93" i="3"/>
  <c r="K89" i="3"/>
  <c r="K85" i="3"/>
  <c r="K81" i="3"/>
  <c r="K77" i="3"/>
  <c r="K73" i="3"/>
  <c r="K69" i="3"/>
  <c r="K65" i="3"/>
  <c r="K88" i="3"/>
  <c r="K76" i="3"/>
  <c r="K68" i="3"/>
  <c r="K64" i="3"/>
  <c r="K98" i="3"/>
  <c r="K94" i="3"/>
  <c r="K90" i="3"/>
  <c r="K86" i="3"/>
  <c r="K82" i="3"/>
  <c r="K78" i="3"/>
  <c r="K74" i="3"/>
  <c r="K70" i="3"/>
  <c r="BN178" i="3" l="1"/>
  <c r="BL156" i="3"/>
  <c r="BF17" i="3"/>
  <c r="BN172" i="3"/>
  <c r="BN194" i="3"/>
  <c r="BM183" i="3"/>
  <c r="BN181" i="3"/>
  <c r="BM176" i="3"/>
  <c r="BK167" i="3"/>
  <c r="BM163" i="3"/>
  <c r="BN161" i="3"/>
  <c r="BM109" i="3"/>
  <c r="BK171" i="3"/>
  <c r="BM157" i="3"/>
  <c r="BM151" i="3"/>
  <c r="BK136" i="3"/>
  <c r="BM134" i="3"/>
  <c r="BM130" i="3"/>
  <c r="BM115" i="3"/>
  <c r="BJ103" i="3"/>
  <c r="BM240" i="3"/>
  <c r="BJ181" i="3"/>
  <c r="BL167" i="3"/>
  <c r="BJ161" i="3"/>
  <c r="BK158" i="3"/>
  <c r="BL135" i="3"/>
  <c r="BL136" i="3"/>
  <c r="BL134" i="3"/>
  <c r="BL129" i="3"/>
  <c r="BN125" i="3"/>
  <c r="BK125" i="3"/>
  <c r="BL133" i="3"/>
  <c r="BK121" i="3"/>
  <c r="BN121" i="3"/>
  <c r="BK132" i="3"/>
  <c r="BL130" i="3"/>
  <c r="BL107" i="3"/>
  <c r="BN103" i="3"/>
  <c r="BL153" i="3"/>
  <c r="BJ155" i="3"/>
  <c r="BJ143" i="3"/>
  <c r="BK143" i="3"/>
  <c r="BN198" i="3"/>
  <c r="BL183" i="3"/>
  <c r="BJ165" i="3"/>
  <c r="BL163" i="3"/>
  <c r="BN143" i="3"/>
  <c r="BN158" i="3"/>
  <c r="BL117" i="3"/>
  <c r="BK109" i="3"/>
  <c r="BN111" i="3"/>
  <c r="BM173" i="3"/>
  <c r="BK164" i="3"/>
  <c r="BN164" i="3"/>
  <c r="BJ153" i="3"/>
  <c r="BJ141" i="3"/>
  <c r="BL177" i="3"/>
  <c r="BJ168" i="3"/>
  <c r="BN155" i="3"/>
  <c r="BK155" i="3"/>
  <c r="BL155" i="3"/>
  <c r="BM138" i="3"/>
  <c r="BL131" i="3"/>
  <c r="BN131" i="3"/>
  <c r="BK131" i="3"/>
  <c r="BJ127" i="3"/>
  <c r="BL127" i="3"/>
  <c r="BJ257" i="3"/>
  <c r="BK257" i="3"/>
  <c r="BN257" i="3"/>
  <c r="BM255" i="3"/>
  <c r="BL255" i="3"/>
  <c r="BJ253" i="3"/>
  <c r="BN253" i="3"/>
  <c r="BK253" i="3"/>
  <c r="BM251" i="3"/>
  <c r="BL251" i="3"/>
  <c r="BJ249" i="3"/>
  <c r="BN249" i="3"/>
  <c r="BK249" i="3"/>
  <c r="BM247" i="3"/>
  <c r="BL247" i="3"/>
  <c r="BJ245" i="3"/>
  <c r="BN245" i="3"/>
  <c r="BM243" i="3"/>
  <c r="BL243" i="3"/>
  <c r="BJ241" i="3"/>
  <c r="BN241" i="3"/>
  <c r="BK241" i="3"/>
  <c r="BM239" i="3"/>
  <c r="BL239" i="3"/>
  <c r="BJ237" i="3"/>
  <c r="BN237" i="3"/>
  <c r="BK237" i="3"/>
  <c r="BM235" i="3"/>
  <c r="BL235" i="3"/>
  <c r="BJ233" i="3"/>
  <c r="BN233" i="3"/>
  <c r="BK233" i="3"/>
  <c r="BM231" i="3"/>
  <c r="BL231" i="3"/>
  <c r="BJ229" i="3"/>
  <c r="BN229" i="3"/>
  <c r="BK229" i="3"/>
  <c r="BM227" i="3"/>
  <c r="BL227" i="3"/>
  <c r="BJ225" i="3"/>
  <c r="BN225" i="3"/>
  <c r="BK225" i="3"/>
  <c r="BM223" i="3"/>
  <c r="BL223" i="3"/>
  <c r="BJ221" i="3"/>
  <c r="BN221" i="3"/>
  <c r="BK221" i="3"/>
  <c r="BM219" i="3"/>
  <c r="BL219" i="3"/>
  <c r="BJ217" i="3"/>
  <c r="BN217" i="3"/>
  <c r="BK217" i="3"/>
  <c r="BM215" i="3"/>
  <c r="BL215" i="3"/>
  <c r="BJ213" i="3"/>
  <c r="BN213" i="3"/>
  <c r="BK213" i="3"/>
  <c r="BM211" i="3"/>
  <c r="BL211" i="3"/>
  <c r="BK209" i="3"/>
  <c r="BN209" i="3"/>
  <c r="BL207" i="3"/>
  <c r="BK205" i="3"/>
  <c r="BN205" i="3"/>
  <c r="BM205" i="3"/>
  <c r="BJ205" i="3"/>
  <c r="BL203" i="3"/>
  <c r="BJ202" i="3"/>
  <c r="BK202" i="3"/>
  <c r="BM201" i="3"/>
  <c r="BK200" i="3"/>
  <c r="BJ200" i="3"/>
  <c r="BK199" i="3"/>
  <c r="BL199" i="3"/>
  <c r="BJ199" i="3"/>
  <c r="BM199" i="3"/>
  <c r="BM198" i="3"/>
  <c r="BK198" i="3"/>
  <c r="BM197" i="3"/>
  <c r="BK196" i="3"/>
  <c r="BJ196" i="3"/>
  <c r="BK195" i="3"/>
  <c r="BL195" i="3"/>
  <c r="BJ195" i="3"/>
  <c r="BM195" i="3"/>
  <c r="BM194" i="3"/>
  <c r="BK194" i="3"/>
  <c r="BM193" i="3"/>
  <c r="BJ192" i="3"/>
  <c r="BK192" i="3"/>
  <c r="BN192" i="3"/>
  <c r="BJ167" i="3"/>
  <c r="BK161" i="3"/>
  <c r="BM158" i="3"/>
  <c r="BL105" i="3"/>
  <c r="BN105" i="3"/>
  <c r="BL182" i="3"/>
  <c r="BN179" i="3"/>
  <c r="BJ171" i="3"/>
  <c r="BM171" i="3"/>
  <c r="BL171" i="3"/>
  <c r="BM166" i="3"/>
  <c r="BJ166" i="3"/>
  <c r="BK166" i="3"/>
  <c r="BN166" i="3"/>
  <c r="BL162" i="3"/>
  <c r="BJ136" i="3"/>
  <c r="BL132" i="3"/>
  <c r="BK130" i="3"/>
  <c r="BK107" i="3"/>
  <c r="BM103" i="3"/>
  <c r="BJ254" i="3"/>
  <c r="BN254" i="3"/>
  <c r="BK254" i="3"/>
  <c r="BL250" i="3"/>
  <c r="BM248" i="3"/>
  <c r="BJ248" i="3"/>
  <c r="BN248" i="3"/>
  <c r="BK248" i="3"/>
  <c r="BL246" i="3"/>
  <c r="BJ244" i="3"/>
  <c r="BN244" i="3"/>
  <c r="BK244" i="3"/>
  <c r="BL242" i="3"/>
  <c r="BJ240" i="3"/>
  <c r="BN240" i="3"/>
  <c r="BK240" i="3"/>
  <c r="BL238" i="3"/>
  <c r="BM236" i="3"/>
  <c r="BJ236" i="3"/>
  <c r="BN236" i="3"/>
  <c r="BK236" i="3"/>
  <c r="BL234" i="3"/>
  <c r="BM232" i="3"/>
  <c r="BJ232" i="3"/>
  <c r="BN232" i="3"/>
  <c r="BK232" i="3"/>
  <c r="BL230" i="3"/>
  <c r="BM228" i="3"/>
  <c r="BJ228" i="3"/>
  <c r="BN228" i="3"/>
  <c r="BK228" i="3"/>
  <c r="BL226" i="3"/>
  <c r="BM224" i="3"/>
  <c r="BJ224" i="3"/>
  <c r="BN224" i="3"/>
  <c r="BK224" i="3"/>
  <c r="BM222" i="3"/>
  <c r="BL222" i="3"/>
  <c r="BM220" i="3"/>
  <c r="BJ220" i="3"/>
  <c r="BN220" i="3"/>
  <c r="BK220" i="3"/>
  <c r="BL218" i="3"/>
  <c r="BJ216" i="3"/>
  <c r="BN216" i="3"/>
  <c r="BK216" i="3"/>
  <c r="BL214" i="3"/>
  <c r="BJ212" i="3"/>
  <c r="BN212" i="3"/>
  <c r="BK212" i="3"/>
  <c r="BJ210" i="3"/>
  <c r="BM210" i="3"/>
  <c r="BL210" i="3"/>
  <c r="BN208" i="3"/>
  <c r="BK208" i="3"/>
  <c r="BJ206" i="3"/>
  <c r="BK206" i="3"/>
  <c r="BM206" i="3"/>
  <c r="BL206" i="3"/>
  <c r="BK204" i="3"/>
  <c r="BN204" i="3"/>
  <c r="BM256" i="3"/>
  <c r="BL256" i="3"/>
  <c r="BL184" i="3"/>
  <c r="BJ173" i="3"/>
  <c r="BK173" i="3"/>
  <c r="BN173" i="3"/>
  <c r="BL141" i="3"/>
  <c r="BN129" i="3"/>
  <c r="BK129" i="3"/>
  <c r="BM168" i="3"/>
  <c r="BL168" i="3"/>
  <c r="BK160" i="3"/>
  <c r="BN160" i="3"/>
  <c r="BM155" i="3"/>
  <c r="BJ147" i="3"/>
  <c r="BJ138" i="3"/>
  <c r="BK138" i="3"/>
  <c r="BN138" i="3"/>
  <c r="BM131" i="3"/>
  <c r="BJ123" i="3"/>
  <c r="BN183" i="3"/>
  <c r="BM181" i="3"/>
  <c r="BK176" i="3"/>
  <c r="BN176" i="3"/>
  <c r="BL165" i="3"/>
  <c r="BN163" i="3"/>
  <c r="BM161" i="3"/>
  <c r="BJ159" i="3"/>
  <c r="BM159" i="3"/>
  <c r="BL159" i="3"/>
  <c r="BL158" i="3"/>
  <c r="BL150" i="3"/>
  <c r="BJ150" i="3"/>
  <c r="BN145" i="3"/>
  <c r="BK145" i="3"/>
  <c r="BL145" i="3"/>
  <c r="BN135" i="3"/>
  <c r="BK135" i="3"/>
  <c r="BM135" i="3"/>
  <c r="BJ133" i="3"/>
  <c r="BM133" i="3"/>
  <c r="BL121" i="3"/>
  <c r="BN117" i="3"/>
  <c r="BK117" i="3"/>
  <c r="BM113" i="3"/>
  <c r="BL113" i="3"/>
  <c r="BK105" i="3"/>
  <c r="BJ105" i="3"/>
  <c r="BN175" i="3"/>
  <c r="BM169" i="3"/>
  <c r="BL169" i="3"/>
  <c r="BK157" i="3"/>
  <c r="BN157" i="3"/>
  <c r="BL157" i="3"/>
  <c r="BN151" i="3"/>
  <c r="BK151" i="3"/>
  <c r="BL151" i="3"/>
  <c r="BJ149" i="3"/>
  <c r="BM146" i="3"/>
  <c r="BK140" i="3"/>
  <c r="BJ140" i="3"/>
  <c r="BM140" i="3"/>
  <c r="BL140" i="3"/>
  <c r="BN136" i="3"/>
  <c r="BK134" i="3"/>
  <c r="BJ132" i="3"/>
  <c r="BN132" i="3"/>
  <c r="BJ119" i="3"/>
  <c r="BL119" i="3"/>
  <c r="BN115" i="3"/>
  <c r="BK115" i="3"/>
  <c r="BJ107" i="3"/>
  <c r="BM107" i="3"/>
  <c r="BL103" i="3"/>
  <c r="BK103" i="3"/>
  <c r="BK102" i="3"/>
  <c r="BN102" i="3"/>
  <c r="BL102" i="3"/>
  <c r="BM102" i="3"/>
  <c r="BM101" i="3"/>
  <c r="BM252" i="3"/>
  <c r="BJ252" i="3"/>
  <c r="BN252" i="3"/>
  <c r="BK252" i="3"/>
  <c r="BJ184" i="3"/>
  <c r="AU17" i="3"/>
  <c r="BK184" i="3"/>
  <c r="BN184" i="3"/>
  <c r="BL173" i="3"/>
  <c r="BJ164" i="3"/>
  <c r="BM153" i="3"/>
  <c r="BN141" i="3"/>
  <c r="BK141" i="3"/>
  <c r="BJ125" i="3"/>
  <c r="BM125" i="3"/>
  <c r="BM177" i="3"/>
  <c r="BK168" i="3"/>
  <c r="BN168" i="3"/>
  <c r="BM160" i="3"/>
  <c r="BL160" i="3"/>
  <c r="BM147" i="3"/>
  <c r="BL143" i="3"/>
  <c r="BL138" i="3"/>
  <c r="BM127" i="3"/>
  <c r="BL123" i="3"/>
  <c r="BN123" i="3"/>
  <c r="BK123" i="3"/>
  <c r="BM257" i="3"/>
  <c r="BL257" i="3"/>
  <c r="BJ255" i="3"/>
  <c r="BN255" i="3"/>
  <c r="BK255" i="3"/>
  <c r="BM253" i="3"/>
  <c r="BL253" i="3"/>
  <c r="BJ251" i="3"/>
  <c r="BN251" i="3"/>
  <c r="BK251" i="3"/>
  <c r="BM249" i="3"/>
  <c r="BL249" i="3"/>
  <c r="BJ247" i="3"/>
  <c r="BN247" i="3"/>
  <c r="BK247" i="3"/>
  <c r="BK245" i="3"/>
  <c r="BM245" i="3"/>
  <c r="BL245" i="3"/>
  <c r="BJ243" i="3"/>
  <c r="BN243" i="3"/>
  <c r="BK243" i="3"/>
  <c r="BM241" i="3"/>
  <c r="BL241" i="3"/>
  <c r="BJ239" i="3"/>
  <c r="BN239" i="3"/>
  <c r="BK239" i="3"/>
  <c r="BM237" i="3"/>
  <c r="BL237" i="3"/>
  <c r="BJ235" i="3"/>
  <c r="BN235" i="3"/>
  <c r="BK235" i="3"/>
  <c r="BM233" i="3"/>
  <c r="BL233" i="3"/>
  <c r="BJ231" i="3"/>
  <c r="BN231" i="3"/>
  <c r="BK231" i="3"/>
  <c r="BM229" i="3"/>
  <c r="BL229" i="3"/>
  <c r="BJ227" i="3"/>
  <c r="BN227" i="3"/>
  <c r="BK227" i="3"/>
  <c r="BM225" i="3"/>
  <c r="BL225" i="3"/>
  <c r="BJ223" i="3"/>
  <c r="BN223" i="3"/>
  <c r="BK223" i="3"/>
  <c r="BM221" i="3"/>
  <c r="BL221" i="3"/>
  <c r="BJ219" i="3"/>
  <c r="BN219" i="3"/>
  <c r="BK219" i="3"/>
  <c r="BM217" i="3"/>
  <c r="BL217" i="3"/>
  <c r="BJ215" i="3"/>
  <c r="BN215" i="3"/>
  <c r="BK215" i="3"/>
  <c r="BM213" i="3"/>
  <c r="BL213" i="3"/>
  <c r="BJ211" i="3"/>
  <c r="BN211" i="3"/>
  <c r="BK211" i="3"/>
  <c r="BJ209" i="3"/>
  <c r="BM209" i="3"/>
  <c r="BL209" i="3"/>
  <c r="BM207" i="3"/>
  <c r="BK207" i="3"/>
  <c r="BN207" i="3"/>
  <c r="BJ207" i="3"/>
  <c r="BL205" i="3"/>
  <c r="BM203" i="3"/>
  <c r="BN203" i="3"/>
  <c r="BK203" i="3"/>
  <c r="BJ203" i="3"/>
  <c r="BN202" i="3"/>
  <c r="BM202" i="3"/>
  <c r="BL202" i="3"/>
  <c r="BN201" i="3"/>
  <c r="BK201" i="3"/>
  <c r="BL201" i="3"/>
  <c r="BJ201" i="3"/>
  <c r="BL200" i="3"/>
  <c r="BM200" i="3"/>
  <c r="BN200" i="3"/>
  <c r="BN199" i="3"/>
  <c r="BJ198" i="3"/>
  <c r="BL198" i="3"/>
  <c r="BN197" i="3"/>
  <c r="BK197" i="3"/>
  <c r="BL197" i="3"/>
  <c r="BJ197" i="3"/>
  <c r="BL196" i="3"/>
  <c r="BM196" i="3"/>
  <c r="BN196" i="3"/>
  <c r="BN195" i="3"/>
  <c r="BJ194" i="3"/>
  <c r="BL194" i="3"/>
  <c r="BN193" i="3"/>
  <c r="BK193" i="3"/>
  <c r="BL193" i="3"/>
  <c r="BJ193" i="3"/>
  <c r="BL192" i="3"/>
  <c r="BM192" i="3"/>
  <c r="BJ183" i="3"/>
  <c r="BK183" i="3"/>
  <c r="BL176" i="3"/>
  <c r="BM167" i="3"/>
  <c r="BK165" i="3"/>
  <c r="BN165" i="3"/>
  <c r="BJ163" i="3"/>
  <c r="BK163" i="3"/>
  <c r="BJ158" i="3"/>
  <c r="BM145" i="3"/>
  <c r="BJ121" i="3"/>
  <c r="BM121" i="3"/>
  <c r="BN113" i="3"/>
  <c r="BJ109" i="3"/>
  <c r="BL109" i="3"/>
  <c r="BM182" i="3"/>
  <c r="BJ182" i="3"/>
  <c r="BK182" i="3"/>
  <c r="BN182" i="3"/>
  <c r="BK179" i="3"/>
  <c r="BJ179" i="3"/>
  <c r="BM179" i="3"/>
  <c r="BL179" i="3"/>
  <c r="BN171" i="3"/>
  <c r="BL166" i="3"/>
  <c r="BM162" i="3"/>
  <c r="BJ162" i="3"/>
  <c r="BK162" i="3"/>
  <c r="BN162" i="3"/>
  <c r="BJ157" i="3"/>
  <c r="BM149" i="3"/>
  <c r="BM136" i="3"/>
  <c r="BJ130" i="3"/>
  <c r="BN119" i="3"/>
  <c r="BK119" i="3"/>
  <c r="BL115" i="3"/>
  <c r="BJ111" i="3"/>
  <c r="BM111" i="3"/>
  <c r="BJ102" i="3"/>
  <c r="BL101" i="3"/>
  <c r="BM254" i="3"/>
  <c r="BL254" i="3"/>
  <c r="BM250" i="3"/>
  <c r="BJ250" i="3"/>
  <c r="BN250" i="3"/>
  <c r="BK250" i="3"/>
  <c r="BL248" i="3"/>
  <c r="BM246" i="3"/>
  <c r="BJ246" i="3"/>
  <c r="BN246" i="3"/>
  <c r="BK246" i="3"/>
  <c r="BM244" i="3"/>
  <c r="BL244" i="3"/>
  <c r="BM242" i="3"/>
  <c r="BJ242" i="3"/>
  <c r="BN242" i="3"/>
  <c r="BK242" i="3"/>
  <c r="BL240" i="3"/>
  <c r="BM238" i="3"/>
  <c r="BJ238" i="3"/>
  <c r="BN238" i="3"/>
  <c r="BK238" i="3"/>
  <c r="BL236" i="3"/>
  <c r="BM234" i="3"/>
  <c r="BJ234" i="3"/>
  <c r="BN234" i="3"/>
  <c r="BK234" i="3"/>
  <c r="BL232" i="3"/>
  <c r="BM230" i="3"/>
  <c r="BJ230" i="3"/>
  <c r="BN230" i="3"/>
  <c r="BK230" i="3"/>
  <c r="BL228" i="3"/>
  <c r="BM226" i="3"/>
  <c r="BJ226" i="3"/>
  <c r="BN226" i="3"/>
  <c r="BK226" i="3"/>
  <c r="BL224" i="3"/>
  <c r="BJ222" i="3"/>
  <c r="BN222" i="3"/>
  <c r="BK222" i="3"/>
  <c r="BL220" i="3"/>
  <c r="BM218" i="3"/>
  <c r="BJ218" i="3"/>
  <c r="BN218" i="3"/>
  <c r="BK218" i="3"/>
  <c r="BM216" i="3"/>
  <c r="BL216" i="3"/>
  <c r="BM214" i="3"/>
  <c r="BJ214" i="3"/>
  <c r="BN214" i="3"/>
  <c r="BK214" i="3"/>
  <c r="BM212" i="3"/>
  <c r="BL212" i="3"/>
  <c r="BK210" i="3"/>
  <c r="BN210" i="3"/>
  <c r="BJ208" i="3"/>
  <c r="BM208" i="3"/>
  <c r="BL208" i="3"/>
  <c r="BN206" i="3"/>
  <c r="BL204" i="3"/>
  <c r="BJ204" i="3"/>
  <c r="BM204" i="3"/>
  <c r="BJ256" i="3"/>
  <c r="BN256" i="3"/>
  <c r="BK256" i="3"/>
  <c r="BM184" i="3"/>
  <c r="BM164" i="3"/>
  <c r="BL164" i="3"/>
  <c r="BN153" i="3"/>
  <c r="BK153" i="3"/>
  <c r="BM141" i="3"/>
  <c r="BJ129" i="3"/>
  <c r="BM129" i="3"/>
  <c r="BL125" i="3"/>
  <c r="BJ177" i="3"/>
  <c r="BK177" i="3"/>
  <c r="BN177" i="3"/>
  <c r="BJ160" i="3"/>
  <c r="BN147" i="3"/>
  <c r="BK147" i="3"/>
  <c r="BL147" i="3"/>
  <c r="BM143" i="3"/>
  <c r="BJ131" i="3"/>
  <c r="BN127" i="3"/>
  <c r="BK127" i="3"/>
  <c r="BM123" i="3"/>
  <c r="BL181" i="3"/>
  <c r="BJ176" i="3"/>
  <c r="BN167" i="3"/>
  <c r="BM165" i="3"/>
  <c r="BL161" i="3"/>
  <c r="BN159" i="3"/>
  <c r="BM150" i="3"/>
  <c r="BJ145" i="3"/>
  <c r="BJ135" i="3"/>
  <c r="BN133" i="3"/>
  <c r="BK133" i="3"/>
  <c r="BJ117" i="3"/>
  <c r="BM117" i="3"/>
  <c r="BK113" i="3"/>
  <c r="BJ113" i="3"/>
  <c r="BN109" i="3"/>
  <c r="BM105" i="3"/>
  <c r="BK175" i="3"/>
  <c r="BJ175" i="3"/>
  <c r="BM175" i="3"/>
  <c r="BL175" i="3"/>
  <c r="BN169" i="3"/>
  <c r="BK169" i="3"/>
  <c r="BJ169" i="3"/>
  <c r="BJ151" i="3"/>
  <c r="BN149" i="3"/>
  <c r="BK149" i="3"/>
  <c r="BL149" i="3"/>
  <c r="BL146" i="3"/>
  <c r="BJ146" i="3"/>
  <c r="BN140" i="3"/>
  <c r="BN134" i="3"/>
  <c r="BJ134" i="3"/>
  <c r="BM132" i="3"/>
  <c r="BN130" i="3"/>
  <c r="BM119" i="3"/>
  <c r="BJ115" i="3"/>
  <c r="BL111" i="3"/>
  <c r="BK111" i="3"/>
  <c r="BN107" i="3"/>
  <c r="BJ101" i="3"/>
  <c r="BK101" i="3"/>
  <c r="BN101" i="3"/>
  <c r="BL252" i="3"/>
  <c r="Z17" i="3"/>
  <c r="BH17" i="3"/>
  <c r="AP17" i="3"/>
  <c r="BC17" i="3"/>
  <c r="AM17" i="3"/>
  <c r="O17" i="3"/>
  <c r="AH67" i="3"/>
  <c r="AB17" i="3"/>
  <c r="W17" i="3"/>
  <c r="T45" i="3"/>
  <c r="AN17" i="3"/>
  <c r="R17" i="3"/>
  <c r="AH17" i="3"/>
  <c r="AX17" i="3"/>
  <c r="BG17" i="3"/>
  <c r="AY17" i="3"/>
  <c r="AQ17" i="3"/>
  <c r="AI17" i="3"/>
  <c r="AA17" i="3"/>
  <c r="S17" i="3"/>
  <c r="T58" i="3"/>
  <c r="AR17" i="3"/>
  <c r="X17" i="3"/>
  <c r="AQ37" i="3"/>
  <c r="BG53" i="3"/>
  <c r="N9" i="3"/>
  <c r="AJ37" i="3"/>
  <c r="T17" i="3"/>
  <c r="AZ37" i="3"/>
  <c r="N17" i="3"/>
  <c r="V17" i="3"/>
  <c r="AD17" i="3"/>
  <c r="AL17" i="3"/>
  <c r="AT17" i="3"/>
  <c r="BB17" i="3"/>
  <c r="BI17" i="3"/>
  <c r="BE17" i="3"/>
  <c r="BA17" i="3"/>
  <c r="AW17" i="3"/>
  <c r="AS17" i="3"/>
  <c r="AO17" i="3"/>
  <c r="AK17" i="3"/>
  <c r="AG17" i="3"/>
  <c r="AC17" i="3"/>
  <c r="Y17" i="3"/>
  <c r="U17" i="3"/>
  <c r="Q17" i="3"/>
  <c r="M17" i="3"/>
  <c r="AL37" i="3"/>
  <c r="O58" i="3"/>
  <c r="BA75" i="3"/>
  <c r="N14" i="3"/>
  <c r="O11" i="3"/>
  <c r="AJ17" i="3"/>
  <c r="AZ17" i="3"/>
  <c r="P17" i="3"/>
  <c r="AF17" i="3"/>
  <c r="AV17" i="3"/>
  <c r="N21" i="3"/>
  <c r="AG21" i="3"/>
  <c r="AJ21" i="3"/>
  <c r="T21" i="3"/>
  <c r="AZ91" i="3"/>
  <c r="BE59" i="3"/>
  <c r="Y59" i="3"/>
  <c r="AW21" i="3"/>
  <c r="AF53" i="3"/>
  <c r="AP45" i="3"/>
  <c r="AO59" i="3"/>
  <c r="AT61" i="3"/>
  <c r="Z50" i="3"/>
  <c r="AK45" i="3"/>
  <c r="AP21" i="3"/>
  <c r="Q21" i="3"/>
  <c r="AA53" i="3"/>
  <c r="M75" i="3"/>
  <c r="O12" i="3"/>
  <c r="AM45" i="3"/>
  <c r="M18" i="3"/>
  <c r="O27" i="3"/>
  <c r="M43" i="3"/>
  <c r="AF37" i="3"/>
  <c r="BG37" i="3"/>
  <c r="AA37" i="3"/>
  <c r="M67" i="3"/>
  <c r="AW59" i="3"/>
  <c r="Y52" i="3"/>
  <c r="AJ83" i="3"/>
  <c r="AJ53" i="3"/>
  <c r="Q59" i="3"/>
  <c r="AG59" i="3"/>
  <c r="N61" i="3"/>
  <c r="BH21" i="3"/>
  <c r="BI21" i="3"/>
  <c r="AS21" i="3"/>
  <c r="AC21" i="3"/>
  <c r="M21" i="3"/>
  <c r="P21" i="3"/>
  <c r="V53" i="3"/>
  <c r="AI53" i="3"/>
  <c r="T91" i="3"/>
  <c r="AG99" i="3"/>
  <c r="BA45" i="3"/>
  <c r="BC45" i="3"/>
  <c r="AX45" i="3"/>
  <c r="R45" i="3"/>
  <c r="W29" i="3"/>
  <c r="V44" i="3"/>
  <c r="X60" i="3"/>
  <c r="AC52" i="3"/>
  <c r="AP67" i="3"/>
  <c r="BH37" i="3"/>
  <c r="P20" i="3"/>
  <c r="BF34" i="3"/>
  <c r="V52" i="3"/>
  <c r="AJ58" i="3"/>
  <c r="AD61" i="3"/>
  <c r="BB21" i="3"/>
  <c r="AZ21" i="3"/>
  <c r="BE21" i="3"/>
  <c r="AO21" i="3"/>
  <c r="Y21" i="3"/>
  <c r="AB21" i="3"/>
  <c r="AB37" i="3"/>
  <c r="BB37" i="3"/>
  <c r="V37" i="3"/>
  <c r="AY37" i="3"/>
  <c r="AI37" i="3"/>
  <c r="S37" i="3"/>
  <c r="Z52" i="3"/>
  <c r="BB53" i="3"/>
  <c r="AY53" i="3"/>
  <c r="S53" i="3"/>
  <c r="BE29" i="3"/>
  <c r="M45" i="3"/>
  <c r="W45" i="3"/>
  <c r="AH45" i="3"/>
  <c r="P37" i="3"/>
  <c r="AD37" i="3"/>
  <c r="BC37" i="3"/>
  <c r="W37" i="3"/>
  <c r="T37" i="3"/>
  <c r="BB52" i="3"/>
  <c r="BF21" i="3"/>
  <c r="AR21" i="3"/>
  <c r="BA21" i="3"/>
  <c r="AK21" i="3"/>
  <c r="U21" i="3"/>
  <c r="X21" i="3"/>
  <c r="AV37" i="3"/>
  <c r="AT37" i="3"/>
  <c r="N37" i="3"/>
  <c r="AU37" i="3"/>
  <c r="AE37" i="3"/>
  <c r="BE52" i="3"/>
  <c r="AL53" i="3"/>
  <c r="AQ53" i="3"/>
  <c r="M60" i="3"/>
  <c r="P66" i="3"/>
  <c r="O83" i="3"/>
  <c r="N10" i="3"/>
  <c r="AG45" i="3"/>
  <c r="BF45" i="3"/>
  <c r="Z45" i="3"/>
  <c r="AM37" i="3"/>
  <c r="U66" i="3"/>
  <c r="BD37" i="3"/>
  <c r="X37" i="3"/>
  <c r="AX37" i="3"/>
  <c r="AH37" i="3"/>
  <c r="R37" i="3"/>
  <c r="BE37" i="3"/>
  <c r="AW37" i="3"/>
  <c r="AO37" i="3"/>
  <c r="AG37" i="3"/>
  <c r="Y37" i="3"/>
  <c r="Q37" i="3"/>
  <c r="AR52" i="3"/>
  <c r="AS52" i="3"/>
  <c r="M52" i="3"/>
  <c r="AZ29" i="3"/>
  <c r="O37" i="3"/>
  <c r="AJ52" i="3"/>
  <c r="AO52" i="3"/>
  <c r="AR37" i="3"/>
  <c r="AN37" i="3"/>
  <c r="BF37" i="3"/>
  <c r="AP37" i="3"/>
  <c r="Z37" i="3"/>
  <c r="BI37" i="3"/>
  <c r="BA37" i="3"/>
  <c r="AS37" i="3"/>
  <c r="AK37" i="3"/>
  <c r="AC37" i="3"/>
  <c r="U37" i="3"/>
  <c r="M37" i="3"/>
  <c r="BK37" i="3" s="1"/>
  <c r="AP52" i="3"/>
  <c r="BI52" i="3"/>
  <c r="AC44" i="3"/>
  <c r="BH29" i="3"/>
  <c r="Q52" i="3"/>
  <c r="AK61" i="3"/>
  <c r="AZ58" i="3"/>
  <c r="BH52" i="3"/>
  <c r="AB52" i="3"/>
  <c r="BA52" i="3"/>
  <c r="AK52" i="3"/>
  <c r="U52" i="3"/>
  <c r="P59" i="3"/>
  <c r="BC29" i="3"/>
  <c r="AO29" i="3"/>
  <c r="AJ29" i="3"/>
  <c r="BF52" i="3"/>
  <c r="AZ52" i="3"/>
  <c r="T52" i="3"/>
  <c r="AW52" i="3"/>
  <c r="AG52" i="3"/>
  <c r="P75" i="3"/>
  <c r="O91" i="3"/>
  <c r="BC99" i="3"/>
  <c r="AM29" i="3"/>
  <c r="Y29" i="3"/>
  <c r="T29" i="3"/>
  <c r="BI44" i="3"/>
  <c r="AF61" i="3"/>
  <c r="O61" i="3"/>
  <c r="BB44" i="3"/>
  <c r="AE44" i="3"/>
  <c r="AL44" i="3"/>
  <c r="BE45" i="3"/>
  <c r="AY45" i="3"/>
  <c r="S45" i="3"/>
  <c r="AV45" i="3"/>
  <c r="AF45" i="3"/>
  <c r="P45" i="3"/>
  <c r="BC61" i="3"/>
  <c r="R29" i="3"/>
  <c r="AP61" i="3"/>
  <c r="BI45" i="3"/>
  <c r="Y45" i="3"/>
  <c r="AI45" i="3"/>
  <c r="BD45" i="3"/>
  <c r="AN45" i="3"/>
  <c r="X45" i="3"/>
  <c r="N52" i="3"/>
  <c r="T44" i="3"/>
  <c r="BH58" i="3"/>
  <c r="BD60" i="3"/>
  <c r="AK75" i="3"/>
  <c r="W61" i="3"/>
  <c r="AZ83" i="3"/>
  <c r="BA66" i="3"/>
  <c r="AW99" i="3"/>
  <c r="AL52" i="3"/>
  <c r="T53" i="3"/>
  <c r="AZ53" i="3"/>
  <c r="AB58" i="3"/>
  <c r="AR58" i="3"/>
  <c r="V61" i="3"/>
  <c r="AL61" i="3"/>
  <c r="BB61" i="3"/>
  <c r="T83" i="3"/>
  <c r="AJ91" i="3"/>
  <c r="Q99" i="3"/>
  <c r="AT21" i="3"/>
  <c r="AL21" i="3"/>
  <c r="AX21" i="3"/>
  <c r="AH21" i="3"/>
  <c r="BD21" i="3"/>
  <c r="AV21" i="3"/>
  <c r="AN21" i="3"/>
  <c r="AF21" i="3"/>
  <c r="BG21" i="3"/>
  <c r="BC21" i="3"/>
  <c r="AY21" i="3"/>
  <c r="AU21" i="3"/>
  <c r="AQ21" i="3"/>
  <c r="AM21" i="3"/>
  <c r="AI21" i="3"/>
  <c r="AE21" i="3"/>
  <c r="AA21" i="3"/>
  <c r="W21" i="3"/>
  <c r="S21" i="3"/>
  <c r="O21" i="3"/>
  <c r="AD21" i="3"/>
  <c r="Z21" i="3"/>
  <c r="V21" i="3"/>
  <c r="R21" i="3"/>
  <c r="AX52" i="3"/>
  <c r="AH52" i="3"/>
  <c r="R52" i="3"/>
  <c r="BD52" i="3"/>
  <c r="AV52" i="3"/>
  <c r="AN52" i="3"/>
  <c r="AF52" i="3"/>
  <c r="X52" i="3"/>
  <c r="P52" i="3"/>
  <c r="BG52" i="3"/>
  <c r="BC52" i="3"/>
  <c r="AY52" i="3"/>
  <c r="AU52" i="3"/>
  <c r="AQ52" i="3"/>
  <c r="AM52" i="3"/>
  <c r="AI52" i="3"/>
  <c r="AE52" i="3"/>
  <c r="AA52" i="3"/>
  <c r="W52" i="3"/>
  <c r="S52" i="3"/>
  <c r="O52" i="3"/>
  <c r="BD53" i="3"/>
  <c r="X53" i="3"/>
  <c r="AX53" i="3"/>
  <c r="AH53" i="3"/>
  <c r="R53" i="3"/>
  <c r="BE53" i="3"/>
  <c r="AW53" i="3"/>
  <c r="AO53" i="3"/>
  <c r="AG53" i="3"/>
  <c r="Y53" i="3"/>
  <c r="Q53" i="3"/>
  <c r="R61" i="3"/>
  <c r="AX61" i="3"/>
  <c r="AY29" i="3"/>
  <c r="AI29" i="3"/>
  <c r="S29" i="3"/>
  <c r="BA29" i="3"/>
  <c r="AK29" i="3"/>
  <c r="U29" i="3"/>
  <c r="BF29" i="3"/>
  <c r="AR29" i="3"/>
  <c r="AB29" i="3"/>
  <c r="AQ44" i="3"/>
  <c r="AS44" i="3"/>
  <c r="M44" i="3"/>
  <c r="AT44" i="3"/>
  <c r="AD44" i="3"/>
  <c r="N44" i="3"/>
  <c r="AV61" i="3"/>
  <c r="P61" i="3"/>
  <c r="AU61" i="3"/>
  <c r="AT52" i="3"/>
  <c r="U61" i="3"/>
  <c r="BJ37" i="3"/>
  <c r="BH61" i="3"/>
  <c r="AR61" i="3"/>
  <c r="AB61" i="3"/>
  <c r="BI61" i="3"/>
  <c r="BA61" i="3"/>
  <c r="AM61" i="3"/>
  <c r="AE61" i="3"/>
  <c r="Q61" i="3"/>
  <c r="AR53" i="3"/>
  <c r="BJ21" i="3"/>
  <c r="BN52" i="3"/>
  <c r="BN37" i="3"/>
  <c r="AS61" i="3"/>
  <c r="AC61" i="3"/>
  <c r="M61" i="3"/>
  <c r="AV60" i="3"/>
  <c r="AF60" i="3"/>
  <c r="AC66" i="3"/>
  <c r="U75" i="3"/>
  <c r="BE75" i="3"/>
  <c r="BD83" i="3"/>
  <c r="BD91" i="3"/>
  <c r="U99" i="3"/>
  <c r="BA99" i="3"/>
  <c r="W44" i="3"/>
  <c r="AN60" i="3"/>
  <c r="AK66" i="3"/>
  <c r="R67" i="3"/>
  <c r="AX67" i="3"/>
  <c r="AC75" i="3"/>
  <c r="AS75" i="3"/>
  <c r="BI75" i="3"/>
  <c r="AB83" i="3"/>
  <c r="AR83" i="3"/>
  <c r="BH83" i="3"/>
  <c r="AB91" i="3"/>
  <c r="AR91" i="3"/>
  <c r="BH91" i="3"/>
  <c r="Y99" i="3"/>
  <c r="AO99" i="3"/>
  <c r="BE99" i="3"/>
  <c r="AV53" i="3"/>
  <c r="P53" i="3"/>
  <c r="AT53" i="3"/>
  <c r="AD53" i="3"/>
  <c r="N53" i="3"/>
  <c r="BC53" i="3"/>
  <c r="AU53" i="3"/>
  <c r="AM53" i="3"/>
  <c r="AE53" i="3"/>
  <c r="W53" i="3"/>
  <c r="O53" i="3"/>
  <c r="AM44" i="3"/>
  <c r="Z61" i="3"/>
  <c r="BF61" i="3"/>
  <c r="AU29" i="3"/>
  <c r="AE29" i="3"/>
  <c r="O29" i="3"/>
  <c r="AW29" i="3"/>
  <c r="AG29" i="3"/>
  <c r="Q29" i="3"/>
  <c r="BD29" i="3"/>
  <c r="AV29" i="3"/>
  <c r="AN29" i="3"/>
  <c r="AF29" i="3"/>
  <c r="X29" i="3"/>
  <c r="P29" i="3"/>
  <c r="BG44" i="3"/>
  <c r="AA44" i="3"/>
  <c r="BA44" i="3"/>
  <c r="AK44" i="3"/>
  <c r="U44" i="3"/>
  <c r="BF44" i="3"/>
  <c r="AX44" i="3"/>
  <c r="AP44" i="3"/>
  <c r="AH44" i="3"/>
  <c r="Z44" i="3"/>
  <c r="R44" i="3"/>
  <c r="AS45" i="3"/>
  <c r="AW45" i="3"/>
  <c r="Q45" i="3"/>
  <c r="AU45" i="3"/>
  <c r="AE45" i="3"/>
  <c r="O45" i="3"/>
  <c r="BB45" i="3"/>
  <c r="AT45" i="3"/>
  <c r="AL45" i="3"/>
  <c r="AD45" i="3"/>
  <c r="V45" i="3"/>
  <c r="N45" i="3"/>
  <c r="BD61" i="3"/>
  <c r="AN61" i="3"/>
  <c r="X61" i="3"/>
  <c r="BG61" i="3"/>
  <c r="AY61" i="3"/>
  <c r="AQ61" i="3"/>
  <c r="AI61" i="3"/>
  <c r="AA61" i="3"/>
  <c r="S61" i="3"/>
  <c r="BI66" i="3"/>
  <c r="AO75" i="3"/>
  <c r="AN83" i="3"/>
  <c r="AN91" i="3"/>
  <c r="BC44" i="3"/>
  <c r="P60" i="3"/>
  <c r="M66" i="3"/>
  <c r="AS66" i="3"/>
  <c r="Z67" i="3"/>
  <c r="BF67" i="3"/>
  <c r="AG75" i="3"/>
  <c r="AW75" i="3"/>
  <c r="P83" i="3"/>
  <c r="AF83" i="3"/>
  <c r="AV83" i="3"/>
  <c r="P91" i="3"/>
  <c r="AF91" i="3"/>
  <c r="AV91" i="3"/>
  <c r="M99" i="3"/>
  <c r="AC99" i="3"/>
  <c r="AS99" i="3"/>
  <c r="BI99" i="3"/>
  <c r="AN53" i="3"/>
  <c r="BF53" i="3"/>
  <c r="AP53" i="3"/>
  <c r="Z53" i="3"/>
  <c r="BI53" i="3"/>
  <c r="BA53" i="3"/>
  <c r="AS53" i="3"/>
  <c r="AK53" i="3"/>
  <c r="AC53" i="3"/>
  <c r="U53" i="3"/>
  <c r="M53" i="3"/>
  <c r="U45" i="3"/>
  <c r="AH61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U44" i="3"/>
  <c r="AY44" i="3"/>
  <c r="S44" i="3"/>
  <c r="AW44" i="3"/>
  <c r="AG44" i="3"/>
  <c r="Q44" i="3"/>
  <c r="BD44" i="3"/>
  <c r="AV44" i="3"/>
  <c r="AN44" i="3"/>
  <c r="AF44" i="3"/>
  <c r="X44" i="3"/>
  <c r="P44" i="3"/>
  <c r="AC45" i="3"/>
  <c r="AO45" i="3"/>
  <c r="BG45" i="3"/>
  <c r="AQ45" i="3"/>
  <c r="AA45" i="3"/>
  <c r="BH45" i="3"/>
  <c r="AZ45" i="3"/>
  <c r="AR45" i="3"/>
  <c r="AJ45" i="3"/>
  <c r="AB45" i="3"/>
  <c r="AZ61" i="3"/>
  <c r="AJ61" i="3"/>
  <c r="T61" i="3"/>
  <c r="BE61" i="3"/>
  <c r="AW61" i="3"/>
  <c r="AO61" i="3"/>
  <c r="AG61" i="3"/>
  <c r="Y61" i="3"/>
  <c r="BH53" i="3"/>
  <c r="X83" i="3"/>
  <c r="X91" i="3"/>
  <c r="AK99" i="3"/>
  <c r="AX29" i="3"/>
  <c r="AP29" i="3"/>
  <c r="AH29" i="3"/>
  <c r="Z29" i="3"/>
  <c r="O44" i="3"/>
  <c r="AI44" i="3"/>
  <c r="BE44" i="3"/>
  <c r="AO44" i="3"/>
  <c r="Y44" i="3"/>
  <c r="BH44" i="3"/>
  <c r="AZ44" i="3"/>
  <c r="AR44" i="3"/>
  <c r="AJ44" i="3"/>
  <c r="AB44" i="3"/>
  <c r="BK52" i="3"/>
  <c r="AD52" i="3"/>
  <c r="AH34" i="3"/>
  <c r="BF50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N43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M70" i="3"/>
  <c r="O70" i="3"/>
  <c r="Q70" i="3"/>
  <c r="S70" i="3"/>
  <c r="U70" i="3"/>
  <c r="W70" i="3"/>
  <c r="Y70" i="3"/>
  <c r="AA70" i="3"/>
  <c r="AC70" i="3"/>
  <c r="AE70" i="3"/>
  <c r="AG70" i="3"/>
  <c r="AI70" i="3"/>
  <c r="AK70" i="3"/>
  <c r="AM70" i="3"/>
  <c r="AO70" i="3"/>
  <c r="AQ70" i="3"/>
  <c r="AS70" i="3"/>
  <c r="AU70" i="3"/>
  <c r="AW70" i="3"/>
  <c r="AY70" i="3"/>
  <c r="BA70" i="3"/>
  <c r="BC70" i="3"/>
  <c r="BE70" i="3"/>
  <c r="BG70" i="3"/>
  <c r="BI70" i="3"/>
  <c r="P70" i="3"/>
  <c r="T70" i="3"/>
  <c r="X70" i="3"/>
  <c r="AB70" i="3"/>
  <c r="AF70" i="3"/>
  <c r="AJ70" i="3"/>
  <c r="AN70" i="3"/>
  <c r="AR70" i="3"/>
  <c r="AV70" i="3"/>
  <c r="AZ70" i="3"/>
  <c r="BD70" i="3"/>
  <c r="BH70" i="3"/>
  <c r="N70" i="3"/>
  <c r="V70" i="3"/>
  <c r="AD70" i="3"/>
  <c r="AL70" i="3"/>
  <c r="AT70" i="3"/>
  <c r="BB70" i="3"/>
  <c r="R70" i="3"/>
  <c r="Z70" i="3"/>
  <c r="AH70" i="3"/>
  <c r="AP70" i="3"/>
  <c r="AX70" i="3"/>
  <c r="BF70" i="3"/>
  <c r="N86" i="3"/>
  <c r="P86" i="3"/>
  <c r="R86" i="3"/>
  <c r="T86" i="3"/>
  <c r="V86" i="3"/>
  <c r="X86" i="3"/>
  <c r="Z86" i="3"/>
  <c r="AB86" i="3"/>
  <c r="AD86" i="3"/>
  <c r="AF86" i="3"/>
  <c r="AH86" i="3"/>
  <c r="AJ86" i="3"/>
  <c r="AL86" i="3"/>
  <c r="AN86" i="3"/>
  <c r="AP86" i="3"/>
  <c r="AR86" i="3"/>
  <c r="AT86" i="3"/>
  <c r="AV86" i="3"/>
  <c r="AX86" i="3"/>
  <c r="AZ86" i="3"/>
  <c r="BB86" i="3"/>
  <c r="BD86" i="3"/>
  <c r="BF86" i="3"/>
  <c r="BH86" i="3"/>
  <c r="M86" i="3"/>
  <c r="Q86" i="3"/>
  <c r="U86" i="3"/>
  <c r="Y86" i="3"/>
  <c r="AC86" i="3"/>
  <c r="AG86" i="3"/>
  <c r="AK86" i="3"/>
  <c r="AO86" i="3"/>
  <c r="AS86" i="3"/>
  <c r="AW86" i="3"/>
  <c r="BA86" i="3"/>
  <c r="BE86" i="3"/>
  <c r="BI86" i="3"/>
  <c r="O86" i="3"/>
  <c r="S86" i="3"/>
  <c r="W86" i="3"/>
  <c r="AA86" i="3"/>
  <c r="AE86" i="3"/>
  <c r="AI86" i="3"/>
  <c r="AM86" i="3"/>
  <c r="AQ86" i="3"/>
  <c r="AU86" i="3"/>
  <c r="AY86" i="3"/>
  <c r="BC86" i="3"/>
  <c r="BG86" i="3"/>
  <c r="N76" i="3"/>
  <c r="P76" i="3"/>
  <c r="R76" i="3"/>
  <c r="T76" i="3"/>
  <c r="V76" i="3"/>
  <c r="X76" i="3"/>
  <c r="Z76" i="3"/>
  <c r="AB76" i="3"/>
  <c r="AD76" i="3"/>
  <c r="AF76" i="3"/>
  <c r="AH76" i="3"/>
  <c r="AJ76" i="3"/>
  <c r="AL76" i="3"/>
  <c r="AN76" i="3"/>
  <c r="AP76" i="3"/>
  <c r="AR76" i="3"/>
  <c r="AT76" i="3"/>
  <c r="AV76" i="3"/>
  <c r="AX76" i="3"/>
  <c r="AZ76" i="3"/>
  <c r="BB76" i="3"/>
  <c r="BD76" i="3"/>
  <c r="BF76" i="3"/>
  <c r="BH76" i="3"/>
  <c r="M76" i="3"/>
  <c r="Q76" i="3"/>
  <c r="U76" i="3"/>
  <c r="Y76" i="3"/>
  <c r="AC76" i="3"/>
  <c r="AG76" i="3"/>
  <c r="AK76" i="3"/>
  <c r="AO76" i="3"/>
  <c r="AS76" i="3"/>
  <c r="AW76" i="3"/>
  <c r="BA76" i="3"/>
  <c r="BE76" i="3"/>
  <c r="BI76" i="3"/>
  <c r="O76" i="3"/>
  <c r="S76" i="3"/>
  <c r="W76" i="3"/>
  <c r="AA76" i="3"/>
  <c r="AE76" i="3"/>
  <c r="AI76" i="3"/>
  <c r="AM76" i="3"/>
  <c r="AQ76" i="3"/>
  <c r="AU76" i="3"/>
  <c r="AY76" i="3"/>
  <c r="BC76" i="3"/>
  <c r="BG76" i="3"/>
  <c r="M73" i="3"/>
  <c r="O73" i="3"/>
  <c r="Q73" i="3"/>
  <c r="S73" i="3"/>
  <c r="U73" i="3"/>
  <c r="W73" i="3"/>
  <c r="Y73" i="3"/>
  <c r="AA73" i="3"/>
  <c r="AC73" i="3"/>
  <c r="AE73" i="3"/>
  <c r="AG73" i="3"/>
  <c r="AI73" i="3"/>
  <c r="AK73" i="3"/>
  <c r="AM73" i="3"/>
  <c r="AO73" i="3"/>
  <c r="AQ73" i="3"/>
  <c r="AS73" i="3"/>
  <c r="AU73" i="3"/>
  <c r="AW73" i="3"/>
  <c r="AY73" i="3"/>
  <c r="BA73" i="3"/>
  <c r="BC73" i="3"/>
  <c r="BE73" i="3"/>
  <c r="BG73" i="3"/>
  <c r="BI73" i="3"/>
  <c r="N73" i="3"/>
  <c r="R73" i="3"/>
  <c r="V73" i="3"/>
  <c r="Z73" i="3"/>
  <c r="AD73" i="3"/>
  <c r="AH73" i="3"/>
  <c r="AL73" i="3"/>
  <c r="AP73" i="3"/>
  <c r="AT73" i="3"/>
  <c r="AX73" i="3"/>
  <c r="BB73" i="3"/>
  <c r="BF73" i="3"/>
  <c r="P73" i="3"/>
  <c r="X73" i="3"/>
  <c r="AF73" i="3"/>
  <c r="AN73" i="3"/>
  <c r="AV73" i="3"/>
  <c r="BD73" i="3"/>
  <c r="T73" i="3"/>
  <c r="AB73" i="3"/>
  <c r="AJ73" i="3"/>
  <c r="AR73" i="3"/>
  <c r="AZ73" i="3"/>
  <c r="BH73" i="3"/>
  <c r="M81" i="3"/>
  <c r="O81" i="3"/>
  <c r="Q81" i="3"/>
  <c r="S81" i="3"/>
  <c r="U81" i="3"/>
  <c r="W81" i="3"/>
  <c r="Y81" i="3"/>
  <c r="AA81" i="3"/>
  <c r="AC81" i="3"/>
  <c r="AE81" i="3"/>
  <c r="AG81" i="3"/>
  <c r="AI81" i="3"/>
  <c r="AK81" i="3"/>
  <c r="AM81" i="3"/>
  <c r="AO81" i="3"/>
  <c r="AQ81" i="3"/>
  <c r="AS81" i="3"/>
  <c r="AU81" i="3"/>
  <c r="AW81" i="3"/>
  <c r="AY81" i="3"/>
  <c r="BA81" i="3"/>
  <c r="BC81" i="3"/>
  <c r="BE81" i="3"/>
  <c r="BG81" i="3"/>
  <c r="BI81" i="3"/>
  <c r="N81" i="3"/>
  <c r="R81" i="3"/>
  <c r="V81" i="3"/>
  <c r="Z81" i="3"/>
  <c r="AD81" i="3"/>
  <c r="AH81" i="3"/>
  <c r="AL81" i="3"/>
  <c r="AP81" i="3"/>
  <c r="AT81" i="3"/>
  <c r="AX81" i="3"/>
  <c r="BB81" i="3"/>
  <c r="BF81" i="3"/>
  <c r="P81" i="3"/>
  <c r="T81" i="3"/>
  <c r="X81" i="3"/>
  <c r="AB81" i="3"/>
  <c r="AF81" i="3"/>
  <c r="AJ81" i="3"/>
  <c r="AN81" i="3"/>
  <c r="AR81" i="3"/>
  <c r="AV81" i="3"/>
  <c r="AZ81" i="3"/>
  <c r="BD81" i="3"/>
  <c r="BH81" i="3"/>
  <c r="M97" i="3"/>
  <c r="O97" i="3"/>
  <c r="Q97" i="3"/>
  <c r="S97" i="3"/>
  <c r="U97" i="3"/>
  <c r="W97" i="3"/>
  <c r="Y97" i="3"/>
  <c r="AA97" i="3"/>
  <c r="AC97" i="3"/>
  <c r="AE97" i="3"/>
  <c r="AG97" i="3"/>
  <c r="AI97" i="3"/>
  <c r="AK97" i="3"/>
  <c r="AM97" i="3"/>
  <c r="AO97" i="3"/>
  <c r="AQ97" i="3"/>
  <c r="AS97" i="3"/>
  <c r="AU97" i="3"/>
  <c r="AW97" i="3"/>
  <c r="AY97" i="3"/>
  <c r="BA97" i="3"/>
  <c r="BC97" i="3"/>
  <c r="BE97" i="3"/>
  <c r="BG97" i="3"/>
  <c r="BI97" i="3"/>
  <c r="N97" i="3"/>
  <c r="R97" i="3"/>
  <c r="V97" i="3"/>
  <c r="Z97" i="3"/>
  <c r="AD97" i="3"/>
  <c r="AH97" i="3"/>
  <c r="AL97" i="3"/>
  <c r="AP97" i="3"/>
  <c r="AT97" i="3"/>
  <c r="AX97" i="3"/>
  <c r="BB97" i="3"/>
  <c r="BF97" i="3"/>
  <c r="P97" i="3"/>
  <c r="T97" i="3"/>
  <c r="X97" i="3"/>
  <c r="AB97" i="3"/>
  <c r="AF97" i="3"/>
  <c r="AJ97" i="3"/>
  <c r="AN97" i="3"/>
  <c r="AR97" i="3"/>
  <c r="AV97" i="3"/>
  <c r="AZ97" i="3"/>
  <c r="BD97" i="3"/>
  <c r="BH97" i="3"/>
  <c r="N80" i="3"/>
  <c r="P80" i="3"/>
  <c r="R80" i="3"/>
  <c r="T80" i="3"/>
  <c r="V80" i="3"/>
  <c r="X80" i="3"/>
  <c r="Z80" i="3"/>
  <c r="AB80" i="3"/>
  <c r="AD80" i="3"/>
  <c r="AF80" i="3"/>
  <c r="AH80" i="3"/>
  <c r="AJ80" i="3"/>
  <c r="AL80" i="3"/>
  <c r="AN80" i="3"/>
  <c r="AP80" i="3"/>
  <c r="AR80" i="3"/>
  <c r="AT80" i="3"/>
  <c r="AV80" i="3"/>
  <c r="AX80" i="3"/>
  <c r="AZ80" i="3"/>
  <c r="BB80" i="3"/>
  <c r="BD80" i="3"/>
  <c r="BF80" i="3"/>
  <c r="BH80" i="3"/>
  <c r="O80" i="3"/>
  <c r="S80" i="3"/>
  <c r="W80" i="3"/>
  <c r="AA80" i="3"/>
  <c r="AE80" i="3"/>
  <c r="AI80" i="3"/>
  <c r="AM80" i="3"/>
  <c r="AQ80" i="3"/>
  <c r="AU80" i="3"/>
  <c r="AY80" i="3"/>
  <c r="BC80" i="3"/>
  <c r="BG80" i="3"/>
  <c r="M80" i="3"/>
  <c r="Q80" i="3"/>
  <c r="U80" i="3"/>
  <c r="Y80" i="3"/>
  <c r="AC80" i="3"/>
  <c r="AG80" i="3"/>
  <c r="AK80" i="3"/>
  <c r="AO80" i="3"/>
  <c r="AS80" i="3"/>
  <c r="AW80" i="3"/>
  <c r="BA80" i="3"/>
  <c r="BE80" i="3"/>
  <c r="BI8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BC31" i="3"/>
  <c r="BE31" i="3"/>
  <c r="BG31" i="3"/>
  <c r="BI31" i="3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AR31" i="3"/>
  <c r="AT31" i="3"/>
  <c r="AV31" i="3"/>
  <c r="AX31" i="3"/>
  <c r="AZ31" i="3"/>
  <c r="BB31" i="3"/>
  <c r="BD31" i="3"/>
  <c r="BF31" i="3"/>
  <c r="BH31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S33" i="3"/>
  <c r="AU33" i="3"/>
  <c r="AW33" i="3"/>
  <c r="AY33" i="3"/>
  <c r="BA33" i="3"/>
  <c r="BC33" i="3"/>
  <c r="BE33" i="3"/>
  <c r="BG33" i="3"/>
  <c r="BI33" i="3"/>
  <c r="N33" i="3"/>
  <c r="P33" i="3"/>
  <c r="R33" i="3"/>
  <c r="T33" i="3"/>
  <c r="V33" i="3"/>
  <c r="X33" i="3"/>
  <c r="Z33" i="3"/>
  <c r="AB33" i="3"/>
  <c r="AD33" i="3"/>
  <c r="AF33" i="3"/>
  <c r="AH33" i="3"/>
  <c r="AJ33" i="3"/>
  <c r="AL33" i="3"/>
  <c r="AN33" i="3"/>
  <c r="AP33" i="3"/>
  <c r="AR33" i="3"/>
  <c r="AT33" i="3"/>
  <c r="AV33" i="3"/>
  <c r="AX33" i="3"/>
  <c r="AZ33" i="3"/>
  <c r="BB33" i="3"/>
  <c r="BF33" i="3"/>
  <c r="BD33" i="3"/>
  <c r="BH33" i="3"/>
  <c r="AM35" i="3"/>
  <c r="P35" i="3"/>
  <c r="T35" i="3"/>
  <c r="X35" i="3"/>
  <c r="AB35" i="3"/>
  <c r="AF35" i="3"/>
  <c r="AJ35" i="3"/>
  <c r="AN35" i="3"/>
  <c r="AR35" i="3"/>
  <c r="AV35" i="3"/>
  <c r="AZ35" i="3"/>
  <c r="BD35" i="3"/>
  <c r="BH35" i="3"/>
  <c r="Q35" i="3"/>
  <c r="Y35" i="3"/>
  <c r="AG35" i="3"/>
  <c r="AO35" i="3"/>
  <c r="AW35" i="3"/>
  <c r="BE35" i="3"/>
  <c r="S35" i="3"/>
  <c r="AI35" i="3"/>
  <c r="AY35" i="3"/>
  <c r="O35" i="3"/>
  <c r="AU35" i="3"/>
  <c r="N35" i="3"/>
  <c r="R35" i="3"/>
  <c r="V35" i="3"/>
  <c r="Z35" i="3"/>
  <c r="AD35" i="3"/>
  <c r="AH35" i="3"/>
  <c r="AL35" i="3"/>
  <c r="AP35" i="3"/>
  <c r="AT35" i="3"/>
  <c r="AX35" i="3"/>
  <c r="BB35" i="3"/>
  <c r="BF35" i="3"/>
  <c r="M35" i="3"/>
  <c r="U35" i="3"/>
  <c r="AC35" i="3"/>
  <c r="AK35" i="3"/>
  <c r="AS35" i="3"/>
  <c r="BA35" i="3"/>
  <c r="BI35" i="3"/>
  <c r="AA35" i="3"/>
  <c r="AQ35" i="3"/>
  <c r="BG35" i="3"/>
  <c r="AE35" i="3"/>
  <c r="W35" i="3"/>
  <c r="N38" i="3"/>
  <c r="P38" i="3"/>
  <c r="R38" i="3"/>
  <c r="T38" i="3"/>
  <c r="V38" i="3"/>
  <c r="X38" i="3"/>
  <c r="Z38" i="3"/>
  <c r="AB38" i="3"/>
  <c r="AD38" i="3"/>
  <c r="AF38" i="3"/>
  <c r="AH38" i="3"/>
  <c r="AJ38" i="3"/>
  <c r="AL38" i="3"/>
  <c r="AN38" i="3"/>
  <c r="AP38" i="3"/>
  <c r="AR38" i="3"/>
  <c r="AT38" i="3"/>
  <c r="AV38" i="3"/>
  <c r="AX38" i="3"/>
  <c r="AZ38" i="3"/>
  <c r="BB38" i="3"/>
  <c r="BD38" i="3"/>
  <c r="BF38" i="3"/>
  <c r="BH38" i="3"/>
  <c r="M38" i="3"/>
  <c r="Q38" i="3"/>
  <c r="U38" i="3"/>
  <c r="Y38" i="3"/>
  <c r="AC38" i="3"/>
  <c r="AG38" i="3"/>
  <c r="AK38" i="3"/>
  <c r="AO38" i="3"/>
  <c r="AS38" i="3"/>
  <c r="AW38" i="3"/>
  <c r="BA38" i="3"/>
  <c r="BE38" i="3"/>
  <c r="BI38" i="3"/>
  <c r="O38" i="3"/>
  <c r="W38" i="3"/>
  <c r="AE38" i="3"/>
  <c r="AM38" i="3"/>
  <c r="AU38" i="3"/>
  <c r="BC38" i="3"/>
  <c r="AA38" i="3"/>
  <c r="AQ38" i="3"/>
  <c r="BG38" i="3"/>
  <c r="AI38" i="3"/>
  <c r="S38" i="3"/>
  <c r="AY38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AP40" i="3"/>
  <c r="AR40" i="3"/>
  <c r="AT40" i="3"/>
  <c r="AV40" i="3"/>
  <c r="AX40" i="3"/>
  <c r="AZ40" i="3"/>
  <c r="BB40" i="3"/>
  <c r="BD40" i="3"/>
  <c r="BF40" i="3"/>
  <c r="BH40" i="3"/>
  <c r="M40" i="3"/>
  <c r="Q40" i="3"/>
  <c r="U40" i="3"/>
  <c r="Y40" i="3"/>
  <c r="AC40" i="3"/>
  <c r="AG40" i="3"/>
  <c r="AK40" i="3"/>
  <c r="AO40" i="3"/>
  <c r="AS40" i="3"/>
  <c r="AW40" i="3"/>
  <c r="BA40" i="3"/>
  <c r="BE40" i="3"/>
  <c r="BI40" i="3"/>
  <c r="S40" i="3"/>
  <c r="AA40" i="3"/>
  <c r="AI40" i="3"/>
  <c r="AQ40" i="3"/>
  <c r="AY40" i="3"/>
  <c r="BG40" i="3"/>
  <c r="W40" i="3"/>
  <c r="AM40" i="3"/>
  <c r="BC40" i="3"/>
  <c r="AE40" i="3"/>
  <c r="O40" i="3"/>
  <c r="AU40" i="3"/>
  <c r="N42" i="3"/>
  <c r="R42" i="3"/>
  <c r="V42" i="3"/>
  <c r="Z42" i="3"/>
  <c r="AD42" i="3"/>
  <c r="AH42" i="3"/>
  <c r="AL42" i="3"/>
  <c r="AP42" i="3"/>
  <c r="AT42" i="3"/>
  <c r="AX42" i="3"/>
  <c r="BB42" i="3"/>
  <c r="BF42" i="3"/>
  <c r="M42" i="3"/>
  <c r="U42" i="3"/>
  <c r="AC42" i="3"/>
  <c r="AK42" i="3"/>
  <c r="AS42" i="3"/>
  <c r="BA42" i="3"/>
  <c r="BI42" i="3"/>
  <c r="W42" i="3"/>
  <c r="AM42" i="3"/>
  <c r="BC42" i="3"/>
  <c r="AI42" i="3"/>
  <c r="P42" i="3"/>
  <c r="T42" i="3"/>
  <c r="X42" i="3"/>
  <c r="AB42" i="3"/>
  <c r="AF42" i="3"/>
  <c r="AJ42" i="3"/>
  <c r="AN42" i="3"/>
  <c r="AR42" i="3"/>
  <c r="AV42" i="3"/>
  <c r="AZ42" i="3"/>
  <c r="BD42" i="3"/>
  <c r="BH42" i="3"/>
  <c r="Q42" i="3"/>
  <c r="Y42" i="3"/>
  <c r="AG42" i="3"/>
  <c r="AO42" i="3"/>
  <c r="AW42" i="3"/>
  <c r="BE42" i="3"/>
  <c r="O42" i="3"/>
  <c r="AE42" i="3"/>
  <c r="AU42" i="3"/>
  <c r="S42" i="3"/>
  <c r="AY42" i="3"/>
  <c r="AQ42" i="3"/>
  <c r="BG42" i="3"/>
  <c r="M46" i="3"/>
  <c r="O46" i="3"/>
  <c r="Q46" i="3"/>
  <c r="S46" i="3"/>
  <c r="U46" i="3"/>
  <c r="W46" i="3"/>
  <c r="Y46" i="3"/>
  <c r="AA46" i="3"/>
  <c r="AC46" i="3"/>
  <c r="AE46" i="3"/>
  <c r="AG46" i="3"/>
  <c r="AI46" i="3"/>
  <c r="AK46" i="3"/>
  <c r="AM46" i="3"/>
  <c r="AO46" i="3"/>
  <c r="AQ46" i="3"/>
  <c r="AS46" i="3"/>
  <c r="AU46" i="3"/>
  <c r="AW46" i="3"/>
  <c r="AY46" i="3"/>
  <c r="BA46" i="3"/>
  <c r="BC46" i="3"/>
  <c r="BE46" i="3"/>
  <c r="BG46" i="3"/>
  <c r="BI46" i="3"/>
  <c r="N46" i="3"/>
  <c r="R46" i="3"/>
  <c r="V46" i="3"/>
  <c r="Z46" i="3"/>
  <c r="AD46" i="3"/>
  <c r="AH46" i="3"/>
  <c r="AL46" i="3"/>
  <c r="AP46" i="3"/>
  <c r="AT46" i="3"/>
  <c r="AX46" i="3"/>
  <c r="BB46" i="3"/>
  <c r="BF46" i="3"/>
  <c r="P46" i="3"/>
  <c r="X46" i="3"/>
  <c r="AF46" i="3"/>
  <c r="AN46" i="3"/>
  <c r="AV46" i="3"/>
  <c r="BD46" i="3"/>
  <c r="AB46" i="3"/>
  <c r="AR46" i="3"/>
  <c r="BH46" i="3"/>
  <c r="T46" i="3"/>
  <c r="AZ46" i="3"/>
  <c r="AJ46" i="3"/>
  <c r="M48" i="3"/>
  <c r="O48" i="3"/>
  <c r="Q48" i="3"/>
  <c r="S48" i="3"/>
  <c r="U48" i="3"/>
  <c r="W48" i="3"/>
  <c r="Y48" i="3"/>
  <c r="AA48" i="3"/>
  <c r="AC48" i="3"/>
  <c r="AE48" i="3"/>
  <c r="AG48" i="3"/>
  <c r="AI48" i="3"/>
  <c r="AK48" i="3"/>
  <c r="AM48" i="3"/>
  <c r="AO48" i="3"/>
  <c r="AQ48" i="3"/>
  <c r="AS48" i="3"/>
  <c r="AU48" i="3"/>
  <c r="AW48" i="3"/>
  <c r="AY48" i="3"/>
  <c r="BA48" i="3"/>
  <c r="BC48" i="3"/>
  <c r="BE48" i="3"/>
  <c r="BG48" i="3"/>
  <c r="BI48" i="3"/>
  <c r="P48" i="3"/>
  <c r="T48" i="3"/>
  <c r="X48" i="3"/>
  <c r="AB48" i="3"/>
  <c r="AF48" i="3"/>
  <c r="AJ48" i="3"/>
  <c r="AN48" i="3"/>
  <c r="AR48" i="3"/>
  <c r="AV48" i="3"/>
  <c r="AZ48" i="3"/>
  <c r="BD48" i="3"/>
  <c r="BH48" i="3"/>
  <c r="R48" i="3"/>
  <c r="Z48" i="3"/>
  <c r="AH48" i="3"/>
  <c r="AP48" i="3"/>
  <c r="AX48" i="3"/>
  <c r="BF48" i="3"/>
  <c r="N48" i="3"/>
  <c r="AD48" i="3"/>
  <c r="AT48" i="3"/>
  <c r="V48" i="3"/>
  <c r="AL48" i="3"/>
  <c r="BB48" i="3"/>
  <c r="M49" i="3"/>
  <c r="O49" i="3"/>
  <c r="Q49" i="3"/>
  <c r="S49" i="3"/>
  <c r="U49" i="3"/>
  <c r="W49" i="3"/>
  <c r="Y49" i="3"/>
  <c r="AA49" i="3"/>
  <c r="AC49" i="3"/>
  <c r="AE49" i="3"/>
  <c r="AG49" i="3"/>
  <c r="AI49" i="3"/>
  <c r="AK49" i="3"/>
  <c r="AM49" i="3"/>
  <c r="AO49" i="3"/>
  <c r="AQ49" i="3"/>
  <c r="AS49" i="3"/>
  <c r="AU49" i="3"/>
  <c r="AW49" i="3"/>
  <c r="AY49" i="3"/>
  <c r="BA49" i="3"/>
  <c r="BC49" i="3"/>
  <c r="BE49" i="3"/>
  <c r="BG49" i="3"/>
  <c r="BI49" i="3"/>
  <c r="N49" i="3"/>
  <c r="R49" i="3"/>
  <c r="V49" i="3"/>
  <c r="Z49" i="3"/>
  <c r="AD49" i="3"/>
  <c r="AH49" i="3"/>
  <c r="AL49" i="3"/>
  <c r="AP49" i="3"/>
  <c r="AT49" i="3"/>
  <c r="AX49" i="3"/>
  <c r="BB49" i="3"/>
  <c r="BF49" i="3"/>
  <c r="P49" i="3"/>
  <c r="X49" i="3"/>
  <c r="AF49" i="3"/>
  <c r="AN49" i="3"/>
  <c r="AV49" i="3"/>
  <c r="BD49" i="3"/>
  <c r="AB49" i="3"/>
  <c r="AR49" i="3"/>
  <c r="BH49" i="3"/>
  <c r="T49" i="3"/>
  <c r="AJ49" i="3"/>
  <c r="AZ49" i="3"/>
  <c r="O51" i="3"/>
  <c r="AE51" i="3"/>
  <c r="AU51" i="3"/>
  <c r="N51" i="3"/>
  <c r="R51" i="3"/>
  <c r="V51" i="3"/>
  <c r="Z51" i="3"/>
  <c r="AD51" i="3"/>
  <c r="AH51" i="3"/>
  <c r="AL51" i="3"/>
  <c r="AP51" i="3"/>
  <c r="AT51" i="3"/>
  <c r="AX51" i="3"/>
  <c r="BB51" i="3"/>
  <c r="BF51" i="3"/>
  <c r="M51" i="3"/>
  <c r="U51" i="3"/>
  <c r="AC51" i="3"/>
  <c r="AK51" i="3"/>
  <c r="AS51" i="3"/>
  <c r="BA51" i="3"/>
  <c r="BI51" i="3"/>
  <c r="AA51" i="3"/>
  <c r="AQ51" i="3"/>
  <c r="BG51" i="3"/>
  <c r="P51" i="3"/>
  <c r="T51" i="3"/>
  <c r="X51" i="3"/>
  <c r="AB51" i="3"/>
  <c r="AF51" i="3"/>
  <c r="AJ51" i="3"/>
  <c r="AN51" i="3"/>
  <c r="AR51" i="3"/>
  <c r="AV51" i="3"/>
  <c r="AZ51" i="3"/>
  <c r="BD51" i="3"/>
  <c r="BH51" i="3"/>
  <c r="Q51" i="3"/>
  <c r="Y51" i="3"/>
  <c r="AG51" i="3"/>
  <c r="AO51" i="3"/>
  <c r="AW51" i="3"/>
  <c r="BE51" i="3"/>
  <c r="S51" i="3"/>
  <c r="AI51" i="3"/>
  <c r="AY51" i="3"/>
  <c r="BC51" i="3"/>
  <c r="W51" i="3"/>
  <c r="M55" i="3"/>
  <c r="O55" i="3"/>
  <c r="Q55" i="3"/>
  <c r="S55" i="3"/>
  <c r="U55" i="3"/>
  <c r="W55" i="3"/>
  <c r="Y55" i="3"/>
  <c r="AA55" i="3"/>
  <c r="AC55" i="3"/>
  <c r="AE55" i="3"/>
  <c r="AG55" i="3"/>
  <c r="AI55" i="3"/>
  <c r="AK55" i="3"/>
  <c r="AM55" i="3"/>
  <c r="AO55" i="3"/>
  <c r="AQ55" i="3"/>
  <c r="AS55" i="3"/>
  <c r="AU55" i="3"/>
  <c r="AW55" i="3"/>
  <c r="AY55" i="3"/>
  <c r="BA55" i="3"/>
  <c r="BC55" i="3"/>
  <c r="BE55" i="3"/>
  <c r="BG55" i="3"/>
  <c r="BI55" i="3"/>
  <c r="P55" i="3"/>
  <c r="T55" i="3"/>
  <c r="X55" i="3"/>
  <c r="AB55" i="3"/>
  <c r="AF55" i="3"/>
  <c r="AJ55" i="3"/>
  <c r="AN55" i="3"/>
  <c r="AR55" i="3"/>
  <c r="AV55" i="3"/>
  <c r="AZ55" i="3"/>
  <c r="BD55" i="3"/>
  <c r="BH55" i="3"/>
  <c r="R55" i="3"/>
  <c r="Z55" i="3"/>
  <c r="AH55" i="3"/>
  <c r="AP55" i="3"/>
  <c r="AX55" i="3"/>
  <c r="BF55" i="3"/>
  <c r="N55" i="3"/>
  <c r="V55" i="3"/>
  <c r="AD55" i="3"/>
  <c r="AL55" i="3"/>
  <c r="AT55" i="3"/>
  <c r="BB55" i="3"/>
  <c r="AA42" i="3"/>
  <c r="BN17" i="3"/>
  <c r="BB19" i="3"/>
  <c r="AT19" i="3"/>
  <c r="AL19" i="3"/>
  <c r="AD19" i="3"/>
  <c r="V19" i="3"/>
  <c r="N19" i="3"/>
  <c r="BC19" i="3"/>
  <c r="AU19" i="3"/>
  <c r="AM19" i="3"/>
  <c r="AE19" i="3"/>
  <c r="W19" i="3"/>
  <c r="O19" i="3"/>
  <c r="N78" i="3"/>
  <c r="P78" i="3"/>
  <c r="R78" i="3"/>
  <c r="T78" i="3"/>
  <c r="V78" i="3"/>
  <c r="X78" i="3"/>
  <c r="Z78" i="3"/>
  <c r="AB78" i="3"/>
  <c r="AD78" i="3"/>
  <c r="AF78" i="3"/>
  <c r="AH78" i="3"/>
  <c r="AJ78" i="3"/>
  <c r="AL78" i="3"/>
  <c r="AN78" i="3"/>
  <c r="AP78" i="3"/>
  <c r="AR78" i="3"/>
  <c r="AT78" i="3"/>
  <c r="AV78" i="3"/>
  <c r="AX78" i="3"/>
  <c r="AZ78" i="3"/>
  <c r="BB78" i="3"/>
  <c r="BD78" i="3"/>
  <c r="BF78" i="3"/>
  <c r="BH78" i="3"/>
  <c r="M78" i="3"/>
  <c r="Q78" i="3"/>
  <c r="U78" i="3"/>
  <c r="Y78" i="3"/>
  <c r="AC78" i="3"/>
  <c r="AG78" i="3"/>
  <c r="AK78" i="3"/>
  <c r="AO78" i="3"/>
  <c r="AS78" i="3"/>
  <c r="AW78" i="3"/>
  <c r="BA78" i="3"/>
  <c r="BE78" i="3"/>
  <c r="BI78" i="3"/>
  <c r="O78" i="3"/>
  <c r="S78" i="3"/>
  <c r="W78" i="3"/>
  <c r="AA78" i="3"/>
  <c r="AE78" i="3"/>
  <c r="AI78" i="3"/>
  <c r="AM78" i="3"/>
  <c r="AQ78" i="3"/>
  <c r="AU78" i="3"/>
  <c r="AY78" i="3"/>
  <c r="BC78" i="3"/>
  <c r="BG78" i="3"/>
  <c r="N94" i="3"/>
  <c r="P94" i="3"/>
  <c r="R94" i="3"/>
  <c r="T94" i="3"/>
  <c r="V94" i="3"/>
  <c r="X94" i="3"/>
  <c r="Z94" i="3"/>
  <c r="AB94" i="3"/>
  <c r="AD94" i="3"/>
  <c r="AF94" i="3"/>
  <c r="AH94" i="3"/>
  <c r="AJ94" i="3"/>
  <c r="AL94" i="3"/>
  <c r="AN94" i="3"/>
  <c r="AP94" i="3"/>
  <c r="AR94" i="3"/>
  <c r="AT94" i="3"/>
  <c r="AV94" i="3"/>
  <c r="AX94" i="3"/>
  <c r="AZ94" i="3"/>
  <c r="BB94" i="3"/>
  <c r="BD94" i="3"/>
  <c r="BF94" i="3"/>
  <c r="BH94" i="3"/>
  <c r="M94" i="3"/>
  <c r="Q94" i="3"/>
  <c r="U94" i="3"/>
  <c r="Y94" i="3"/>
  <c r="AC94" i="3"/>
  <c r="AG94" i="3"/>
  <c r="AK94" i="3"/>
  <c r="AO94" i="3"/>
  <c r="AS94" i="3"/>
  <c r="AW94" i="3"/>
  <c r="BA94" i="3"/>
  <c r="BE94" i="3"/>
  <c r="BI94" i="3"/>
  <c r="O94" i="3"/>
  <c r="S94" i="3"/>
  <c r="W94" i="3"/>
  <c r="AA94" i="3"/>
  <c r="AE94" i="3"/>
  <c r="AI94" i="3"/>
  <c r="AM94" i="3"/>
  <c r="AQ94" i="3"/>
  <c r="AU94" i="3"/>
  <c r="AY94" i="3"/>
  <c r="BC94" i="3"/>
  <c r="BG94" i="3"/>
  <c r="N64" i="3"/>
  <c r="P64" i="3"/>
  <c r="R64" i="3"/>
  <c r="T64" i="3"/>
  <c r="V64" i="3"/>
  <c r="X64" i="3"/>
  <c r="Z64" i="3"/>
  <c r="AB64" i="3"/>
  <c r="AD64" i="3"/>
  <c r="AF64" i="3"/>
  <c r="AH64" i="3"/>
  <c r="AJ64" i="3"/>
  <c r="AL64" i="3"/>
  <c r="AN64" i="3"/>
  <c r="AP64" i="3"/>
  <c r="AR64" i="3"/>
  <c r="AT64" i="3"/>
  <c r="AV64" i="3"/>
  <c r="AX64" i="3"/>
  <c r="AZ64" i="3"/>
  <c r="BB64" i="3"/>
  <c r="BD64" i="3"/>
  <c r="BF64" i="3"/>
  <c r="BH64" i="3"/>
  <c r="O64" i="3"/>
  <c r="S64" i="3"/>
  <c r="W64" i="3"/>
  <c r="AA64" i="3"/>
  <c r="AE64" i="3"/>
  <c r="AI64" i="3"/>
  <c r="AM64" i="3"/>
  <c r="AQ64" i="3"/>
  <c r="AU64" i="3"/>
  <c r="AY64" i="3"/>
  <c r="BC64" i="3"/>
  <c r="BG64" i="3"/>
  <c r="Q64" i="3"/>
  <c r="Y64" i="3"/>
  <c r="AG64" i="3"/>
  <c r="AO64" i="3"/>
  <c r="AW64" i="3"/>
  <c r="BE64" i="3"/>
  <c r="M64" i="3"/>
  <c r="U64" i="3"/>
  <c r="AC64" i="3"/>
  <c r="AK64" i="3"/>
  <c r="AS64" i="3"/>
  <c r="BA64" i="3"/>
  <c r="BI64" i="3"/>
  <c r="N65" i="3"/>
  <c r="P65" i="3"/>
  <c r="R65" i="3"/>
  <c r="T65" i="3"/>
  <c r="V65" i="3"/>
  <c r="X65" i="3"/>
  <c r="Z65" i="3"/>
  <c r="AB65" i="3"/>
  <c r="AD65" i="3"/>
  <c r="AF65" i="3"/>
  <c r="AH65" i="3"/>
  <c r="AJ65" i="3"/>
  <c r="AL65" i="3"/>
  <c r="AN65" i="3"/>
  <c r="AP65" i="3"/>
  <c r="AR65" i="3"/>
  <c r="AT65" i="3"/>
  <c r="AV65" i="3"/>
  <c r="AX65" i="3"/>
  <c r="AZ65" i="3"/>
  <c r="BB65" i="3"/>
  <c r="BD65" i="3"/>
  <c r="BF65" i="3"/>
  <c r="BH65" i="3"/>
  <c r="M65" i="3"/>
  <c r="Q65" i="3"/>
  <c r="U65" i="3"/>
  <c r="Y65" i="3"/>
  <c r="AC65" i="3"/>
  <c r="AG65" i="3"/>
  <c r="AK65" i="3"/>
  <c r="AO65" i="3"/>
  <c r="AS65" i="3"/>
  <c r="AW65" i="3"/>
  <c r="BA65" i="3"/>
  <c r="BE65" i="3"/>
  <c r="BI65" i="3"/>
  <c r="O65" i="3"/>
  <c r="W65" i="3"/>
  <c r="AE65" i="3"/>
  <c r="AM65" i="3"/>
  <c r="AU65" i="3"/>
  <c r="BC65" i="3"/>
  <c r="S65" i="3"/>
  <c r="AA65" i="3"/>
  <c r="AI65" i="3"/>
  <c r="AQ65" i="3"/>
  <c r="AY65" i="3"/>
  <c r="BG65" i="3"/>
  <c r="M89" i="3"/>
  <c r="O89" i="3"/>
  <c r="Q89" i="3"/>
  <c r="S89" i="3"/>
  <c r="U89" i="3"/>
  <c r="W89" i="3"/>
  <c r="Y89" i="3"/>
  <c r="AA89" i="3"/>
  <c r="AC89" i="3"/>
  <c r="AE89" i="3"/>
  <c r="AG89" i="3"/>
  <c r="AI89" i="3"/>
  <c r="AK89" i="3"/>
  <c r="AM89" i="3"/>
  <c r="AO89" i="3"/>
  <c r="AQ89" i="3"/>
  <c r="AS89" i="3"/>
  <c r="AU89" i="3"/>
  <c r="AW89" i="3"/>
  <c r="AY89" i="3"/>
  <c r="BA89" i="3"/>
  <c r="BC89" i="3"/>
  <c r="BE89" i="3"/>
  <c r="BG89" i="3"/>
  <c r="BI89" i="3"/>
  <c r="N89" i="3"/>
  <c r="R89" i="3"/>
  <c r="V89" i="3"/>
  <c r="Z89" i="3"/>
  <c r="AD89" i="3"/>
  <c r="AH89" i="3"/>
  <c r="AL89" i="3"/>
  <c r="AP89" i="3"/>
  <c r="AT89" i="3"/>
  <c r="AX89" i="3"/>
  <c r="BB89" i="3"/>
  <c r="BF89" i="3"/>
  <c r="P89" i="3"/>
  <c r="T89" i="3"/>
  <c r="X89" i="3"/>
  <c r="AB89" i="3"/>
  <c r="AF89" i="3"/>
  <c r="AJ89" i="3"/>
  <c r="AN89" i="3"/>
  <c r="AR89" i="3"/>
  <c r="AV89" i="3"/>
  <c r="AZ89" i="3"/>
  <c r="BD89" i="3"/>
  <c r="BH89" i="3"/>
  <c r="N84" i="3"/>
  <c r="P84" i="3"/>
  <c r="R84" i="3"/>
  <c r="T84" i="3"/>
  <c r="V84" i="3"/>
  <c r="X84" i="3"/>
  <c r="Z84" i="3"/>
  <c r="AB84" i="3"/>
  <c r="AD84" i="3"/>
  <c r="AF84" i="3"/>
  <c r="AH84" i="3"/>
  <c r="AJ84" i="3"/>
  <c r="AL84" i="3"/>
  <c r="AN84" i="3"/>
  <c r="AP84" i="3"/>
  <c r="AR84" i="3"/>
  <c r="AT84" i="3"/>
  <c r="AV84" i="3"/>
  <c r="AX84" i="3"/>
  <c r="AZ84" i="3"/>
  <c r="BB84" i="3"/>
  <c r="BD84" i="3"/>
  <c r="BF84" i="3"/>
  <c r="BH84" i="3"/>
  <c r="O84" i="3"/>
  <c r="S84" i="3"/>
  <c r="W84" i="3"/>
  <c r="AA84" i="3"/>
  <c r="AE84" i="3"/>
  <c r="AI84" i="3"/>
  <c r="AM84" i="3"/>
  <c r="AQ84" i="3"/>
  <c r="AU84" i="3"/>
  <c r="AY84" i="3"/>
  <c r="BC84" i="3"/>
  <c r="BG84" i="3"/>
  <c r="M84" i="3"/>
  <c r="Q84" i="3"/>
  <c r="U84" i="3"/>
  <c r="Y84" i="3"/>
  <c r="AC84" i="3"/>
  <c r="AG84" i="3"/>
  <c r="AK84" i="3"/>
  <c r="AO84" i="3"/>
  <c r="AS84" i="3"/>
  <c r="AW84" i="3"/>
  <c r="BA84" i="3"/>
  <c r="BE84" i="3"/>
  <c r="BI84" i="3"/>
  <c r="M100" i="3"/>
  <c r="O100" i="3"/>
  <c r="Q100" i="3"/>
  <c r="S100" i="3"/>
  <c r="U100" i="3"/>
  <c r="W100" i="3"/>
  <c r="Y100" i="3"/>
  <c r="AA100" i="3"/>
  <c r="AC100" i="3"/>
  <c r="AE100" i="3"/>
  <c r="AG100" i="3"/>
  <c r="AI100" i="3"/>
  <c r="AK100" i="3"/>
  <c r="AM100" i="3"/>
  <c r="AO100" i="3"/>
  <c r="AQ100" i="3"/>
  <c r="AS100" i="3"/>
  <c r="AU100" i="3"/>
  <c r="AW100" i="3"/>
  <c r="AY100" i="3"/>
  <c r="BA100" i="3"/>
  <c r="BC100" i="3"/>
  <c r="BE100" i="3"/>
  <c r="BG100" i="3"/>
  <c r="BI100" i="3"/>
  <c r="P100" i="3"/>
  <c r="T100" i="3"/>
  <c r="X100" i="3"/>
  <c r="AB100" i="3"/>
  <c r="AF100" i="3"/>
  <c r="AJ100" i="3"/>
  <c r="AN100" i="3"/>
  <c r="AR100" i="3"/>
  <c r="AV100" i="3"/>
  <c r="AZ100" i="3"/>
  <c r="BD100" i="3"/>
  <c r="BH100" i="3"/>
  <c r="N100" i="3"/>
  <c r="R100" i="3"/>
  <c r="V100" i="3"/>
  <c r="Z100" i="3"/>
  <c r="AD100" i="3"/>
  <c r="AH100" i="3"/>
  <c r="AL100" i="3"/>
  <c r="AP100" i="3"/>
  <c r="AT100" i="3"/>
  <c r="AX100" i="3"/>
  <c r="BB100" i="3"/>
  <c r="BF100" i="3"/>
  <c r="N74" i="3"/>
  <c r="P74" i="3"/>
  <c r="R74" i="3"/>
  <c r="T74" i="3"/>
  <c r="V74" i="3"/>
  <c r="X74" i="3"/>
  <c r="Z74" i="3"/>
  <c r="AB74" i="3"/>
  <c r="AD74" i="3"/>
  <c r="AF74" i="3"/>
  <c r="AH74" i="3"/>
  <c r="AJ74" i="3"/>
  <c r="AL74" i="3"/>
  <c r="AN74" i="3"/>
  <c r="AP74" i="3"/>
  <c r="AR74" i="3"/>
  <c r="AT74" i="3"/>
  <c r="AV74" i="3"/>
  <c r="AX74" i="3"/>
  <c r="AZ74" i="3"/>
  <c r="BB74" i="3"/>
  <c r="BD74" i="3"/>
  <c r="BF74" i="3"/>
  <c r="BH74" i="3"/>
  <c r="M74" i="3"/>
  <c r="Q74" i="3"/>
  <c r="U74" i="3"/>
  <c r="Y74" i="3"/>
  <c r="AC74" i="3"/>
  <c r="AG74" i="3"/>
  <c r="AK74" i="3"/>
  <c r="AO74" i="3"/>
  <c r="AS74" i="3"/>
  <c r="AW74" i="3"/>
  <c r="BA74" i="3"/>
  <c r="BE74" i="3"/>
  <c r="BI74" i="3"/>
  <c r="O74" i="3"/>
  <c r="W74" i="3"/>
  <c r="AE74" i="3"/>
  <c r="AM74" i="3"/>
  <c r="AU74" i="3"/>
  <c r="BC74" i="3"/>
  <c r="S74" i="3"/>
  <c r="AA74" i="3"/>
  <c r="AI74" i="3"/>
  <c r="AQ74" i="3"/>
  <c r="AY74" i="3"/>
  <c r="BG74" i="3"/>
  <c r="N82" i="3"/>
  <c r="P82" i="3"/>
  <c r="R82" i="3"/>
  <c r="T82" i="3"/>
  <c r="V82" i="3"/>
  <c r="X82" i="3"/>
  <c r="Z82" i="3"/>
  <c r="AB82" i="3"/>
  <c r="AD82" i="3"/>
  <c r="AF82" i="3"/>
  <c r="AH82" i="3"/>
  <c r="AJ82" i="3"/>
  <c r="AL82" i="3"/>
  <c r="AN82" i="3"/>
  <c r="AP82" i="3"/>
  <c r="AR82" i="3"/>
  <c r="AT82" i="3"/>
  <c r="AV82" i="3"/>
  <c r="AX82" i="3"/>
  <c r="AZ82" i="3"/>
  <c r="BB82" i="3"/>
  <c r="BD82" i="3"/>
  <c r="BF82" i="3"/>
  <c r="BH82" i="3"/>
  <c r="M82" i="3"/>
  <c r="Q82" i="3"/>
  <c r="U82" i="3"/>
  <c r="Y82" i="3"/>
  <c r="AC82" i="3"/>
  <c r="AG82" i="3"/>
  <c r="AK82" i="3"/>
  <c r="AO82" i="3"/>
  <c r="AS82" i="3"/>
  <c r="AW82" i="3"/>
  <c r="BA82" i="3"/>
  <c r="BE82" i="3"/>
  <c r="BI82" i="3"/>
  <c r="O82" i="3"/>
  <c r="S82" i="3"/>
  <c r="W82" i="3"/>
  <c r="AA82" i="3"/>
  <c r="AE82" i="3"/>
  <c r="AI82" i="3"/>
  <c r="AM82" i="3"/>
  <c r="AQ82" i="3"/>
  <c r="AU82" i="3"/>
  <c r="AY82" i="3"/>
  <c r="BC82" i="3"/>
  <c r="BG82" i="3"/>
  <c r="N90" i="3"/>
  <c r="P90" i="3"/>
  <c r="R90" i="3"/>
  <c r="T90" i="3"/>
  <c r="V90" i="3"/>
  <c r="X90" i="3"/>
  <c r="Z90" i="3"/>
  <c r="AB90" i="3"/>
  <c r="AD90" i="3"/>
  <c r="AF90" i="3"/>
  <c r="AH90" i="3"/>
  <c r="AJ90" i="3"/>
  <c r="AL90" i="3"/>
  <c r="AN90" i="3"/>
  <c r="AP90" i="3"/>
  <c r="AR90" i="3"/>
  <c r="AT90" i="3"/>
  <c r="AV90" i="3"/>
  <c r="AX90" i="3"/>
  <c r="AZ90" i="3"/>
  <c r="BB90" i="3"/>
  <c r="BD90" i="3"/>
  <c r="BF90" i="3"/>
  <c r="BH90" i="3"/>
  <c r="M90" i="3"/>
  <c r="Q90" i="3"/>
  <c r="U90" i="3"/>
  <c r="Y90" i="3"/>
  <c r="AC90" i="3"/>
  <c r="AG90" i="3"/>
  <c r="AK90" i="3"/>
  <c r="AO90" i="3"/>
  <c r="AS90" i="3"/>
  <c r="AW90" i="3"/>
  <c r="BA90" i="3"/>
  <c r="BE90" i="3"/>
  <c r="BI90" i="3"/>
  <c r="O90" i="3"/>
  <c r="S90" i="3"/>
  <c r="W90" i="3"/>
  <c r="AA90" i="3"/>
  <c r="AE90" i="3"/>
  <c r="AI90" i="3"/>
  <c r="AM90" i="3"/>
  <c r="AQ90" i="3"/>
  <c r="AU90" i="3"/>
  <c r="AY90" i="3"/>
  <c r="BC90" i="3"/>
  <c r="BG90" i="3"/>
  <c r="M98" i="3"/>
  <c r="O98" i="3"/>
  <c r="Q98" i="3"/>
  <c r="S98" i="3"/>
  <c r="U98" i="3"/>
  <c r="W98" i="3"/>
  <c r="Y98" i="3"/>
  <c r="AA98" i="3"/>
  <c r="AC98" i="3"/>
  <c r="AE98" i="3"/>
  <c r="AG98" i="3"/>
  <c r="AI98" i="3"/>
  <c r="AK98" i="3"/>
  <c r="AM98" i="3"/>
  <c r="AO98" i="3"/>
  <c r="AQ98" i="3"/>
  <c r="AS98" i="3"/>
  <c r="AU98" i="3"/>
  <c r="AW98" i="3"/>
  <c r="AY98" i="3"/>
  <c r="BA98" i="3"/>
  <c r="BC98" i="3"/>
  <c r="BE98" i="3"/>
  <c r="BG98" i="3"/>
  <c r="BI98" i="3"/>
  <c r="P98" i="3"/>
  <c r="T98" i="3"/>
  <c r="X98" i="3"/>
  <c r="AB98" i="3"/>
  <c r="AF98" i="3"/>
  <c r="AJ98" i="3"/>
  <c r="AN98" i="3"/>
  <c r="AR98" i="3"/>
  <c r="AV98" i="3"/>
  <c r="AZ98" i="3"/>
  <c r="BD98" i="3"/>
  <c r="BH98" i="3"/>
  <c r="N98" i="3"/>
  <c r="R98" i="3"/>
  <c r="V98" i="3"/>
  <c r="Z98" i="3"/>
  <c r="AD98" i="3"/>
  <c r="AH98" i="3"/>
  <c r="AL98" i="3"/>
  <c r="AP98" i="3"/>
  <c r="AT98" i="3"/>
  <c r="AX98" i="3"/>
  <c r="BB98" i="3"/>
  <c r="BF98" i="3"/>
  <c r="N68" i="3"/>
  <c r="P68" i="3"/>
  <c r="R68" i="3"/>
  <c r="T68" i="3"/>
  <c r="V68" i="3"/>
  <c r="X68" i="3"/>
  <c r="Z68" i="3"/>
  <c r="AB68" i="3"/>
  <c r="AD68" i="3"/>
  <c r="AF68" i="3"/>
  <c r="AH68" i="3"/>
  <c r="AJ68" i="3"/>
  <c r="AL68" i="3"/>
  <c r="AN68" i="3"/>
  <c r="AP68" i="3"/>
  <c r="AR68" i="3"/>
  <c r="AT68" i="3"/>
  <c r="AV68" i="3"/>
  <c r="AX68" i="3"/>
  <c r="AZ68" i="3"/>
  <c r="BB68" i="3"/>
  <c r="BD68" i="3"/>
  <c r="BF68" i="3"/>
  <c r="BH68" i="3"/>
  <c r="O68" i="3"/>
  <c r="S68" i="3"/>
  <c r="W68" i="3"/>
  <c r="AA68" i="3"/>
  <c r="AE68" i="3"/>
  <c r="AI68" i="3"/>
  <c r="AM68" i="3"/>
  <c r="AQ68" i="3"/>
  <c r="AU68" i="3"/>
  <c r="AY68" i="3"/>
  <c r="BC68" i="3"/>
  <c r="BG68" i="3"/>
  <c r="Q68" i="3"/>
  <c r="Y68" i="3"/>
  <c r="AG68" i="3"/>
  <c r="AO68" i="3"/>
  <c r="AW68" i="3"/>
  <c r="BE68" i="3"/>
  <c r="M68" i="3"/>
  <c r="U68" i="3"/>
  <c r="AC68" i="3"/>
  <c r="AK68" i="3"/>
  <c r="AS68" i="3"/>
  <c r="BA68" i="3"/>
  <c r="BI68" i="3"/>
  <c r="N88" i="3"/>
  <c r="P88" i="3"/>
  <c r="R88" i="3"/>
  <c r="T88" i="3"/>
  <c r="V88" i="3"/>
  <c r="X88" i="3"/>
  <c r="Z88" i="3"/>
  <c r="AB88" i="3"/>
  <c r="AD88" i="3"/>
  <c r="AF88" i="3"/>
  <c r="AH88" i="3"/>
  <c r="AJ88" i="3"/>
  <c r="AL88" i="3"/>
  <c r="AN88" i="3"/>
  <c r="AP88" i="3"/>
  <c r="AR88" i="3"/>
  <c r="AT88" i="3"/>
  <c r="AV88" i="3"/>
  <c r="AX88" i="3"/>
  <c r="AZ88" i="3"/>
  <c r="BB88" i="3"/>
  <c r="BD88" i="3"/>
  <c r="BF88" i="3"/>
  <c r="BH88" i="3"/>
  <c r="O88" i="3"/>
  <c r="S88" i="3"/>
  <c r="W88" i="3"/>
  <c r="AA88" i="3"/>
  <c r="AE88" i="3"/>
  <c r="AI88" i="3"/>
  <c r="AM88" i="3"/>
  <c r="AQ88" i="3"/>
  <c r="AU88" i="3"/>
  <c r="AY88" i="3"/>
  <c r="BC88" i="3"/>
  <c r="BG88" i="3"/>
  <c r="M88" i="3"/>
  <c r="Q88" i="3"/>
  <c r="U88" i="3"/>
  <c r="Y88" i="3"/>
  <c r="AC88" i="3"/>
  <c r="AG88" i="3"/>
  <c r="AK88" i="3"/>
  <c r="AO88" i="3"/>
  <c r="AS88" i="3"/>
  <c r="AW88" i="3"/>
  <c r="BA88" i="3"/>
  <c r="BE88" i="3"/>
  <c r="BI88" i="3"/>
  <c r="N69" i="3"/>
  <c r="P69" i="3"/>
  <c r="R69" i="3"/>
  <c r="T69" i="3"/>
  <c r="V69" i="3"/>
  <c r="X69" i="3"/>
  <c r="Z69" i="3"/>
  <c r="AB69" i="3"/>
  <c r="AD69" i="3"/>
  <c r="AF69" i="3"/>
  <c r="AH69" i="3"/>
  <c r="AJ69" i="3"/>
  <c r="AL69" i="3"/>
  <c r="AN69" i="3"/>
  <c r="AP69" i="3"/>
  <c r="AR69" i="3"/>
  <c r="AT69" i="3"/>
  <c r="AV69" i="3"/>
  <c r="AX69" i="3"/>
  <c r="AZ69" i="3"/>
  <c r="BB69" i="3"/>
  <c r="BD69" i="3"/>
  <c r="BF69" i="3"/>
  <c r="BH69" i="3"/>
  <c r="M69" i="3"/>
  <c r="Q69" i="3"/>
  <c r="U69" i="3"/>
  <c r="Y69" i="3"/>
  <c r="AC69" i="3"/>
  <c r="AG69" i="3"/>
  <c r="AK69" i="3"/>
  <c r="AO69" i="3"/>
  <c r="AS69" i="3"/>
  <c r="AW69" i="3"/>
  <c r="BA69" i="3"/>
  <c r="BE69" i="3"/>
  <c r="BI69" i="3"/>
  <c r="O69" i="3"/>
  <c r="W69" i="3"/>
  <c r="AE69" i="3"/>
  <c r="AM69" i="3"/>
  <c r="AU69" i="3"/>
  <c r="BC69" i="3"/>
  <c r="S69" i="3"/>
  <c r="AA69" i="3"/>
  <c r="AI69" i="3"/>
  <c r="AQ69" i="3"/>
  <c r="AY69" i="3"/>
  <c r="BG69" i="3"/>
  <c r="N77" i="3"/>
  <c r="P77" i="3"/>
  <c r="R77" i="3"/>
  <c r="T77" i="3"/>
  <c r="V77" i="3"/>
  <c r="X77" i="3"/>
  <c r="Z77" i="3"/>
  <c r="AB77" i="3"/>
  <c r="AD77" i="3"/>
  <c r="AF77" i="3"/>
  <c r="AH77" i="3"/>
  <c r="AJ77" i="3"/>
  <c r="AL77" i="3"/>
  <c r="AN77" i="3"/>
  <c r="AP77" i="3"/>
  <c r="AR77" i="3"/>
  <c r="AT77" i="3"/>
  <c r="AV77" i="3"/>
  <c r="AX77" i="3"/>
  <c r="AZ77" i="3"/>
  <c r="BB77" i="3"/>
  <c r="BD77" i="3"/>
  <c r="BF77" i="3"/>
  <c r="BH77" i="3"/>
  <c r="O77" i="3"/>
  <c r="S77" i="3"/>
  <c r="W77" i="3"/>
  <c r="AA77" i="3"/>
  <c r="AE77" i="3"/>
  <c r="AI77" i="3"/>
  <c r="AM77" i="3"/>
  <c r="AQ77" i="3"/>
  <c r="AU77" i="3"/>
  <c r="AY77" i="3"/>
  <c r="BC77" i="3"/>
  <c r="BG77" i="3"/>
  <c r="M77" i="3"/>
  <c r="Q77" i="3"/>
  <c r="U77" i="3"/>
  <c r="Y77" i="3"/>
  <c r="AC77" i="3"/>
  <c r="AG77" i="3"/>
  <c r="AK77" i="3"/>
  <c r="AO77" i="3"/>
  <c r="AS77" i="3"/>
  <c r="AW77" i="3"/>
  <c r="BA77" i="3"/>
  <c r="BE77" i="3"/>
  <c r="BI77" i="3"/>
  <c r="M85" i="3"/>
  <c r="O85" i="3"/>
  <c r="Q85" i="3"/>
  <c r="S85" i="3"/>
  <c r="U85" i="3"/>
  <c r="W85" i="3"/>
  <c r="Y85" i="3"/>
  <c r="AA85" i="3"/>
  <c r="AC85" i="3"/>
  <c r="AE85" i="3"/>
  <c r="AG85" i="3"/>
  <c r="AI85" i="3"/>
  <c r="AK85" i="3"/>
  <c r="AM85" i="3"/>
  <c r="AO85" i="3"/>
  <c r="AQ85" i="3"/>
  <c r="AS85" i="3"/>
  <c r="AU85" i="3"/>
  <c r="AW85" i="3"/>
  <c r="AY85" i="3"/>
  <c r="BA85" i="3"/>
  <c r="BC85" i="3"/>
  <c r="BE85" i="3"/>
  <c r="BG85" i="3"/>
  <c r="BI85" i="3"/>
  <c r="N85" i="3"/>
  <c r="R85" i="3"/>
  <c r="V85" i="3"/>
  <c r="Z85" i="3"/>
  <c r="AD85" i="3"/>
  <c r="AH85" i="3"/>
  <c r="AL85" i="3"/>
  <c r="AP85" i="3"/>
  <c r="AT85" i="3"/>
  <c r="AX85" i="3"/>
  <c r="BB85" i="3"/>
  <c r="BF85" i="3"/>
  <c r="P85" i="3"/>
  <c r="T85" i="3"/>
  <c r="X85" i="3"/>
  <c r="AB85" i="3"/>
  <c r="AF85" i="3"/>
  <c r="AJ85" i="3"/>
  <c r="AN85" i="3"/>
  <c r="AR85" i="3"/>
  <c r="AV85" i="3"/>
  <c r="AZ85" i="3"/>
  <c r="BD85" i="3"/>
  <c r="BH85" i="3"/>
  <c r="M93" i="3"/>
  <c r="O93" i="3"/>
  <c r="Q93" i="3"/>
  <c r="S93" i="3"/>
  <c r="U93" i="3"/>
  <c r="W93" i="3"/>
  <c r="Y93" i="3"/>
  <c r="AA93" i="3"/>
  <c r="AC93" i="3"/>
  <c r="AE93" i="3"/>
  <c r="AG93" i="3"/>
  <c r="AI93" i="3"/>
  <c r="AK93" i="3"/>
  <c r="AM93" i="3"/>
  <c r="AO93" i="3"/>
  <c r="AQ93" i="3"/>
  <c r="AS93" i="3"/>
  <c r="AU93" i="3"/>
  <c r="AW93" i="3"/>
  <c r="AY93" i="3"/>
  <c r="BA93" i="3"/>
  <c r="BC93" i="3"/>
  <c r="BE93" i="3"/>
  <c r="BG93" i="3"/>
  <c r="BI93" i="3"/>
  <c r="N93" i="3"/>
  <c r="R93" i="3"/>
  <c r="V93" i="3"/>
  <c r="Z93" i="3"/>
  <c r="AD93" i="3"/>
  <c r="AH93" i="3"/>
  <c r="AL93" i="3"/>
  <c r="AP93" i="3"/>
  <c r="AT93" i="3"/>
  <c r="AX93" i="3"/>
  <c r="BB93" i="3"/>
  <c r="BF93" i="3"/>
  <c r="P93" i="3"/>
  <c r="T93" i="3"/>
  <c r="X93" i="3"/>
  <c r="AB93" i="3"/>
  <c r="AF93" i="3"/>
  <c r="AJ93" i="3"/>
  <c r="AN93" i="3"/>
  <c r="AR93" i="3"/>
  <c r="AV93" i="3"/>
  <c r="AZ93" i="3"/>
  <c r="BD93" i="3"/>
  <c r="BH93" i="3"/>
  <c r="M72" i="3"/>
  <c r="O72" i="3"/>
  <c r="Q72" i="3"/>
  <c r="S72" i="3"/>
  <c r="U72" i="3"/>
  <c r="W72" i="3"/>
  <c r="Y72" i="3"/>
  <c r="AA72" i="3"/>
  <c r="AC72" i="3"/>
  <c r="AE72" i="3"/>
  <c r="AG72" i="3"/>
  <c r="AI72" i="3"/>
  <c r="AK72" i="3"/>
  <c r="AM72" i="3"/>
  <c r="AO72" i="3"/>
  <c r="AQ72" i="3"/>
  <c r="AS72" i="3"/>
  <c r="AU72" i="3"/>
  <c r="AW72" i="3"/>
  <c r="AY72" i="3"/>
  <c r="BA72" i="3"/>
  <c r="BC72" i="3"/>
  <c r="BE72" i="3"/>
  <c r="BG72" i="3"/>
  <c r="BI72" i="3"/>
  <c r="P72" i="3"/>
  <c r="T72" i="3"/>
  <c r="X72" i="3"/>
  <c r="AB72" i="3"/>
  <c r="AF72" i="3"/>
  <c r="AJ72" i="3"/>
  <c r="AN72" i="3"/>
  <c r="AR72" i="3"/>
  <c r="AV72" i="3"/>
  <c r="AZ72" i="3"/>
  <c r="BD72" i="3"/>
  <c r="BH72" i="3"/>
  <c r="R72" i="3"/>
  <c r="Z72" i="3"/>
  <c r="AH72" i="3"/>
  <c r="AP72" i="3"/>
  <c r="AX72" i="3"/>
  <c r="BF72" i="3"/>
  <c r="N72" i="3"/>
  <c r="V72" i="3"/>
  <c r="AD72" i="3"/>
  <c r="AL72" i="3"/>
  <c r="AT72" i="3"/>
  <c r="BB72" i="3"/>
  <c r="N96" i="3"/>
  <c r="P96" i="3"/>
  <c r="R96" i="3"/>
  <c r="T96" i="3"/>
  <c r="V96" i="3"/>
  <c r="X96" i="3"/>
  <c r="Z96" i="3"/>
  <c r="AB96" i="3"/>
  <c r="AD96" i="3"/>
  <c r="AF96" i="3"/>
  <c r="AH96" i="3"/>
  <c r="AJ96" i="3"/>
  <c r="AL96" i="3"/>
  <c r="AN96" i="3"/>
  <c r="AP96" i="3"/>
  <c r="AR96" i="3"/>
  <c r="AT96" i="3"/>
  <c r="AV96" i="3"/>
  <c r="AX96" i="3"/>
  <c r="AZ96" i="3"/>
  <c r="BB96" i="3"/>
  <c r="BD96" i="3"/>
  <c r="BF96" i="3"/>
  <c r="BH96" i="3"/>
  <c r="O96" i="3"/>
  <c r="S96" i="3"/>
  <c r="W96" i="3"/>
  <c r="AA96" i="3"/>
  <c r="AE96" i="3"/>
  <c r="AI96" i="3"/>
  <c r="AM96" i="3"/>
  <c r="AQ96" i="3"/>
  <c r="AU96" i="3"/>
  <c r="AY96" i="3"/>
  <c r="BC96" i="3"/>
  <c r="BG96" i="3"/>
  <c r="M96" i="3"/>
  <c r="Q96" i="3"/>
  <c r="U96" i="3"/>
  <c r="Y96" i="3"/>
  <c r="AC96" i="3"/>
  <c r="AG96" i="3"/>
  <c r="AK96" i="3"/>
  <c r="AO96" i="3"/>
  <c r="AS96" i="3"/>
  <c r="AW96" i="3"/>
  <c r="BA96" i="3"/>
  <c r="BE96" i="3"/>
  <c r="BI96" i="3"/>
  <c r="N92" i="3"/>
  <c r="P92" i="3"/>
  <c r="R92" i="3"/>
  <c r="T92" i="3"/>
  <c r="V92" i="3"/>
  <c r="X92" i="3"/>
  <c r="Z92" i="3"/>
  <c r="AB92" i="3"/>
  <c r="AD92" i="3"/>
  <c r="AF92" i="3"/>
  <c r="AH92" i="3"/>
  <c r="AJ92" i="3"/>
  <c r="AL92" i="3"/>
  <c r="AN92" i="3"/>
  <c r="AP92" i="3"/>
  <c r="AR92" i="3"/>
  <c r="AT92" i="3"/>
  <c r="AV92" i="3"/>
  <c r="AX92" i="3"/>
  <c r="AZ92" i="3"/>
  <c r="BB92" i="3"/>
  <c r="BD92" i="3"/>
  <c r="BF92" i="3"/>
  <c r="BH92" i="3"/>
  <c r="O92" i="3"/>
  <c r="S92" i="3"/>
  <c r="W92" i="3"/>
  <c r="AA92" i="3"/>
  <c r="AE92" i="3"/>
  <c r="AI92" i="3"/>
  <c r="AM92" i="3"/>
  <c r="AQ92" i="3"/>
  <c r="AU92" i="3"/>
  <c r="AY92" i="3"/>
  <c r="BC92" i="3"/>
  <c r="BG92" i="3"/>
  <c r="M92" i="3"/>
  <c r="Q92" i="3"/>
  <c r="U92" i="3"/>
  <c r="Y92" i="3"/>
  <c r="AC92" i="3"/>
  <c r="AG92" i="3"/>
  <c r="AK92" i="3"/>
  <c r="AO92" i="3"/>
  <c r="AS92" i="3"/>
  <c r="AW92" i="3"/>
  <c r="BA92" i="3"/>
  <c r="BE92" i="3"/>
  <c r="BI92" i="3"/>
  <c r="BC35" i="3"/>
  <c r="AM51" i="3"/>
  <c r="BJ17" i="3"/>
  <c r="BK17" i="3"/>
  <c r="BF19" i="3"/>
  <c r="AX19" i="3"/>
  <c r="AP19" i="3"/>
  <c r="AH19" i="3"/>
  <c r="Z19" i="3"/>
  <c r="R19" i="3"/>
  <c r="BG19" i="3"/>
  <c r="AY19" i="3"/>
  <c r="AQ19" i="3"/>
  <c r="AI19" i="3"/>
  <c r="AA19" i="3"/>
  <c r="S19" i="3"/>
  <c r="BL53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M30" i="3"/>
  <c r="O30" i="3"/>
  <c r="Q30" i="3"/>
  <c r="S30" i="3"/>
  <c r="U30" i="3"/>
  <c r="W30" i="3"/>
  <c r="Y30" i="3"/>
  <c r="AA30" i="3"/>
  <c r="AC30" i="3"/>
  <c r="AE30" i="3"/>
  <c r="AG30" i="3"/>
  <c r="P30" i="3"/>
  <c r="T30" i="3"/>
  <c r="X30" i="3"/>
  <c r="AB30" i="3"/>
  <c r="AF30" i="3"/>
  <c r="AI30" i="3"/>
  <c r="AK30" i="3"/>
  <c r="AM30" i="3"/>
  <c r="AO30" i="3"/>
  <c r="AQ30" i="3"/>
  <c r="AS30" i="3"/>
  <c r="AU30" i="3"/>
  <c r="AW30" i="3"/>
  <c r="AY30" i="3"/>
  <c r="BA30" i="3"/>
  <c r="BC30" i="3"/>
  <c r="BE30" i="3"/>
  <c r="BG30" i="3"/>
  <c r="BI30" i="3"/>
  <c r="N30" i="3"/>
  <c r="R30" i="3"/>
  <c r="V30" i="3"/>
  <c r="Z30" i="3"/>
  <c r="AD30" i="3"/>
  <c r="AH30" i="3"/>
  <c r="AJ30" i="3"/>
  <c r="AL30" i="3"/>
  <c r="AN30" i="3"/>
  <c r="AP30" i="3"/>
  <c r="AR30" i="3"/>
  <c r="AT30" i="3"/>
  <c r="AV30" i="3"/>
  <c r="AX30" i="3"/>
  <c r="AZ30" i="3"/>
  <c r="BB30" i="3"/>
  <c r="BD30" i="3"/>
  <c r="BF30" i="3"/>
  <c r="BH30" i="3"/>
  <c r="M32" i="3"/>
  <c r="O32" i="3"/>
  <c r="Q32" i="3"/>
  <c r="S32" i="3"/>
  <c r="U32" i="3"/>
  <c r="W32" i="3"/>
  <c r="Y32" i="3"/>
  <c r="AA32" i="3"/>
  <c r="AC32" i="3"/>
  <c r="AE32" i="3"/>
  <c r="AG32" i="3"/>
  <c r="AI32" i="3"/>
  <c r="AK32" i="3"/>
  <c r="AM32" i="3"/>
  <c r="AO32" i="3"/>
  <c r="AQ32" i="3"/>
  <c r="AS32" i="3"/>
  <c r="AU32" i="3"/>
  <c r="AW32" i="3"/>
  <c r="AY32" i="3"/>
  <c r="BA32" i="3"/>
  <c r="BC32" i="3"/>
  <c r="BE32" i="3"/>
  <c r="BG32" i="3"/>
  <c r="BI32" i="3"/>
  <c r="N32" i="3"/>
  <c r="P32" i="3"/>
  <c r="R32" i="3"/>
  <c r="T32" i="3"/>
  <c r="V32" i="3"/>
  <c r="X32" i="3"/>
  <c r="Z32" i="3"/>
  <c r="AB32" i="3"/>
  <c r="AD32" i="3"/>
  <c r="AF32" i="3"/>
  <c r="AH32" i="3"/>
  <c r="AJ32" i="3"/>
  <c r="AL32" i="3"/>
  <c r="AN32" i="3"/>
  <c r="AP32" i="3"/>
  <c r="AR32" i="3"/>
  <c r="AT32" i="3"/>
  <c r="AV32" i="3"/>
  <c r="AX32" i="3"/>
  <c r="AZ32" i="3"/>
  <c r="BB32" i="3"/>
  <c r="BD32" i="3"/>
  <c r="BF32" i="3"/>
  <c r="BH32" i="3"/>
  <c r="V36" i="3"/>
  <c r="BB36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N39" i="3"/>
  <c r="AP39" i="3"/>
  <c r="AR39" i="3"/>
  <c r="AT39" i="3"/>
  <c r="AV39" i="3"/>
  <c r="AX39" i="3"/>
  <c r="AZ39" i="3"/>
  <c r="BB39" i="3"/>
  <c r="BD39" i="3"/>
  <c r="BF39" i="3"/>
  <c r="BH39" i="3"/>
  <c r="O39" i="3"/>
  <c r="S39" i="3"/>
  <c r="W39" i="3"/>
  <c r="AA39" i="3"/>
  <c r="AE39" i="3"/>
  <c r="AI39" i="3"/>
  <c r="AM39" i="3"/>
  <c r="AQ39" i="3"/>
  <c r="AU39" i="3"/>
  <c r="AY39" i="3"/>
  <c r="BC39" i="3"/>
  <c r="BG39" i="3"/>
  <c r="M39" i="3"/>
  <c r="U39" i="3"/>
  <c r="AC39" i="3"/>
  <c r="AK39" i="3"/>
  <c r="AS39" i="3"/>
  <c r="BA39" i="3"/>
  <c r="BI39" i="3"/>
  <c r="Y39" i="3"/>
  <c r="AO39" i="3"/>
  <c r="BE39" i="3"/>
  <c r="Q39" i="3"/>
  <c r="AW39" i="3"/>
  <c r="AG39" i="3"/>
  <c r="N41" i="3"/>
  <c r="P41" i="3"/>
  <c r="R41" i="3"/>
  <c r="T41" i="3"/>
  <c r="V41" i="3"/>
  <c r="X41" i="3"/>
  <c r="Z41" i="3"/>
  <c r="AB41" i="3"/>
  <c r="AD41" i="3"/>
  <c r="AF41" i="3"/>
  <c r="AH41" i="3"/>
  <c r="AJ41" i="3"/>
  <c r="AL41" i="3"/>
  <c r="AN41" i="3"/>
  <c r="AP41" i="3"/>
  <c r="AR41" i="3"/>
  <c r="AT41" i="3"/>
  <c r="AV41" i="3"/>
  <c r="AX41" i="3"/>
  <c r="AZ41" i="3"/>
  <c r="BB41" i="3"/>
  <c r="BD41" i="3"/>
  <c r="BF41" i="3"/>
  <c r="BH41" i="3"/>
  <c r="O41" i="3"/>
  <c r="S41" i="3"/>
  <c r="W41" i="3"/>
  <c r="AA41" i="3"/>
  <c r="AE41" i="3"/>
  <c r="AI41" i="3"/>
  <c r="AM41" i="3"/>
  <c r="AQ41" i="3"/>
  <c r="AU41" i="3"/>
  <c r="AY41" i="3"/>
  <c r="BC41" i="3"/>
  <c r="BG41" i="3"/>
  <c r="Q41" i="3"/>
  <c r="Y41" i="3"/>
  <c r="AG41" i="3"/>
  <c r="AO41" i="3"/>
  <c r="AW41" i="3"/>
  <c r="BE41" i="3"/>
  <c r="U41" i="3"/>
  <c r="AK41" i="3"/>
  <c r="BA41" i="3"/>
  <c r="M41" i="3"/>
  <c r="AS41" i="3"/>
  <c r="AC41" i="3"/>
  <c r="BI41" i="3"/>
  <c r="M47" i="3"/>
  <c r="O47" i="3"/>
  <c r="Q47" i="3"/>
  <c r="S47" i="3"/>
  <c r="U47" i="3"/>
  <c r="W47" i="3"/>
  <c r="Y47" i="3"/>
  <c r="AA47" i="3"/>
  <c r="AC47" i="3"/>
  <c r="AE47" i="3"/>
  <c r="AG47" i="3"/>
  <c r="AI47" i="3"/>
  <c r="AK47" i="3"/>
  <c r="AM47" i="3"/>
  <c r="AO47" i="3"/>
  <c r="AQ47" i="3"/>
  <c r="AS47" i="3"/>
  <c r="AU47" i="3"/>
  <c r="AW47" i="3"/>
  <c r="AY47" i="3"/>
  <c r="BA47" i="3"/>
  <c r="BC47" i="3"/>
  <c r="BE47" i="3"/>
  <c r="BG47" i="3"/>
  <c r="BI47" i="3"/>
  <c r="P47" i="3"/>
  <c r="T47" i="3"/>
  <c r="X47" i="3"/>
  <c r="AB47" i="3"/>
  <c r="AF47" i="3"/>
  <c r="AJ47" i="3"/>
  <c r="AN47" i="3"/>
  <c r="AR47" i="3"/>
  <c r="AV47" i="3"/>
  <c r="AZ47" i="3"/>
  <c r="BD47" i="3"/>
  <c r="BH47" i="3"/>
  <c r="N47" i="3"/>
  <c r="V47" i="3"/>
  <c r="AD47" i="3"/>
  <c r="AL47" i="3"/>
  <c r="AT47" i="3"/>
  <c r="BB47" i="3"/>
  <c r="Z47" i="3"/>
  <c r="AP47" i="3"/>
  <c r="BF47" i="3"/>
  <c r="AH47" i="3"/>
  <c r="R47" i="3"/>
  <c r="AX47" i="3"/>
  <c r="R50" i="3"/>
  <c r="AH50" i="3"/>
  <c r="AX50" i="3"/>
  <c r="N54" i="3"/>
  <c r="P54" i="3"/>
  <c r="R54" i="3"/>
  <c r="T54" i="3"/>
  <c r="V54" i="3"/>
  <c r="X54" i="3"/>
  <c r="Z54" i="3"/>
  <c r="AB54" i="3"/>
  <c r="AD54" i="3"/>
  <c r="AF54" i="3"/>
  <c r="AH54" i="3"/>
  <c r="AJ54" i="3"/>
  <c r="AL54" i="3"/>
  <c r="AN54" i="3"/>
  <c r="AP54" i="3"/>
  <c r="AR54" i="3"/>
  <c r="AT54" i="3"/>
  <c r="AV54" i="3"/>
  <c r="AX54" i="3"/>
  <c r="AZ54" i="3"/>
  <c r="M54" i="3"/>
  <c r="Q54" i="3"/>
  <c r="U54" i="3"/>
  <c r="Y54" i="3"/>
  <c r="AC54" i="3"/>
  <c r="AG54" i="3"/>
  <c r="AK54" i="3"/>
  <c r="AO54" i="3"/>
  <c r="AS54" i="3"/>
  <c r="AW54" i="3"/>
  <c r="BA54" i="3"/>
  <c r="BC54" i="3"/>
  <c r="BE54" i="3"/>
  <c r="BG54" i="3"/>
  <c r="BI54" i="3"/>
  <c r="O54" i="3"/>
  <c r="W54" i="3"/>
  <c r="AE54" i="3"/>
  <c r="AM54" i="3"/>
  <c r="AU54" i="3"/>
  <c r="BB54" i="3"/>
  <c r="BF54" i="3"/>
  <c r="S54" i="3"/>
  <c r="AI54" i="3"/>
  <c r="AY54" i="3"/>
  <c r="BH54" i="3"/>
  <c r="AA54" i="3"/>
  <c r="AQ54" i="3"/>
  <c r="BD54" i="3"/>
  <c r="M56" i="3"/>
  <c r="O56" i="3"/>
  <c r="Q56" i="3"/>
  <c r="S56" i="3"/>
  <c r="U56" i="3"/>
  <c r="W56" i="3"/>
  <c r="Y56" i="3"/>
  <c r="AA56" i="3"/>
  <c r="AC56" i="3"/>
  <c r="AE56" i="3"/>
  <c r="AG56" i="3"/>
  <c r="AI56" i="3"/>
  <c r="AK56" i="3"/>
  <c r="AM56" i="3"/>
  <c r="AO56" i="3"/>
  <c r="AQ56" i="3"/>
  <c r="AS56" i="3"/>
  <c r="AU56" i="3"/>
  <c r="AW56" i="3"/>
  <c r="AY56" i="3"/>
  <c r="BA56" i="3"/>
  <c r="BC56" i="3"/>
  <c r="BE56" i="3"/>
  <c r="BG56" i="3"/>
  <c r="BI56" i="3"/>
  <c r="N56" i="3"/>
  <c r="R56" i="3"/>
  <c r="V56" i="3"/>
  <c r="Z56" i="3"/>
  <c r="AD56" i="3"/>
  <c r="AH56" i="3"/>
  <c r="AL56" i="3"/>
  <c r="AP56" i="3"/>
  <c r="AT56" i="3"/>
  <c r="AX56" i="3"/>
  <c r="BB56" i="3"/>
  <c r="BF56" i="3"/>
  <c r="P56" i="3"/>
  <c r="X56" i="3"/>
  <c r="AF56" i="3"/>
  <c r="AN56" i="3"/>
  <c r="AV56" i="3"/>
  <c r="BD56" i="3"/>
  <c r="T56" i="3"/>
  <c r="AB56" i="3"/>
  <c r="AJ56" i="3"/>
  <c r="AR56" i="3"/>
  <c r="AZ56" i="3"/>
  <c r="BH56" i="3"/>
  <c r="M57" i="3"/>
  <c r="O57" i="3"/>
  <c r="Q57" i="3"/>
  <c r="S57" i="3"/>
  <c r="U57" i="3"/>
  <c r="W57" i="3"/>
  <c r="Y57" i="3"/>
  <c r="AA57" i="3"/>
  <c r="AC57" i="3"/>
  <c r="AE57" i="3"/>
  <c r="AG57" i="3"/>
  <c r="AI57" i="3"/>
  <c r="AK57" i="3"/>
  <c r="AM57" i="3"/>
  <c r="AO57" i="3"/>
  <c r="AQ57" i="3"/>
  <c r="AS57" i="3"/>
  <c r="AU57" i="3"/>
  <c r="AW57" i="3"/>
  <c r="AY57" i="3"/>
  <c r="BA57" i="3"/>
  <c r="BC57" i="3"/>
  <c r="BE57" i="3"/>
  <c r="BG57" i="3"/>
  <c r="BI57" i="3"/>
  <c r="P57" i="3"/>
  <c r="T57" i="3"/>
  <c r="X57" i="3"/>
  <c r="AB57" i="3"/>
  <c r="AF57" i="3"/>
  <c r="AJ57" i="3"/>
  <c r="AN57" i="3"/>
  <c r="AR57" i="3"/>
  <c r="AV57" i="3"/>
  <c r="AZ57" i="3"/>
  <c r="BD57" i="3"/>
  <c r="BH57" i="3"/>
  <c r="N57" i="3"/>
  <c r="V57" i="3"/>
  <c r="AD57" i="3"/>
  <c r="AL57" i="3"/>
  <c r="AT57" i="3"/>
  <c r="BB57" i="3"/>
  <c r="R57" i="3"/>
  <c r="Z57" i="3"/>
  <c r="AH57" i="3"/>
  <c r="AP57" i="3"/>
  <c r="AX57" i="3"/>
  <c r="BF57" i="3"/>
  <c r="AL36" i="3"/>
  <c r="AP50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AX34" i="3"/>
  <c r="BB34" i="3"/>
  <c r="Z34" i="3"/>
  <c r="BD34" i="3"/>
  <c r="AT34" i="3"/>
  <c r="AD34" i="3"/>
  <c r="N34" i="3"/>
  <c r="BG34" i="3"/>
  <c r="BC34" i="3"/>
  <c r="AY34" i="3"/>
  <c r="AR34" i="3"/>
  <c r="AJ34" i="3"/>
  <c r="AB34" i="3"/>
  <c r="T34" i="3"/>
  <c r="AW34" i="3"/>
  <c r="AS34" i="3"/>
  <c r="AO34" i="3"/>
  <c r="AK34" i="3"/>
  <c r="AG34" i="3"/>
  <c r="AC34" i="3"/>
  <c r="Y34" i="3"/>
  <c r="U34" i="3"/>
  <c r="Q34" i="3"/>
  <c r="M34" i="3"/>
  <c r="AD36" i="3"/>
  <c r="BF36" i="3"/>
  <c r="AP36" i="3"/>
  <c r="Z36" i="3"/>
  <c r="BH36" i="3"/>
  <c r="AZ36" i="3"/>
  <c r="AR36" i="3"/>
  <c r="AJ36" i="3"/>
  <c r="AB36" i="3"/>
  <c r="T36" i="3"/>
  <c r="BI36" i="3"/>
  <c r="BE36" i="3"/>
  <c r="BA36" i="3"/>
  <c r="AW36" i="3"/>
  <c r="AS36" i="3"/>
  <c r="AO36" i="3"/>
  <c r="AK36" i="3"/>
  <c r="AG36" i="3"/>
  <c r="AC36" i="3"/>
  <c r="Y36" i="3"/>
  <c r="U36" i="3"/>
  <c r="Q36" i="3"/>
  <c r="M36" i="3"/>
  <c r="BB50" i="3"/>
  <c r="AL50" i="3"/>
  <c r="V50" i="3"/>
  <c r="BH50" i="3"/>
  <c r="AZ50" i="3"/>
  <c r="AR50" i="3"/>
  <c r="AJ50" i="3"/>
  <c r="AB50" i="3"/>
  <c r="T50" i="3"/>
  <c r="BI50" i="3"/>
  <c r="BE50" i="3"/>
  <c r="BA50" i="3"/>
  <c r="AW50" i="3"/>
  <c r="AS50" i="3"/>
  <c r="AO50" i="3"/>
  <c r="AK50" i="3"/>
  <c r="AG50" i="3"/>
  <c r="AC50" i="3"/>
  <c r="Y50" i="3"/>
  <c r="U50" i="3"/>
  <c r="Q50" i="3"/>
  <c r="M50" i="3"/>
  <c r="N63" i="3"/>
  <c r="P63" i="3"/>
  <c r="R63" i="3"/>
  <c r="T63" i="3"/>
  <c r="V63" i="3"/>
  <c r="X63" i="3"/>
  <c r="Z63" i="3"/>
  <c r="AB63" i="3"/>
  <c r="AD63" i="3"/>
  <c r="AF63" i="3"/>
  <c r="AH63" i="3"/>
  <c r="AJ63" i="3"/>
  <c r="AL63" i="3"/>
  <c r="AN63" i="3"/>
  <c r="AP63" i="3"/>
  <c r="AR63" i="3"/>
  <c r="AT63" i="3"/>
  <c r="AV63" i="3"/>
  <c r="AX63" i="3"/>
  <c r="AZ63" i="3"/>
  <c r="BB63" i="3"/>
  <c r="BD63" i="3"/>
  <c r="BF63" i="3"/>
  <c r="BH63" i="3"/>
  <c r="M63" i="3"/>
  <c r="Q63" i="3"/>
  <c r="U63" i="3"/>
  <c r="Y63" i="3"/>
  <c r="AC63" i="3"/>
  <c r="AG63" i="3"/>
  <c r="AK63" i="3"/>
  <c r="AO63" i="3"/>
  <c r="AS63" i="3"/>
  <c r="AW63" i="3"/>
  <c r="BA63" i="3"/>
  <c r="BE63" i="3"/>
  <c r="BI63" i="3"/>
  <c r="S63" i="3"/>
  <c r="AA63" i="3"/>
  <c r="AI63" i="3"/>
  <c r="AQ63" i="3"/>
  <c r="AY63" i="3"/>
  <c r="BG63" i="3"/>
  <c r="O63" i="3"/>
  <c r="W63" i="3"/>
  <c r="AE63" i="3"/>
  <c r="AM63" i="3"/>
  <c r="AU63" i="3"/>
  <c r="BC63" i="3"/>
  <c r="M71" i="3"/>
  <c r="O71" i="3"/>
  <c r="Q71" i="3"/>
  <c r="S71" i="3"/>
  <c r="U71" i="3"/>
  <c r="W71" i="3"/>
  <c r="Y71" i="3"/>
  <c r="AA71" i="3"/>
  <c r="AC71" i="3"/>
  <c r="AE71" i="3"/>
  <c r="AG71" i="3"/>
  <c r="AI71" i="3"/>
  <c r="AK71" i="3"/>
  <c r="AM71" i="3"/>
  <c r="AO71" i="3"/>
  <c r="AQ71" i="3"/>
  <c r="AS71" i="3"/>
  <c r="AU71" i="3"/>
  <c r="AW71" i="3"/>
  <c r="AY71" i="3"/>
  <c r="BA71" i="3"/>
  <c r="BC71" i="3"/>
  <c r="BE71" i="3"/>
  <c r="BG71" i="3"/>
  <c r="BI71" i="3"/>
  <c r="N71" i="3"/>
  <c r="R71" i="3"/>
  <c r="V71" i="3"/>
  <c r="Z71" i="3"/>
  <c r="AD71" i="3"/>
  <c r="AH71" i="3"/>
  <c r="AL71" i="3"/>
  <c r="AP71" i="3"/>
  <c r="AT71" i="3"/>
  <c r="AX71" i="3"/>
  <c r="BB71" i="3"/>
  <c r="BF71" i="3"/>
  <c r="T71" i="3"/>
  <c r="AB71" i="3"/>
  <c r="AJ71" i="3"/>
  <c r="AR71" i="3"/>
  <c r="AZ71" i="3"/>
  <c r="BH71" i="3"/>
  <c r="P71" i="3"/>
  <c r="X71" i="3"/>
  <c r="AF71" i="3"/>
  <c r="AN71" i="3"/>
  <c r="AV71" i="3"/>
  <c r="BD71" i="3"/>
  <c r="M79" i="3"/>
  <c r="O79" i="3"/>
  <c r="Q79" i="3"/>
  <c r="S79" i="3"/>
  <c r="U79" i="3"/>
  <c r="W79" i="3"/>
  <c r="Y79" i="3"/>
  <c r="AA79" i="3"/>
  <c r="AC79" i="3"/>
  <c r="AE79" i="3"/>
  <c r="AG79" i="3"/>
  <c r="AI79" i="3"/>
  <c r="AK79" i="3"/>
  <c r="AM79" i="3"/>
  <c r="AO79" i="3"/>
  <c r="AQ79" i="3"/>
  <c r="AS79" i="3"/>
  <c r="AU79" i="3"/>
  <c r="AW79" i="3"/>
  <c r="AY79" i="3"/>
  <c r="BA79" i="3"/>
  <c r="BC79" i="3"/>
  <c r="BE79" i="3"/>
  <c r="BG79" i="3"/>
  <c r="BI79" i="3"/>
  <c r="P79" i="3"/>
  <c r="T79" i="3"/>
  <c r="X79" i="3"/>
  <c r="AB79" i="3"/>
  <c r="AF79" i="3"/>
  <c r="AJ79" i="3"/>
  <c r="AN79" i="3"/>
  <c r="AR79" i="3"/>
  <c r="AV79" i="3"/>
  <c r="AZ79" i="3"/>
  <c r="BD79" i="3"/>
  <c r="BH79" i="3"/>
  <c r="N79" i="3"/>
  <c r="R79" i="3"/>
  <c r="V79" i="3"/>
  <c r="Z79" i="3"/>
  <c r="AD79" i="3"/>
  <c r="AH79" i="3"/>
  <c r="AL79" i="3"/>
  <c r="AP79" i="3"/>
  <c r="AT79" i="3"/>
  <c r="AX79" i="3"/>
  <c r="BB79" i="3"/>
  <c r="BF79" i="3"/>
  <c r="M87" i="3"/>
  <c r="O87" i="3"/>
  <c r="Q87" i="3"/>
  <c r="S87" i="3"/>
  <c r="U87" i="3"/>
  <c r="W87" i="3"/>
  <c r="Y87" i="3"/>
  <c r="AA87" i="3"/>
  <c r="AC87" i="3"/>
  <c r="AE87" i="3"/>
  <c r="AG87" i="3"/>
  <c r="AI87" i="3"/>
  <c r="AK87" i="3"/>
  <c r="AM87" i="3"/>
  <c r="AO87" i="3"/>
  <c r="AQ87" i="3"/>
  <c r="AS87" i="3"/>
  <c r="AU87" i="3"/>
  <c r="AW87" i="3"/>
  <c r="AY87" i="3"/>
  <c r="BA87" i="3"/>
  <c r="BC87" i="3"/>
  <c r="BE87" i="3"/>
  <c r="BG87" i="3"/>
  <c r="BI87" i="3"/>
  <c r="P87" i="3"/>
  <c r="T87" i="3"/>
  <c r="X87" i="3"/>
  <c r="AB87" i="3"/>
  <c r="AF87" i="3"/>
  <c r="AJ87" i="3"/>
  <c r="AN87" i="3"/>
  <c r="AR87" i="3"/>
  <c r="AV87" i="3"/>
  <c r="AZ87" i="3"/>
  <c r="BD87" i="3"/>
  <c r="BH87" i="3"/>
  <c r="N87" i="3"/>
  <c r="R87" i="3"/>
  <c r="V87" i="3"/>
  <c r="Z87" i="3"/>
  <c r="AD87" i="3"/>
  <c r="AH87" i="3"/>
  <c r="AL87" i="3"/>
  <c r="AP87" i="3"/>
  <c r="AT87" i="3"/>
  <c r="AX87" i="3"/>
  <c r="BB87" i="3"/>
  <c r="BF87" i="3"/>
  <c r="M95" i="3"/>
  <c r="O95" i="3"/>
  <c r="Q95" i="3"/>
  <c r="S95" i="3"/>
  <c r="U95" i="3"/>
  <c r="W95" i="3"/>
  <c r="Y95" i="3"/>
  <c r="AA95" i="3"/>
  <c r="AC95" i="3"/>
  <c r="AE95" i="3"/>
  <c r="AG95" i="3"/>
  <c r="AI95" i="3"/>
  <c r="AK95" i="3"/>
  <c r="AM95" i="3"/>
  <c r="AO95" i="3"/>
  <c r="AQ95" i="3"/>
  <c r="AS95" i="3"/>
  <c r="AU95" i="3"/>
  <c r="AW95" i="3"/>
  <c r="AY95" i="3"/>
  <c r="BA95" i="3"/>
  <c r="BC95" i="3"/>
  <c r="BE95" i="3"/>
  <c r="BG95" i="3"/>
  <c r="BI95" i="3"/>
  <c r="P95" i="3"/>
  <c r="T95" i="3"/>
  <c r="X95" i="3"/>
  <c r="AB95" i="3"/>
  <c r="AF95" i="3"/>
  <c r="AJ95" i="3"/>
  <c r="AN95" i="3"/>
  <c r="AR95" i="3"/>
  <c r="AV95" i="3"/>
  <c r="AZ95" i="3"/>
  <c r="BD95" i="3"/>
  <c r="BH95" i="3"/>
  <c r="N95" i="3"/>
  <c r="R95" i="3"/>
  <c r="V95" i="3"/>
  <c r="Z95" i="3"/>
  <c r="AD95" i="3"/>
  <c r="AH95" i="3"/>
  <c r="AL95" i="3"/>
  <c r="AP95" i="3"/>
  <c r="AT95" i="3"/>
  <c r="AX95" i="3"/>
  <c r="BB95" i="3"/>
  <c r="BF95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H99" i="3"/>
  <c r="BD99" i="3"/>
  <c r="AZ99" i="3"/>
  <c r="AV99" i="3"/>
  <c r="AR99" i="3"/>
  <c r="AN99" i="3"/>
  <c r="AJ99" i="3"/>
  <c r="AF99" i="3"/>
  <c r="AB99" i="3"/>
  <c r="X99" i="3"/>
  <c r="T99" i="3"/>
  <c r="P99" i="3"/>
  <c r="BD43" i="3"/>
  <c r="X58" i="3"/>
  <c r="AN58" i="3"/>
  <c r="BD58" i="3"/>
  <c r="U59" i="3"/>
  <c r="AK59" i="3"/>
  <c r="BA59" i="3"/>
  <c r="T60" i="3"/>
  <c r="AJ60" i="3"/>
  <c r="AZ60" i="3"/>
  <c r="Q66" i="3"/>
  <c r="AG66" i="3"/>
  <c r="AW66" i="3"/>
  <c r="N67" i="3"/>
  <c r="AD67" i="3"/>
  <c r="AT67" i="3"/>
  <c r="Q75" i="3"/>
  <c r="AE75" i="3"/>
  <c r="AM75" i="3"/>
  <c r="AU75" i="3"/>
  <c r="BC75" i="3"/>
  <c r="N83" i="3"/>
  <c r="V83" i="3"/>
  <c r="AD83" i="3"/>
  <c r="AL83" i="3"/>
  <c r="AT83" i="3"/>
  <c r="BB83" i="3"/>
  <c r="N91" i="3"/>
  <c r="V91" i="3"/>
  <c r="AD91" i="3"/>
  <c r="AL91" i="3"/>
  <c r="AT91" i="3"/>
  <c r="BB91" i="3"/>
  <c r="S99" i="3"/>
  <c r="AA99" i="3"/>
  <c r="AI99" i="3"/>
  <c r="AQ99" i="3"/>
  <c r="AY99" i="3"/>
  <c r="BG99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AV43" i="3"/>
  <c r="P43" i="3"/>
  <c r="AZ43" i="3"/>
  <c r="AJ43" i="3"/>
  <c r="T43" i="3"/>
  <c r="BB43" i="3"/>
  <c r="AT43" i="3"/>
  <c r="AL43" i="3"/>
  <c r="AD43" i="3"/>
  <c r="V43" i="3"/>
  <c r="N43" i="3"/>
  <c r="BG43" i="3"/>
  <c r="BC43" i="3"/>
  <c r="AY43" i="3"/>
  <c r="AU43" i="3"/>
  <c r="AQ43" i="3"/>
  <c r="AM43" i="3"/>
  <c r="AI43" i="3"/>
  <c r="AE43" i="3"/>
  <c r="AA43" i="3"/>
  <c r="W43" i="3"/>
  <c r="S43" i="3"/>
  <c r="O43" i="3"/>
  <c r="BF58" i="3"/>
  <c r="AX58" i="3"/>
  <c r="AP58" i="3"/>
  <c r="AH58" i="3"/>
  <c r="Z58" i="3"/>
  <c r="R58" i="3"/>
  <c r="BI58" i="3"/>
  <c r="BE58" i="3"/>
  <c r="BA58" i="3"/>
  <c r="AW58" i="3"/>
  <c r="AS58" i="3"/>
  <c r="AO58" i="3"/>
  <c r="AK58" i="3"/>
  <c r="AG58" i="3"/>
  <c r="AC58" i="3"/>
  <c r="Y58" i="3"/>
  <c r="U58" i="3"/>
  <c r="Q58" i="3"/>
  <c r="M58" i="3"/>
  <c r="BC59" i="3"/>
  <c r="AU59" i="3"/>
  <c r="AM59" i="3"/>
  <c r="AE59" i="3"/>
  <c r="W59" i="3"/>
  <c r="O59" i="3"/>
  <c r="BF59" i="3"/>
  <c r="BB59" i="3"/>
  <c r="AX59" i="3"/>
  <c r="AT59" i="3"/>
  <c r="AP59" i="3"/>
  <c r="AL59" i="3"/>
  <c r="AH59" i="3"/>
  <c r="AD59" i="3"/>
  <c r="Z59" i="3"/>
  <c r="V59" i="3"/>
  <c r="R59" i="3"/>
  <c r="N59" i="3"/>
  <c r="BB60" i="3"/>
  <c r="AT60" i="3"/>
  <c r="AL60" i="3"/>
  <c r="AD60" i="3"/>
  <c r="V60" i="3"/>
  <c r="N60" i="3"/>
  <c r="BG60" i="3"/>
  <c r="BC60" i="3"/>
  <c r="AY60" i="3"/>
  <c r="AU60" i="3"/>
  <c r="AQ60" i="3"/>
  <c r="AM60" i="3"/>
  <c r="AI60" i="3"/>
  <c r="AE60" i="3"/>
  <c r="AA60" i="3"/>
  <c r="W60" i="3"/>
  <c r="S60" i="3"/>
  <c r="O60" i="3"/>
  <c r="BC66" i="3"/>
  <c r="AU66" i="3"/>
  <c r="AM66" i="3"/>
  <c r="AE66" i="3"/>
  <c r="W66" i="3"/>
  <c r="O66" i="3"/>
  <c r="BF66" i="3"/>
  <c r="BB66" i="3"/>
  <c r="AX66" i="3"/>
  <c r="AT66" i="3"/>
  <c r="AP66" i="3"/>
  <c r="AL66" i="3"/>
  <c r="AH66" i="3"/>
  <c r="AD66" i="3"/>
  <c r="Z66" i="3"/>
  <c r="V66" i="3"/>
  <c r="R66" i="3"/>
  <c r="N66" i="3"/>
  <c r="BD67" i="3"/>
  <c r="AV67" i="3"/>
  <c r="AN67" i="3"/>
  <c r="AF67" i="3"/>
  <c r="X67" i="3"/>
  <c r="P67" i="3"/>
  <c r="BG67" i="3"/>
  <c r="BC67" i="3"/>
  <c r="AY67" i="3"/>
  <c r="AU67" i="3"/>
  <c r="AQ67" i="3"/>
  <c r="AM67" i="3"/>
  <c r="AI67" i="3"/>
  <c r="AE67" i="3"/>
  <c r="AA67" i="3"/>
  <c r="W67" i="3"/>
  <c r="S67" i="3"/>
  <c r="O67" i="3"/>
  <c r="BF75" i="3"/>
  <c r="BB75" i="3"/>
  <c r="AX75" i="3"/>
  <c r="AT75" i="3"/>
  <c r="AP75" i="3"/>
  <c r="AL75" i="3"/>
  <c r="AH75" i="3"/>
  <c r="AD75" i="3"/>
  <c r="W75" i="3"/>
  <c r="O75" i="3"/>
  <c r="Z75" i="3"/>
  <c r="V75" i="3"/>
  <c r="R75" i="3"/>
  <c r="N75" i="3"/>
  <c r="BI83" i="3"/>
  <c r="BE83" i="3"/>
  <c r="BA83" i="3"/>
  <c r="AW83" i="3"/>
  <c r="AS83" i="3"/>
  <c r="AO83" i="3"/>
  <c r="AK83" i="3"/>
  <c r="AG83" i="3"/>
  <c r="AC83" i="3"/>
  <c r="Y83" i="3"/>
  <c r="U83" i="3"/>
  <c r="Q83" i="3"/>
  <c r="M83" i="3"/>
  <c r="BI91" i="3"/>
  <c r="BE91" i="3"/>
  <c r="BA91" i="3"/>
  <c r="AW91" i="3"/>
  <c r="AS91" i="3"/>
  <c r="AO91" i="3"/>
  <c r="AK91" i="3"/>
  <c r="AG91" i="3"/>
  <c r="AC91" i="3"/>
  <c r="Y91" i="3"/>
  <c r="U91" i="3"/>
  <c r="Q91" i="3"/>
  <c r="M91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BF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O99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BL21" i="3"/>
  <c r="R34" i="3"/>
  <c r="AP34" i="3"/>
  <c r="BH34" i="3"/>
  <c r="AZ34" i="3"/>
  <c r="AL34" i="3"/>
  <c r="V34" i="3"/>
  <c r="BI34" i="3"/>
  <c r="BE34" i="3"/>
  <c r="BA34" i="3"/>
  <c r="AV34" i="3"/>
  <c r="AN34" i="3"/>
  <c r="AF34" i="3"/>
  <c r="X34" i="3"/>
  <c r="P34" i="3"/>
  <c r="AU34" i="3"/>
  <c r="AQ34" i="3"/>
  <c r="AM34" i="3"/>
  <c r="AI34" i="3"/>
  <c r="AE34" i="3"/>
  <c r="AA34" i="3"/>
  <c r="W34" i="3"/>
  <c r="S34" i="3"/>
  <c r="O34" i="3"/>
  <c r="AT36" i="3"/>
  <c r="N36" i="3"/>
  <c r="AX36" i="3"/>
  <c r="AH36" i="3"/>
  <c r="R36" i="3"/>
  <c r="BD36" i="3"/>
  <c r="AV36" i="3"/>
  <c r="AN36" i="3"/>
  <c r="AF36" i="3"/>
  <c r="X36" i="3"/>
  <c r="P36" i="3"/>
  <c r="BG36" i="3"/>
  <c r="BC36" i="3"/>
  <c r="AY36" i="3"/>
  <c r="AU36" i="3"/>
  <c r="AQ36" i="3"/>
  <c r="AM36" i="3"/>
  <c r="AI36" i="3"/>
  <c r="AE36" i="3"/>
  <c r="AA36" i="3"/>
  <c r="W36" i="3"/>
  <c r="S36" i="3"/>
  <c r="O36" i="3"/>
  <c r="BL37" i="3"/>
  <c r="AT50" i="3"/>
  <c r="AD50" i="3"/>
  <c r="N50" i="3"/>
  <c r="BD50" i="3"/>
  <c r="AV50" i="3"/>
  <c r="AN50" i="3"/>
  <c r="AF50" i="3"/>
  <c r="X50" i="3"/>
  <c r="P50" i="3"/>
  <c r="BG50" i="3"/>
  <c r="BC50" i="3"/>
  <c r="AY50" i="3"/>
  <c r="AU50" i="3"/>
  <c r="AQ50" i="3"/>
  <c r="AM50" i="3"/>
  <c r="AI50" i="3"/>
  <c r="AE50" i="3"/>
  <c r="AA50" i="3"/>
  <c r="W50" i="3"/>
  <c r="S50" i="3"/>
  <c r="O50" i="3"/>
  <c r="N62" i="3"/>
  <c r="P62" i="3"/>
  <c r="R62" i="3"/>
  <c r="T62" i="3"/>
  <c r="V62" i="3"/>
  <c r="X62" i="3"/>
  <c r="Z62" i="3"/>
  <c r="AB62" i="3"/>
  <c r="AD62" i="3"/>
  <c r="AF62" i="3"/>
  <c r="AH62" i="3"/>
  <c r="AJ62" i="3"/>
  <c r="AL62" i="3"/>
  <c r="AN62" i="3"/>
  <c r="AP62" i="3"/>
  <c r="AR62" i="3"/>
  <c r="AT62" i="3"/>
  <c r="AV62" i="3"/>
  <c r="AX62" i="3"/>
  <c r="AZ62" i="3"/>
  <c r="BB62" i="3"/>
  <c r="BD62" i="3"/>
  <c r="BF62" i="3"/>
  <c r="BH62" i="3"/>
  <c r="O62" i="3"/>
  <c r="S62" i="3"/>
  <c r="W62" i="3"/>
  <c r="AA62" i="3"/>
  <c r="AE62" i="3"/>
  <c r="AI62" i="3"/>
  <c r="AM62" i="3"/>
  <c r="AQ62" i="3"/>
  <c r="AU62" i="3"/>
  <c r="AY62" i="3"/>
  <c r="BC62" i="3"/>
  <c r="BG62" i="3"/>
  <c r="M62" i="3"/>
  <c r="U62" i="3"/>
  <c r="AC62" i="3"/>
  <c r="AK62" i="3"/>
  <c r="AS62" i="3"/>
  <c r="BA62" i="3"/>
  <c r="BI62" i="3"/>
  <c r="Q62" i="3"/>
  <c r="Y62" i="3"/>
  <c r="AG62" i="3"/>
  <c r="AO62" i="3"/>
  <c r="AW62" i="3"/>
  <c r="BE62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F99" i="3"/>
  <c r="BB99" i="3"/>
  <c r="AX99" i="3"/>
  <c r="AT99" i="3"/>
  <c r="AP99" i="3"/>
  <c r="AL99" i="3"/>
  <c r="AH99" i="3"/>
  <c r="AD99" i="3"/>
  <c r="Z99" i="3"/>
  <c r="V99" i="3"/>
  <c r="R99" i="3"/>
  <c r="N99" i="3"/>
  <c r="X43" i="3"/>
  <c r="P58" i="3"/>
  <c r="AF58" i="3"/>
  <c r="AV58" i="3"/>
  <c r="M59" i="3"/>
  <c r="AC59" i="3"/>
  <c r="AS59" i="3"/>
  <c r="BI59" i="3"/>
  <c r="AB60" i="3"/>
  <c r="AR60" i="3"/>
  <c r="BH60" i="3"/>
  <c r="Y66" i="3"/>
  <c r="AO66" i="3"/>
  <c r="BE66" i="3"/>
  <c r="V67" i="3"/>
  <c r="AL67" i="3"/>
  <c r="BB67" i="3"/>
  <c r="Y75" i="3"/>
  <c r="AI75" i="3"/>
  <c r="AQ75" i="3"/>
  <c r="AY75" i="3"/>
  <c r="BG75" i="3"/>
  <c r="R83" i="3"/>
  <c r="Z83" i="3"/>
  <c r="AH83" i="3"/>
  <c r="AP83" i="3"/>
  <c r="AX83" i="3"/>
  <c r="BF83" i="3"/>
  <c r="R91" i="3"/>
  <c r="Z91" i="3"/>
  <c r="AH91" i="3"/>
  <c r="AP91" i="3"/>
  <c r="AX91" i="3"/>
  <c r="BF91" i="3"/>
  <c r="W99" i="3"/>
  <c r="AE99" i="3"/>
  <c r="AM99" i="3"/>
  <c r="AU99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L29" i="3"/>
  <c r="AF43" i="3"/>
  <c r="BH43" i="3"/>
  <c r="AR43" i="3"/>
  <c r="AB43" i="3"/>
  <c r="BF43" i="3"/>
  <c r="AX43" i="3"/>
  <c r="AP43" i="3"/>
  <c r="AH43" i="3"/>
  <c r="Z43" i="3"/>
  <c r="R43" i="3"/>
  <c r="BI43" i="3"/>
  <c r="BE43" i="3"/>
  <c r="BA43" i="3"/>
  <c r="AW43" i="3"/>
  <c r="AS43" i="3"/>
  <c r="AO43" i="3"/>
  <c r="AK43" i="3"/>
  <c r="AG43" i="3"/>
  <c r="AC43" i="3"/>
  <c r="Y43" i="3"/>
  <c r="U43" i="3"/>
  <c r="Q43" i="3"/>
  <c r="BB58" i="3"/>
  <c r="AT58" i="3"/>
  <c r="AL58" i="3"/>
  <c r="AD58" i="3"/>
  <c r="V58" i="3"/>
  <c r="N58" i="3"/>
  <c r="BG58" i="3"/>
  <c r="BC58" i="3"/>
  <c r="AY58" i="3"/>
  <c r="AU58" i="3"/>
  <c r="AQ58" i="3"/>
  <c r="AM58" i="3"/>
  <c r="AI58" i="3"/>
  <c r="AE58" i="3"/>
  <c r="AA58" i="3"/>
  <c r="W58" i="3"/>
  <c r="S58" i="3"/>
  <c r="BG59" i="3"/>
  <c r="AY59" i="3"/>
  <c r="AQ59" i="3"/>
  <c r="AI59" i="3"/>
  <c r="AA59" i="3"/>
  <c r="S59" i="3"/>
  <c r="BH59" i="3"/>
  <c r="BD59" i="3"/>
  <c r="AZ59" i="3"/>
  <c r="AV59" i="3"/>
  <c r="AR59" i="3"/>
  <c r="AN59" i="3"/>
  <c r="AJ59" i="3"/>
  <c r="AF59" i="3"/>
  <c r="AB59" i="3"/>
  <c r="X59" i="3"/>
  <c r="T59" i="3"/>
  <c r="BF60" i="3"/>
  <c r="AX60" i="3"/>
  <c r="AP60" i="3"/>
  <c r="AH60" i="3"/>
  <c r="Z60" i="3"/>
  <c r="R60" i="3"/>
  <c r="BI60" i="3"/>
  <c r="BE60" i="3"/>
  <c r="BA60" i="3"/>
  <c r="AW60" i="3"/>
  <c r="AS60" i="3"/>
  <c r="AO60" i="3"/>
  <c r="AK60" i="3"/>
  <c r="AG60" i="3"/>
  <c r="AC60" i="3"/>
  <c r="Y60" i="3"/>
  <c r="U60" i="3"/>
  <c r="Q60" i="3"/>
  <c r="BG66" i="3"/>
  <c r="AY66" i="3"/>
  <c r="AQ66" i="3"/>
  <c r="AI66" i="3"/>
  <c r="AA66" i="3"/>
  <c r="S66" i="3"/>
  <c r="BH66" i="3"/>
  <c r="BD66" i="3"/>
  <c r="AZ66" i="3"/>
  <c r="AV66" i="3"/>
  <c r="AR66" i="3"/>
  <c r="AN66" i="3"/>
  <c r="AJ66" i="3"/>
  <c r="AF66" i="3"/>
  <c r="AB66" i="3"/>
  <c r="X66" i="3"/>
  <c r="T66" i="3"/>
  <c r="BH67" i="3"/>
  <c r="AZ67" i="3"/>
  <c r="AR67" i="3"/>
  <c r="AJ67" i="3"/>
  <c r="AB67" i="3"/>
  <c r="T67" i="3"/>
  <c r="BI67" i="3"/>
  <c r="BE67" i="3"/>
  <c r="BA67" i="3"/>
  <c r="AW67" i="3"/>
  <c r="AS67" i="3"/>
  <c r="AO67" i="3"/>
  <c r="AK67" i="3"/>
  <c r="AG67" i="3"/>
  <c r="AC67" i="3"/>
  <c r="Y67" i="3"/>
  <c r="U67" i="3"/>
  <c r="Q67" i="3"/>
  <c r="BH75" i="3"/>
  <c r="BD75" i="3"/>
  <c r="AZ75" i="3"/>
  <c r="AV75" i="3"/>
  <c r="AR75" i="3"/>
  <c r="AN75" i="3"/>
  <c r="AJ75" i="3"/>
  <c r="AF75" i="3"/>
  <c r="AA75" i="3"/>
  <c r="S75" i="3"/>
  <c r="AB75" i="3"/>
  <c r="X75" i="3"/>
  <c r="T75" i="3"/>
  <c r="BG83" i="3"/>
  <c r="BC83" i="3"/>
  <c r="AY83" i="3"/>
  <c r="AU83" i="3"/>
  <c r="AQ83" i="3"/>
  <c r="AM83" i="3"/>
  <c r="AI83" i="3"/>
  <c r="AE83" i="3"/>
  <c r="AA83" i="3"/>
  <c r="W83" i="3"/>
  <c r="S83" i="3"/>
  <c r="BG91" i="3"/>
  <c r="BC91" i="3"/>
  <c r="AY91" i="3"/>
  <c r="AU91" i="3"/>
  <c r="AQ91" i="3"/>
  <c r="AM91" i="3"/>
  <c r="AI91" i="3"/>
  <c r="AE91" i="3"/>
  <c r="AA91" i="3"/>
  <c r="W91" i="3"/>
  <c r="S91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M17" i="3" l="1"/>
  <c r="BJ52" i="3"/>
  <c r="BM37" i="3"/>
  <c r="BN21" i="3"/>
  <c r="BK21" i="3"/>
  <c r="BL17" i="3"/>
  <c r="BL52" i="3"/>
  <c r="BM52" i="3"/>
  <c r="BJ20" i="3"/>
  <c r="BN61" i="3"/>
  <c r="BM21" i="3"/>
  <c r="BN20" i="3"/>
  <c r="BJ44" i="3"/>
  <c r="BL61" i="3"/>
  <c r="BL45" i="3"/>
  <c r="BN29" i="3"/>
  <c r="BK44" i="3"/>
  <c r="BM53" i="3"/>
  <c r="BM45" i="3"/>
  <c r="BK45" i="3"/>
  <c r="BJ61" i="3"/>
  <c r="BL44" i="3"/>
  <c r="BK53" i="3"/>
  <c r="BN53" i="3"/>
  <c r="BJ29" i="3"/>
  <c r="BK61" i="3"/>
  <c r="BM61" i="3"/>
  <c r="BM44" i="3"/>
  <c r="BM29" i="3"/>
  <c r="BN45" i="3"/>
  <c r="BJ45" i="3"/>
  <c r="BJ53" i="3"/>
  <c r="BK29" i="3"/>
  <c r="BN44" i="3"/>
  <c r="BK75" i="3"/>
  <c r="BM50" i="3"/>
  <c r="BM36" i="3"/>
  <c r="BL34" i="3"/>
  <c r="BN11" i="3"/>
  <c r="BL27" i="3"/>
  <c r="BK18" i="3"/>
  <c r="BM11" i="3"/>
  <c r="BM14" i="3"/>
  <c r="BL10" i="3"/>
  <c r="BM91" i="3"/>
  <c r="BM27" i="3"/>
  <c r="BL50" i="3"/>
  <c r="BL36" i="3"/>
  <c r="BM34" i="3"/>
  <c r="BL11" i="3"/>
  <c r="BJ10" i="3"/>
  <c r="BN66" i="3"/>
  <c r="BL58" i="3"/>
  <c r="BM19" i="3"/>
  <c r="BL40" i="3"/>
  <c r="BK22" i="3"/>
  <c r="BN13" i="3"/>
  <c r="BL13" i="3"/>
  <c r="BK11" i="3"/>
  <c r="BM9" i="3"/>
  <c r="BL14" i="3"/>
  <c r="BM12" i="3"/>
  <c r="BM10" i="3"/>
  <c r="BK10" i="3"/>
  <c r="BN10" i="3"/>
  <c r="BM83" i="3"/>
  <c r="BM59" i="3"/>
  <c r="BM58" i="3"/>
  <c r="BJ27" i="3"/>
  <c r="BM75" i="3"/>
  <c r="BN99" i="3"/>
  <c r="BN15" i="3"/>
  <c r="BL15" i="3"/>
  <c r="BK62" i="3"/>
  <c r="BL62" i="3"/>
  <c r="BN62" i="3"/>
  <c r="BJ62" i="3"/>
  <c r="BJ36" i="3"/>
  <c r="BK13" i="3"/>
  <c r="BM13" i="3"/>
  <c r="BJ9" i="3"/>
  <c r="BK12" i="3"/>
  <c r="BN12" i="3"/>
  <c r="BN83" i="3"/>
  <c r="BK83" i="3"/>
  <c r="BM67" i="3"/>
  <c r="BL60" i="3"/>
  <c r="BJ60" i="3"/>
  <c r="BN60" i="3"/>
  <c r="BJ59" i="3"/>
  <c r="BL59" i="3"/>
  <c r="BN58" i="3"/>
  <c r="BK58" i="3"/>
  <c r="BL43" i="3"/>
  <c r="BJ43" i="3"/>
  <c r="BN43" i="3"/>
  <c r="BJ95" i="3"/>
  <c r="BM95" i="3"/>
  <c r="BL95" i="3"/>
  <c r="BN87" i="3"/>
  <c r="BJ79" i="3"/>
  <c r="BM79" i="3"/>
  <c r="BL79" i="3"/>
  <c r="BN71" i="3"/>
  <c r="BK71" i="3"/>
  <c r="BL63" i="3"/>
  <c r="BM63" i="3"/>
  <c r="BN34" i="3"/>
  <c r="BK34" i="3"/>
  <c r="BK20" i="3"/>
  <c r="BM20" i="3"/>
  <c r="BM57" i="3"/>
  <c r="BL57" i="3"/>
  <c r="BK56" i="3"/>
  <c r="BL54" i="3"/>
  <c r="BJ47" i="3"/>
  <c r="BM47" i="3"/>
  <c r="BL47" i="3"/>
  <c r="BJ41" i="3"/>
  <c r="BL41" i="3"/>
  <c r="BM39" i="3"/>
  <c r="BK32" i="3"/>
  <c r="BM30" i="3"/>
  <c r="BL30" i="3"/>
  <c r="BJ25" i="3"/>
  <c r="BN25" i="3"/>
  <c r="BK25" i="3"/>
  <c r="BJ23" i="3"/>
  <c r="BM23" i="3"/>
  <c r="BL23" i="3"/>
  <c r="BL18" i="3"/>
  <c r="BM92" i="3"/>
  <c r="BN92" i="3"/>
  <c r="BK92" i="3"/>
  <c r="BL92" i="3"/>
  <c r="BJ92" i="3"/>
  <c r="BK72" i="3"/>
  <c r="BJ93" i="3"/>
  <c r="BM93" i="3"/>
  <c r="BL93" i="3"/>
  <c r="BN85" i="3"/>
  <c r="BK85" i="3"/>
  <c r="BM77" i="3"/>
  <c r="BJ77" i="3"/>
  <c r="BK69" i="3"/>
  <c r="BN69" i="3"/>
  <c r="BJ69" i="3"/>
  <c r="BK68" i="3"/>
  <c r="BN68" i="3"/>
  <c r="BL68" i="3"/>
  <c r="BJ68" i="3"/>
  <c r="BJ98" i="3"/>
  <c r="BK98" i="3"/>
  <c r="BN98" i="3"/>
  <c r="BL90" i="3"/>
  <c r="BM82" i="3"/>
  <c r="BN82" i="3"/>
  <c r="BK82" i="3"/>
  <c r="BJ82" i="3"/>
  <c r="BM74" i="3"/>
  <c r="BL74" i="3"/>
  <c r="BL100" i="3"/>
  <c r="BM100" i="3"/>
  <c r="BJ100" i="3"/>
  <c r="BN100" i="3"/>
  <c r="BK100" i="3"/>
  <c r="BK89" i="3"/>
  <c r="BN89" i="3"/>
  <c r="BM65" i="3"/>
  <c r="BL65" i="3"/>
  <c r="BJ65" i="3"/>
  <c r="BK64" i="3"/>
  <c r="BL64" i="3"/>
  <c r="BN64" i="3"/>
  <c r="BJ64" i="3"/>
  <c r="BL94" i="3"/>
  <c r="BM78" i="3"/>
  <c r="BN78" i="3"/>
  <c r="BK78" i="3"/>
  <c r="BJ78" i="3"/>
  <c r="BN55" i="3"/>
  <c r="BK55" i="3"/>
  <c r="BL51" i="3"/>
  <c r="BM49" i="3"/>
  <c r="BL49" i="3"/>
  <c r="BK48" i="3"/>
  <c r="BN46" i="3"/>
  <c r="BJ46" i="3"/>
  <c r="BM46" i="3"/>
  <c r="BL46" i="3"/>
  <c r="BL42" i="3"/>
  <c r="BK40" i="3"/>
  <c r="BN40" i="3"/>
  <c r="BJ40" i="3"/>
  <c r="BM38" i="3"/>
  <c r="BL38" i="3"/>
  <c r="BM35" i="3"/>
  <c r="BJ33" i="3"/>
  <c r="BN33" i="3"/>
  <c r="BK33" i="3"/>
  <c r="BJ31" i="3"/>
  <c r="BM31" i="3"/>
  <c r="BL31" i="3"/>
  <c r="BK28" i="3"/>
  <c r="BN28" i="3"/>
  <c r="BL28" i="3"/>
  <c r="BJ28" i="3"/>
  <c r="BM26" i="3"/>
  <c r="BK24" i="3"/>
  <c r="BL22" i="3"/>
  <c r="BL19" i="3"/>
  <c r="BK19" i="3"/>
  <c r="BJ81" i="3"/>
  <c r="BM81" i="3"/>
  <c r="BL81" i="3"/>
  <c r="BN73" i="3"/>
  <c r="BK73" i="3"/>
  <c r="BL86" i="3"/>
  <c r="BK70" i="3"/>
  <c r="BJ14" i="3"/>
  <c r="BK14" i="3"/>
  <c r="BN14" i="3"/>
  <c r="BJ12" i="3"/>
  <c r="BM66" i="3"/>
  <c r="BK66" i="3"/>
  <c r="BJ58" i="3"/>
  <c r="BJ99" i="3"/>
  <c r="BL91" i="3"/>
  <c r="BL83" i="3"/>
  <c r="BK59" i="3"/>
  <c r="BN59" i="3"/>
  <c r="BM15" i="3"/>
  <c r="BJ15" i="3"/>
  <c r="BK15" i="3"/>
  <c r="BM62" i="3"/>
  <c r="BJ50" i="3"/>
  <c r="BJ13" i="3"/>
  <c r="BJ11" i="3"/>
  <c r="BK9" i="3"/>
  <c r="BN9" i="3"/>
  <c r="BL9" i="3"/>
  <c r="BL99" i="3"/>
  <c r="BL12" i="3"/>
  <c r="BK91" i="3"/>
  <c r="BN91" i="3"/>
  <c r="BJ75" i="3"/>
  <c r="BL75" i="3"/>
  <c r="BL67" i="3"/>
  <c r="BK67" i="3"/>
  <c r="BJ66" i="3"/>
  <c r="BL66" i="3"/>
  <c r="BM60" i="3"/>
  <c r="BM43" i="3"/>
  <c r="BK43" i="3"/>
  <c r="BN27" i="3"/>
  <c r="BK27" i="3"/>
  <c r="BK99" i="3"/>
  <c r="BM99" i="3"/>
  <c r="BJ91" i="3"/>
  <c r="BJ83" i="3"/>
  <c r="BJ67" i="3"/>
  <c r="BN67" i="3"/>
  <c r="BK16" i="3"/>
  <c r="BN16" i="3"/>
  <c r="BM16" i="3"/>
  <c r="BL16" i="3"/>
  <c r="BJ16" i="3"/>
  <c r="BK95" i="3"/>
  <c r="BN95" i="3"/>
  <c r="BJ87" i="3"/>
  <c r="BK87" i="3"/>
  <c r="BM87" i="3"/>
  <c r="BL87" i="3"/>
  <c r="BN79" i="3"/>
  <c r="BK79" i="3"/>
  <c r="BJ71" i="3"/>
  <c r="BM71" i="3"/>
  <c r="BL71" i="3"/>
  <c r="BN63" i="3"/>
  <c r="BK63" i="3"/>
  <c r="BJ63" i="3"/>
  <c r="BN50" i="3"/>
  <c r="BK50" i="3"/>
  <c r="BK36" i="3"/>
  <c r="BN36" i="3"/>
  <c r="BJ34" i="3"/>
  <c r="BL20" i="3"/>
  <c r="BN75" i="3"/>
  <c r="BJ57" i="3"/>
  <c r="BN57" i="3"/>
  <c r="BK57" i="3"/>
  <c r="BN56" i="3"/>
  <c r="BJ56" i="3"/>
  <c r="BM56" i="3"/>
  <c r="BL56" i="3"/>
  <c r="BM54" i="3"/>
  <c r="BK54" i="3"/>
  <c r="BN54" i="3"/>
  <c r="BJ54" i="3"/>
  <c r="BN47" i="3"/>
  <c r="BK47" i="3"/>
  <c r="BN41" i="3"/>
  <c r="BK41" i="3"/>
  <c r="BM41" i="3"/>
  <c r="BN39" i="3"/>
  <c r="BK39" i="3"/>
  <c r="BL39" i="3"/>
  <c r="BJ39" i="3"/>
  <c r="BN32" i="3"/>
  <c r="BJ32" i="3"/>
  <c r="BM32" i="3"/>
  <c r="BL32" i="3"/>
  <c r="BN30" i="3"/>
  <c r="BJ30" i="3"/>
  <c r="BK30" i="3"/>
  <c r="BM25" i="3"/>
  <c r="BL25" i="3"/>
  <c r="BN23" i="3"/>
  <c r="BK23" i="3"/>
  <c r="BM18" i="3"/>
  <c r="BJ18" i="3"/>
  <c r="BM96" i="3"/>
  <c r="BN96" i="3"/>
  <c r="BK96" i="3"/>
  <c r="BL96" i="3"/>
  <c r="BJ96" i="3"/>
  <c r="BN72" i="3"/>
  <c r="BJ72" i="3"/>
  <c r="BM72" i="3"/>
  <c r="BL72" i="3"/>
  <c r="BK93" i="3"/>
  <c r="BN93" i="3"/>
  <c r="BJ85" i="3"/>
  <c r="BM85" i="3"/>
  <c r="BL85" i="3"/>
  <c r="BK77" i="3"/>
  <c r="BN77" i="3"/>
  <c r="BL77" i="3"/>
  <c r="BM69" i="3"/>
  <c r="BL69" i="3"/>
  <c r="BM88" i="3"/>
  <c r="BK88" i="3"/>
  <c r="BN88" i="3"/>
  <c r="BL88" i="3"/>
  <c r="BJ88" i="3"/>
  <c r="BM68" i="3"/>
  <c r="BM98" i="3"/>
  <c r="BL98" i="3"/>
  <c r="BM90" i="3"/>
  <c r="BN90" i="3"/>
  <c r="BK90" i="3"/>
  <c r="BJ90" i="3"/>
  <c r="BL82" i="3"/>
  <c r="BK74" i="3"/>
  <c r="BN74" i="3"/>
  <c r="BJ74" i="3"/>
  <c r="BM84" i="3"/>
  <c r="BN84" i="3"/>
  <c r="BK84" i="3"/>
  <c r="BL84" i="3"/>
  <c r="BJ84" i="3"/>
  <c r="BJ89" i="3"/>
  <c r="BM89" i="3"/>
  <c r="BL89" i="3"/>
  <c r="BN65" i="3"/>
  <c r="BK65" i="3"/>
  <c r="BM64" i="3"/>
  <c r="BM94" i="3"/>
  <c r="BN94" i="3"/>
  <c r="BK94" i="3"/>
  <c r="BJ94" i="3"/>
  <c r="BL78" i="3"/>
  <c r="BJ19" i="3"/>
  <c r="BN18" i="3"/>
  <c r="BJ55" i="3"/>
  <c r="BM55" i="3"/>
  <c r="BL55" i="3"/>
  <c r="BM51" i="3"/>
  <c r="BK51" i="3"/>
  <c r="BN51" i="3"/>
  <c r="BJ51" i="3"/>
  <c r="BJ49" i="3"/>
  <c r="BN49" i="3"/>
  <c r="BK49" i="3"/>
  <c r="BN48" i="3"/>
  <c r="BJ48" i="3"/>
  <c r="BM48" i="3"/>
  <c r="BL48" i="3"/>
  <c r="BK46" i="3"/>
  <c r="BM42" i="3"/>
  <c r="BN42" i="3"/>
  <c r="BK42" i="3"/>
  <c r="BJ42" i="3"/>
  <c r="BM40" i="3"/>
  <c r="BK38" i="3"/>
  <c r="BN38" i="3"/>
  <c r="BJ38" i="3"/>
  <c r="BN35" i="3"/>
  <c r="BK35" i="3"/>
  <c r="BJ35" i="3"/>
  <c r="BL35" i="3"/>
  <c r="BM33" i="3"/>
  <c r="BL33" i="3"/>
  <c r="BN31" i="3"/>
  <c r="BK31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BM80" i="3"/>
  <c r="BN80" i="3"/>
  <c r="BK80" i="3"/>
  <c r="BL80" i="3"/>
  <c r="BJ80" i="3"/>
  <c r="BJ97" i="3"/>
  <c r="BK97" i="3"/>
  <c r="BM97" i="3"/>
  <c r="BN97" i="3"/>
  <c r="BL97" i="3"/>
  <c r="BN81" i="3"/>
  <c r="BK81" i="3"/>
  <c r="BJ73" i="3"/>
  <c r="BM73" i="3"/>
  <c r="BL73" i="3"/>
  <c r="BM76" i="3"/>
  <c r="BN76" i="3"/>
  <c r="BK76" i="3"/>
  <c r="BL76" i="3"/>
  <c r="BJ76" i="3"/>
  <c r="BM86" i="3"/>
  <c r="BN86" i="3"/>
  <c r="BK86" i="3"/>
  <c r="BJ86" i="3"/>
  <c r="BN70" i="3"/>
  <c r="BJ70" i="3"/>
  <c r="BM70" i="3"/>
  <c r="BL70" i="3"/>
  <c r="BK60" i="3"/>
  <c r="K2" i="3"/>
  <c r="L5" i="3"/>
  <c r="L7" i="3"/>
  <c r="L3" i="3"/>
  <c r="L6" i="3"/>
  <c r="K7" i="3"/>
  <c r="K3" i="3"/>
  <c r="K8" i="3"/>
  <c r="K4" i="3"/>
  <c r="L8" i="3"/>
  <c r="L4" i="3"/>
  <c r="K6" i="3"/>
  <c r="L2" i="3"/>
  <c r="K5" i="3"/>
  <c r="V7" i="3" l="1"/>
  <c r="BI2" i="3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<sst xmlns="http://schemas.openxmlformats.org/spreadsheetml/2006/main" count="3092" uniqueCount="494">
  <si>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</si>
  <si>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</si>
  <si>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</si>
  <si>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</si>
  <si>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</si>
  <si>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</si>
  <si>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</si>
  <si>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</si>
  <si>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</si>
  <si>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</si>
  <si>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</si>
  <si>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</si>
  <si>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</si>
  <si>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</si>
  <si>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</si>
  <si>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</si>
  <si>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</si>
  <si>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</si>
  <si>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</si>
  <si>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Wurzburger Kickers</t>
  </si>
  <si>
    <t>Braunschweig</t>
  </si>
  <si>
    <t>F1</t>
  </si>
  <si>
    <t>Montpellier</t>
  </si>
  <si>
    <t>Monaco</t>
  </si>
  <si>
    <t>I1</t>
  </si>
  <si>
    <t>Lazio</t>
  </si>
  <si>
    <t>Roma</t>
  </si>
  <si>
    <t>I2</t>
  </si>
  <si>
    <t>Chievo</t>
  </si>
  <si>
    <t>Virtus Entella</t>
  </si>
  <si>
    <t>Vicenza</t>
  </si>
  <si>
    <t>Frosinone</t>
  </si>
  <si>
    <t>P1</t>
  </si>
  <si>
    <t>Sp Lisbon</t>
  </si>
  <si>
    <t>Rio Ave</t>
  </si>
  <si>
    <t>Porto</t>
  </si>
  <si>
    <t>Benfica</t>
  </si>
  <si>
    <t>SC1</t>
  </si>
  <si>
    <t>Morton</t>
  </si>
  <si>
    <t>Dunfermline</t>
  </si>
  <si>
    <t>T1</t>
  </si>
  <si>
    <t>Genclerbirligi</t>
  </si>
  <si>
    <t>Karagumruk</t>
  </si>
  <si>
    <t>Oostende</t>
  </si>
  <si>
    <t>Kortrijk</t>
  </si>
  <si>
    <t>Mouscron</t>
  </si>
  <si>
    <t>Genk</t>
  </si>
  <si>
    <t>Waasland-Beveren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</si>
  <si>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</si>
  <si>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</si>
  <si>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</si>
  <si>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</si>
  <si>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</si>
  <si>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</si>
  <si>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</si>
  <si>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</si>
  <si>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</si>
  <si>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</si>
  <si>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</si>
  <si>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</si>
  <si>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</si>
  <si>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</si>
  <si>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</si>
  <si>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</si>
  <si>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</si>
  <si>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</si>
  <si>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</si>
  <si>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</si>
  <si>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</si>
  <si>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</si>
  <si>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</si>
  <si>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</si>
  <si>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</si>
  <si>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</si>
  <si>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</si>
  <si>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</si>
  <si>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</si>
  <si>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</si>
  <si>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</si>
  <si>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</si>
  <si>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</si>
  <si>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</si>
  <si>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</si>
  <si>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</si>
  <si>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</si>
  <si>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</si>
  <si>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</si>
  <si>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</si>
  <si>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</si>
  <si>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</si>
  <si>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</si>
  <si>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</si>
  <si>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</si>
  <si>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</si>
  <si>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</si>
  <si>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</si>
  <si>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</si>
  <si>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</si>
  <si>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</si>
  <si>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</si>
  <si>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</si>
  <si>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</si>
  <si>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</si>
  <si>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</si>
  <si>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</si>
  <si>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</si>
  <si>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</si>
  <si>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</si>
  <si>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</si>
  <si>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</si>
  <si>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</si>
  <si>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</si>
  <si>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</si>
  <si>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</si>
  <si>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</si>
  <si>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</si>
  <si>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</si>
  <si>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</si>
  <si>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</si>
  <si>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</si>
  <si>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</si>
  <si>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</si>
  <si>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</si>
  <si>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</si>
  <si>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</si>
  <si>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</si>
  <si>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</si>
  <si>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</si>
  <si>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</si>
  <si>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</si>
  <si>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</si>
  <si>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</si>
  <si>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</si>
  <si>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</si>
  <si>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</si>
  <si>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</si>
  <si>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</si>
  <si>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</si>
  <si>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</si>
  <si>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</si>
  <si>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</si>
  <si>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</si>
  <si>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</si>
  <si>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</si>
  <si>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</si>
  <si>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</si>
  <si>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</si>
  <si>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</si>
  <si>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</si>
  <si>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</si>
  <si>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</si>
  <si>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</si>
  <si>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</si>
  <si>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</si>
  <si>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</si>
  <si>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</si>
  <si>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</si>
  <si>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</si>
  <si>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</si>
  <si>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</si>
  <si>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</si>
  <si>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</si>
  <si>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</si>
  <si>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</si>
  <si>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Chateauroux</t>
  </si>
  <si>
    <t>Chambly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</si>
  <si>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</si>
  <si>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</si>
  <si>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</si>
  <si>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</si>
  <si>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</si>
  <si>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</si>
  <si>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</si>
  <si>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</si>
  <si>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</si>
  <si>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</si>
  <si>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</si>
  <si>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</si>
  <si>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Larisa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</si>
  <si>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</si>
  <si>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</si>
  <si>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</si>
  <si>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</si>
  <si>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</si>
  <si>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</si>
  <si>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</si>
  <si>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</si>
  <si>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</si>
  <si>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</si>
  <si>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</si>
  <si>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</si>
  <si>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</si>
  <si>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</si>
  <si>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</si>
  <si>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</si>
  <si>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</si>
  <si>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</si>
  <si>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FC Emmen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</si>
  <si>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</si>
  <si>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</si>
  <si>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</si>
  <si>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</si>
  <si>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</si>
  <si>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</si>
  <si>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</si>
  <si>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</si>
  <si>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Den Haag</t>
  </si>
  <si>
    <t>Pacos Ferreira</t>
  </si>
  <si>
    <t>Sp Braga</t>
  </si>
  <si>
    <t>Guimaraes</t>
  </si>
  <si>
    <t>Farense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</si>
  <si>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</si>
  <si>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</si>
  <si>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</si>
  <si>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</si>
  <si>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</si>
  <si>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</si>
  <si>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</si>
  <si>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</si>
  <si>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</si>
  <si>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</si>
  <si>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</si>
  <si>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</si>
  <si>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</si>
  <si>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</si>
  <si>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</si>
  <si>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</si>
  <si>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</si>
  <si>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</si>
  <si>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</si>
  <si>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</si>
  <si>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</si>
  <si>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</si>
  <si>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</si>
  <si>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</si>
  <si>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</si>
  <si>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</si>
  <si>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</si>
  <si>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</si>
  <si>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</si>
  <si>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</si>
  <si>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</si>
  <si>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</si>
  <si>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</si>
  <si>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</si>
  <si>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</si>
  <si>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</si>
  <si>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</si>
  <si>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</si>
  <si>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</si>
  <si>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</si>
  <si>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</si>
  <si>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</si>
  <si>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</si>
  <si>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</si>
  <si>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</si>
  <si>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</si>
  <si>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</si>
  <si>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</si>
  <si>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</si>
  <si>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</si>
  <si>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</si>
  <si>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</si>
  <si>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</si>
  <si>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</si>
  <si>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</si>
  <si>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</si>
  <si>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</si>
  <si>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</si>
  <si>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</si>
  <si>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</si>
  <si>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</si>
  <si>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</si>
  <si>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</si>
  <si>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</si>
  <si>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</si>
  <si>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</si>
  <si>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</si>
  <si>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</si>
  <si>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</si>
  <si>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</si>
  <si>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</si>
  <si>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</si>
  <si>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</si>
  <si>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</si>
  <si>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</si>
  <si>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</si>
  <si>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</si>
  <si>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</si>
  <si>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</si>
  <si>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</si>
  <si>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</si>
  <si>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</si>
  <si>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</si>
  <si>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</si>
  <si>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</si>
  <si>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Pescara</t>
  </si>
  <si>
    <t>Cremonese</t>
  </si>
  <si>
    <t>Empoli</t>
  </si>
  <si>
    <t>Salernitana</t>
  </si>
  <si>
    <t>Waalwijk</t>
  </si>
  <si>
    <t>Willem II</t>
  </si>
  <si>
    <t>Groningen</t>
  </si>
  <si>
    <t>Twente</t>
  </si>
  <si>
    <t>VVV Venlo</t>
  </si>
  <si>
    <t>Heerenveen</t>
  </si>
  <si>
    <t>Ajax</t>
  </si>
  <si>
    <t>Feyenoord</t>
  </si>
  <si>
    <t>Nacional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</si>
  <si>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</si>
  <si>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</si>
  <si>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</si>
  <si>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</si>
  <si>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</si>
  <si>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</si>
  <si>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</si>
  <si>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Denizlispor</t>
  </si>
  <si>
    <t>Hatayspor</t>
  </si>
  <si>
    <t>Yeni Malatyaspor</t>
  </si>
  <si>
    <t>Rizespor</t>
  </si>
  <si>
    <t>Besiktas</t>
  </si>
  <si>
    <t>Galatasaray</t>
  </si>
  <si>
    <t>Hamburg</t>
  </si>
  <si>
    <t>Osnabruck</t>
  </si>
  <si>
    <t>Arsenal</t>
  </si>
  <si>
    <t>Newcastle</t>
  </si>
  <si>
    <t>Cagliari</t>
  </si>
  <si>
    <t>Milan</t>
  </si>
  <si>
    <t>Spal</t>
  </si>
  <si>
    <t>Reggiana</t>
  </si>
  <si>
    <t>Portimonense</t>
  </si>
  <si>
    <t>Belenenses</t>
  </si>
  <si>
    <t>Fenerbahce</t>
  </si>
  <si>
    <t>Ankaragucu</t>
  </si>
  <si>
    <t>Kasimpasa</t>
  </si>
  <si>
    <t>Erzurum BB</t>
  </si>
  <si>
    <t>division</t>
  </si>
  <si>
    <t>SC2</t>
  </si>
  <si>
    <t>Airdrie Utd</t>
  </si>
  <si>
    <t>Alanyaspor</t>
  </si>
  <si>
    <t>SP1</t>
  </si>
  <si>
    <t>Alaves</t>
  </si>
  <si>
    <t>SP2</t>
  </si>
  <si>
    <t>Albacete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</si>
  <si>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</si>
  <si>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</si>
  <si>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</si>
  <si>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</si>
  <si>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</si>
  <si>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</si>
  <si>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</si>
  <si>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</si>
  <si>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</si>
  <si>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</si>
  <si>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</si>
  <si>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</si>
  <si>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</si>
  <si>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</si>
  <si>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Brechin</t>
  </si>
  <si>
    <t>Brentford</t>
  </si>
  <si>
    <t>Bromley</t>
  </si>
  <si>
    <t>Cadiz</t>
  </si>
  <si>
    <t>Carlisle</t>
  </si>
  <si>
    <t>Cartagena</t>
  </si>
  <si>
    <t>Castellon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</si>
  <si>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</si>
  <si>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</si>
  <si>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</si>
  <si>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</si>
  <si>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</si>
  <si>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</si>
  <si>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</si>
  <si>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</si>
  <si>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</si>
  <si>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</si>
  <si>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</si>
  <si>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</si>
  <si>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</si>
  <si>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</si>
  <si>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</si>
  <si>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</si>
  <si>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</si>
  <si>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</si>
  <si>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</si>
  <si>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</si>
  <si>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</si>
  <si>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</si>
  <si>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</si>
  <si>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</si>
  <si>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</si>
  <si>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</si>
  <si>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</si>
  <si>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</si>
  <si>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</si>
  <si>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</si>
  <si>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</si>
  <si>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Logrones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</si>
  <si>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</si>
  <si>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</si>
  <si>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</si>
  <si>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</si>
  <si>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</si>
  <si>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</si>
  <si>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</si>
  <si>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</si>
  <si>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</si>
  <si>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</si>
  <si>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</si>
  <si>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</si>
  <si>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</si>
  <si>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</si>
  <si>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</si>
  <si>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</si>
  <si>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</si>
  <si>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Sabadell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</si>
  <si>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</si>
  <si>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</si>
  <si>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</si>
  <si>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</si>
  <si>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</si>
  <si>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</si>
  <si>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</si>
  <si>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</si>
  <si>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</si>
  <si>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</si>
  <si>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</si>
  <si>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</si>
  <si>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</si>
  <si>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</si>
  <si>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</si>
  <si>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</si>
  <si>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</si>
  <si>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</si>
  <si>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</si>
  <si>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</si>
  <si>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</si>
  <si>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</si>
  <si>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</si>
  <si>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</si>
  <si>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</si>
  <si>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</si>
  <si>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</si>
  <si>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</si>
  <si>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</si>
  <si>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</si>
  <si>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</si>
  <si>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</si>
  <si>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</si>
  <si>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</si>
  <si>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</si>
  <si>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</si>
  <si>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</si>
  <si>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</si>
  <si>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</si>
  <si>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</si>
  <si>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</si>
  <si>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</si>
  <si>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</si>
  <si>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</si>
  <si>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</si>
  <si>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</si>
  <si>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</si>
  <si>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</si>
  <si>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</si>
  <si>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</si>
  <si>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</si>
  <si>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</si>
  <si>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</si>
  <si>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</si>
  <si>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</si>
  <si>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</si>
  <si>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</si>
  <si>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</si>
  <si>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</si>
  <si>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</si>
  <si>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</si>
  <si>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</si>
  <si>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</si>
  <si>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</si>
  <si>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</si>
  <si>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</si>
  <si>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</si>
  <si>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</si>
  <si>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</si>
  <si>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</si>
  <si>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</si>
  <si>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</si>
  <si>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</si>
  <si>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</si>
  <si>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</si>
  <si>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</si>
  <si>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</si>
  <si>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</si>
  <si>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30/04/2021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</si>
</sst>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33" borderId="0" xfId="0" applyNumberFormat="1" applyFill="1"/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80" zoomScaleNormal="80" workbookViewId="0">
      <selection activeCell="C2" sqref="C2:E405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336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1.5424836601307199</v>
      </c>
      <c r="D2">
        <v>0.95</v>
      </c>
      <c r="E2">
        <v>0.45</v>
      </c>
    </row>
    <row r="3" spans="1:5" x14ac:dyDescent="0.25">
      <c r="A3" t="s">
        <v>10</v>
      </c>
      <c r="B3" t="s">
        <v>241</v>
      </c>
      <c r="C3">
        <v>1.5424836601307199</v>
      </c>
      <c r="D3">
        <v>1.1399999999999999</v>
      </c>
      <c r="E3">
        <v>1.02</v>
      </c>
    </row>
    <row r="4" spans="1:5" x14ac:dyDescent="0.25">
      <c r="A4" t="s">
        <v>10</v>
      </c>
      <c r="B4" t="s">
        <v>244</v>
      </c>
      <c r="C4">
        <v>1.5424836601307199</v>
      </c>
      <c r="D4">
        <v>1.22</v>
      </c>
      <c r="E4">
        <v>1.18</v>
      </c>
    </row>
    <row r="5" spans="1:5" x14ac:dyDescent="0.25">
      <c r="A5" t="s">
        <v>10</v>
      </c>
      <c r="B5" t="s">
        <v>242</v>
      </c>
      <c r="C5">
        <v>1.5424836601307199</v>
      </c>
      <c r="D5">
        <v>0.95</v>
      </c>
      <c r="E5">
        <v>1.06</v>
      </c>
    </row>
    <row r="6" spans="1:5" x14ac:dyDescent="0.25">
      <c r="A6" t="s">
        <v>10</v>
      </c>
      <c r="B6" t="s">
        <v>49</v>
      </c>
      <c r="C6">
        <v>1.5424836601307199</v>
      </c>
      <c r="D6">
        <v>0.69</v>
      </c>
      <c r="E6">
        <v>0.65</v>
      </c>
    </row>
    <row r="7" spans="1:5" x14ac:dyDescent="0.25">
      <c r="A7" t="s">
        <v>10</v>
      </c>
      <c r="B7" t="s">
        <v>245</v>
      </c>
      <c r="C7">
        <v>1.5424836601307199</v>
      </c>
      <c r="D7">
        <v>1.3</v>
      </c>
      <c r="E7">
        <v>0.61</v>
      </c>
    </row>
    <row r="8" spans="1:5" x14ac:dyDescent="0.25">
      <c r="A8" t="s">
        <v>10</v>
      </c>
      <c r="B8" t="s">
        <v>11</v>
      </c>
      <c r="C8">
        <v>1.5424836601307199</v>
      </c>
      <c r="D8">
        <v>0.92</v>
      </c>
      <c r="E8">
        <v>1.22</v>
      </c>
    </row>
    <row r="9" spans="1:5" x14ac:dyDescent="0.25">
      <c r="A9" t="s">
        <v>10</v>
      </c>
      <c r="B9" t="s">
        <v>46</v>
      </c>
      <c r="C9">
        <v>1.5424836601307199</v>
      </c>
      <c r="D9">
        <v>1.45</v>
      </c>
      <c r="E9">
        <v>0.81</v>
      </c>
    </row>
    <row r="10" spans="1:5" x14ac:dyDescent="0.25">
      <c r="A10" t="s">
        <v>10</v>
      </c>
      <c r="B10" t="s">
        <v>240</v>
      </c>
      <c r="C10">
        <v>1.5424836601307199</v>
      </c>
      <c r="D10">
        <v>1.1100000000000001</v>
      </c>
      <c r="E10">
        <v>0.86</v>
      </c>
    </row>
    <row r="11" spans="1:5" x14ac:dyDescent="0.25">
      <c r="A11" t="s">
        <v>10</v>
      </c>
      <c r="B11" t="s">
        <v>44</v>
      </c>
      <c r="C11">
        <v>1.5424836601307199</v>
      </c>
      <c r="D11">
        <v>0.92</v>
      </c>
      <c r="E11">
        <v>1.43</v>
      </c>
    </row>
    <row r="12" spans="1:5" x14ac:dyDescent="0.25">
      <c r="A12" t="s">
        <v>10</v>
      </c>
      <c r="B12" t="s">
        <v>50</v>
      </c>
      <c r="C12">
        <v>1.5424836601307199</v>
      </c>
      <c r="D12">
        <v>1.1100000000000001</v>
      </c>
      <c r="E12">
        <v>1.22</v>
      </c>
    </row>
    <row r="13" spans="1:5" x14ac:dyDescent="0.25">
      <c r="A13" t="s">
        <v>10</v>
      </c>
      <c r="B13" t="s">
        <v>45</v>
      </c>
      <c r="C13">
        <v>1.5424836601307199</v>
      </c>
      <c r="D13">
        <v>0.65</v>
      </c>
      <c r="E13">
        <v>0.9</v>
      </c>
    </row>
    <row r="14" spans="1:5" x14ac:dyDescent="0.25">
      <c r="A14" t="s">
        <v>10</v>
      </c>
      <c r="B14" t="s">
        <v>43</v>
      </c>
      <c r="C14">
        <v>1.5424836601307199</v>
      </c>
      <c r="D14">
        <v>1.26</v>
      </c>
      <c r="E14">
        <v>0.86</v>
      </c>
    </row>
    <row r="15" spans="1:5" x14ac:dyDescent="0.25">
      <c r="A15" t="s">
        <v>10</v>
      </c>
      <c r="B15" t="s">
        <v>247</v>
      </c>
      <c r="C15">
        <v>1.5424836601307199</v>
      </c>
      <c r="D15">
        <v>0.92</v>
      </c>
      <c r="E15">
        <v>0.94</v>
      </c>
    </row>
    <row r="16" spans="1:5" x14ac:dyDescent="0.25">
      <c r="A16" t="s">
        <v>10</v>
      </c>
      <c r="B16" t="s">
        <v>246</v>
      </c>
      <c r="C16">
        <v>1.5424836601307199</v>
      </c>
      <c r="D16">
        <v>0.76</v>
      </c>
      <c r="E16">
        <v>0.81</v>
      </c>
    </row>
    <row r="17" spans="1:5" x14ac:dyDescent="0.25">
      <c r="A17" t="s">
        <v>10</v>
      </c>
      <c r="B17" t="s">
        <v>243</v>
      </c>
      <c r="C17">
        <v>1.5424836601307199</v>
      </c>
      <c r="D17">
        <v>0.99</v>
      </c>
      <c r="E17">
        <v>0.81</v>
      </c>
    </row>
    <row r="18" spans="1:5" x14ac:dyDescent="0.25">
      <c r="A18" t="s">
        <v>10</v>
      </c>
      <c r="B18" t="s">
        <v>47</v>
      </c>
      <c r="C18">
        <v>1.5424836601307199</v>
      </c>
      <c r="D18">
        <v>0.8</v>
      </c>
      <c r="E18">
        <v>1.63</v>
      </c>
    </row>
    <row r="19" spans="1:5" x14ac:dyDescent="0.25">
      <c r="A19" t="s">
        <v>10</v>
      </c>
      <c r="B19" t="s">
        <v>48</v>
      </c>
      <c r="C19">
        <v>1.5424836601307199</v>
      </c>
      <c r="D19">
        <v>0.88</v>
      </c>
      <c r="E19">
        <v>1.55</v>
      </c>
    </row>
    <row r="20" spans="1:5" x14ac:dyDescent="0.25">
      <c r="A20" t="s">
        <v>13</v>
      </c>
      <c r="B20" t="s">
        <v>58</v>
      </c>
      <c r="C20">
        <v>1.6655052264808401</v>
      </c>
      <c r="D20">
        <v>0.71</v>
      </c>
      <c r="E20">
        <v>1.17</v>
      </c>
    </row>
    <row r="21" spans="1:5" x14ac:dyDescent="0.25">
      <c r="A21" t="s">
        <v>13</v>
      </c>
      <c r="B21" t="s">
        <v>248</v>
      </c>
      <c r="C21">
        <v>1.6655052264808401</v>
      </c>
      <c r="D21">
        <v>2.21</v>
      </c>
      <c r="E21">
        <v>0.89</v>
      </c>
    </row>
    <row r="22" spans="1:5" x14ac:dyDescent="0.25">
      <c r="A22" t="s">
        <v>13</v>
      </c>
      <c r="B22" t="s">
        <v>56</v>
      </c>
      <c r="C22">
        <v>1.6655052264808401</v>
      </c>
      <c r="D22">
        <v>0.45</v>
      </c>
      <c r="E22">
        <v>1.03</v>
      </c>
    </row>
    <row r="23" spans="1:5" x14ac:dyDescent="0.25">
      <c r="A23" t="s">
        <v>13</v>
      </c>
      <c r="B23" t="s">
        <v>51</v>
      </c>
      <c r="C23">
        <v>1.6655052264808401</v>
      </c>
      <c r="D23">
        <v>1.39</v>
      </c>
      <c r="E23">
        <v>0.89</v>
      </c>
    </row>
    <row r="24" spans="1:5" x14ac:dyDescent="0.25">
      <c r="A24" t="s">
        <v>13</v>
      </c>
      <c r="B24" t="s">
        <v>250</v>
      </c>
      <c r="C24">
        <v>1.6655052264808401</v>
      </c>
      <c r="D24">
        <v>1.28</v>
      </c>
      <c r="E24">
        <v>0.89</v>
      </c>
    </row>
    <row r="25" spans="1:5" x14ac:dyDescent="0.25">
      <c r="A25" t="s">
        <v>13</v>
      </c>
      <c r="B25" t="s">
        <v>53</v>
      </c>
      <c r="C25">
        <v>1.6655052264808401</v>
      </c>
      <c r="D25">
        <v>0.71</v>
      </c>
      <c r="E25">
        <v>1.45</v>
      </c>
    </row>
    <row r="26" spans="1:5" x14ac:dyDescent="0.25">
      <c r="A26" t="s">
        <v>13</v>
      </c>
      <c r="B26" t="s">
        <v>249</v>
      </c>
      <c r="C26">
        <v>1.6655052264808401</v>
      </c>
      <c r="D26">
        <v>1.1599999999999999</v>
      </c>
      <c r="E26">
        <v>0.98</v>
      </c>
    </row>
    <row r="27" spans="1:5" x14ac:dyDescent="0.25">
      <c r="A27" t="s">
        <v>13</v>
      </c>
      <c r="B27" t="s">
        <v>54</v>
      </c>
      <c r="C27">
        <v>1.6655052264808401</v>
      </c>
      <c r="D27">
        <v>0.79</v>
      </c>
      <c r="E27">
        <v>1.21</v>
      </c>
    </row>
    <row r="28" spans="1:5" x14ac:dyDescent="0.25">
      <c r="A28" t="s">
        <v>13</v>
      </c>
      <c r="B28" t="s">
        <v>55</v>
      </c>
      <c r="C28">
        <v>1.6655052264808401</v>
      </c>
      <c r="D28">
        <v>1.1299999999999999</v>
      </c>
      <c r="E28">
        <v>1.07</v>
      </c>
    </row>
    <row r="29" spans="1:5" x14ac:dyDescent="0.25">
      <c r="A29" t="s">
        <v>13</v>
      </c>
      <c r="B29" t="s">
        <v>15</v>
      </c>
      <c r="C29">
        <v>1.6655052264808401</v>
      </c>
      <c r="D29">
        <v>1.24</v>
      </c>
      <c r="E29">
        <v>0.98</v>
      </c>
    </row>
    <row r="30" spans="1:5" x14ac:dyDescent="0.25">
      <c r="A30" t="s">
        <v>13</v>
      </c>
      <c r="B30" t="s">
        <v>52</v>
      </c>
      <c r="C30">
        <v>1.6655052264808401</v>
      </c>
      <c r="D30">
        <v>0.56000000000000005</v>
      </c>
      <c r="E30">
        <v>1.07</v>
      </c>
    </row>
    <row r="31" spans="1:5" x14ac:dyDescent="0.25">
      <c r="A31" t="s">
        <v>13</v>
      </c>
      <c r="B31" t="s">
        <v>62</v>
      </c>
      <c r="C31">
        <v>1.6655052264808401</v>
      </c>
      <c r="D31">
        <v>1.1599999999999999</v>
      </c>
      <c r="E31">
        <v>0.79</v>
      </c>
    </row>
    <row r="32" spans="1:5" x14ac:dyDescent="0.25">
      <c r="A32" t="s">
        <v>13</v>
      </c>
      <c r="B32" t="s">
        <v>60</v>
      </c>
      <c r="C32">
        <v>1.6655052264808401</v>
      </c>
      <c r="D32">
        <v>1.01</v>
      </c>
      <c r="E32">
        <v>0.51</v>
      </c>
    </row>
    <row r="33" spans="1:5" x14ac:dyDescent="0.25">
      <c r="A33" t="s">
        <v>13</v>
      </c>
      <c r="B33" t="s">
        <v>251</v>
      </c>
      <c r="C33">
        <v>1.6655052264808401</v>
      </c>
      <c r="D33">
        <v>0.36</v>
      </c>
      <c r="E33">
        <v>1.44</v>
      </c>
    </row>
    <row r="34" spans="1:5" x14ac:dyDescent="0.25">
      <c r="A34" t="s">
        <v>13</v>
      </c>
      <c r="B34" t="s">
        <v>61</v>
      </c>
      <c r="C34">
        <v>1.6655052264808401</v>
      </c>
      <c r="D34">
        <v>1.01</v>
      </c>
      <c r="E34">
        <v>1.1200000000000001</v>
      </c>
    </row>
    <row r="35" spans="1:5" x14ac:dyDescent="0.25">
      <c r="A35" t="s">
        <v>13</v>
      </c>
      <c r="B35" t="s">
        <v>14</v>
      </c>
      <c r="C35">
        <v>1.6655052264808401</v>
      </c>
      <c r="D35">
        <v>1.1299999999999999</v>
      </c>
      <c r="E35">
        <v>0.79</v>
      </c>
    </row>
    <row r="36" spans="1:5" x14ac:dyDescent="0.25">
      <c r="A36" t="s">
        <v>13</v>
      </c>
      <c r="B36" t="s">
        <v>57</v>
      </c>
      <c r="C36">
        <v>1.6655052264808401</v>
      </c>
      <c r="D36">
        <v>0.53</v>
      </c>
      <c r="E36">
        <v>1.1200000000000001</v>
      </c>
    </row>
    <row r="37" spans="1:5" x14ac:dyDescent="0.25">
      <c r="A37" t="s">
        <v>13</v>
      </c>
      <c r="B37" t="s">
        <v>59</v>
      </c>
      <c r="C37">
        <v>1.6655052264808401</v>
      </c>
      <c r="D37">
        <v>1.1299999999999999</v>
      </c>
      <c r="E37">
        <v>0.61</v>
      </c>
    </row>
    <row r="38" spans="1:5" x14ac:dyDescent="0.25">
      <c r="A38" t="s">
        <v>16</v>
      </c>
      <c r="B38" t="s">
        <v>63</v>
      </c>
      <c r="C38">
        <v>1.5824561403508799</v>
      </c>
      <c r="D38">
        <v>1.46</v>
      </c>
      <c r="E38">
        <v>0.71</v>
      </c>
    </row>
    <row r="39" spans="1:5" x14ac:dyDescent="0.25">
      <c r="A39" t="s">
        <v>16</v>
      </c>
      <c r="B39" t="s">
        <v>20</v>
      </c>
      <c r="C39">
        <v>1.5824561403508799</v>
      </c>
      <c r="D39">
        <v>0.63</v>
      </c>
      <c r="E39">
        <v>0.99</v>
      </c>
    </row>
    <row r="40" spans="1:5" x14ac:dyDescent="0.25">
      <c r="A40" t="s">
        <v>16</v>
      </c>
      <c r="B40" t="s">
        <v>253</v>
      </c>
      <c r="C40">
        <v>1.5824561403508799</v>
      </c>
      <c r="D40">
        <v>0.95</v>
      </c>
      <c r="E40">
        <v>1.04</v>
      </c>
    </row>
    <row r="41" spans="1:5" x14ac:dyDescent="0.25">
      <c r="A41" t="s">
        <v>16</v>
      </c>
      <c r="B41" t="s">
        <v>65</v>
      </c>
      <c r="C41">
        <v>1.5824561403508799</v>
      </c>
      <c r="D41">
        <v>1.07</v>
      </c>
      <c r="E41">
        <v>1.28</v>
      </c>
    </row>
    <row r="42" spans="1:5" x14ac:dyDescent="0.25">
      <c r="A42" t="s">
        <v>16</v>
      </c>
      <c r="B42" t="s">
        <v>66</v>
      </c>
      <c r="C42">
        <v>1.5824561403508799</v>
      </c>
      <c r="D42">
        <v>1.1499999999999999</v>
      </c>
      <c r="E42">
        <v>0.94</v>
      </c>
    </row>
    <row r="43" spans="1:5" x14ac:dyDescent="0.25">
      <c r="A43" t="s">
        <v>16</v>
      </c>
      <c r="B43" t="s">
        <v>17</v>
      </c>
      <c r="C43">
        <v>1.5824561403508799</v>
      </c>
      <c r="D43">
        <v>1.22</v>
      </c>
      <c r="E43">
        <v>0.99</v>
      </c>
    </row>
    <row r="44" spans="1:5" x14ac:dyDescent="0.25">
      <c r="A44" t="s">
        <v>16</v>
      </c>
      <c r="B44" t="s">
        <v>322</v>
      </c>
      <c r="C44">
        <v>1.5824561403508799</v>
      </c>
      <c r="D44">
        <v>1.31</v>
      </c>
      <c r="E44">
        <v>0.71</v>
      </c>
    </row>
    <row r="45" spans="1:5" x14ac:dyDescent="0.25">
      <c r="A45" t="s">
        <v>16</v>
      </c>
      <c r="B45" t="s">
        <v>67</v>
      </c>
      <c r="C45">
        <v>1.5824561403508799</v>
      </c>
      <c r="D45">
        <v>1.1499999999999999</v>
      </c>
      <c r="E45">
        <v>0.94</v>
      </c>
    </row>
    <row r="46" spans="1:5" x14ac:dyDescent="0.25">
      <c r="A46" t="s">
        <v>16</v>
      </c>
      <c r="B46" t="s">
        <v>252</v>
      </c>
      <c r="C46">
        <v>1.5824561403508799</v>
      </c>
      <c r="D46">
        <v>1.07</v>
      </c>
      <c r="E46">
        <v>0.66</v>
      </c>
    </row>
    <row r="47" spans="1:5" x14ac:dyDescent="0.25">
      <c r="A47" t="s">
        <v>16</v>
      </c>
      <c r="B47" t="s">
        <v>254</v>
      </c>
      <c r="C47">
        <v>1.5824561403508799</v>
      </c>
      <c r="D47">
        <v>1.1299999999999999</v>
      </c>
      <c r="E47">
        <v>0.76</v>
      </c>
    </row>
    <row r="48" spans="1:5" x14ac:dyDescent="0.25">
      <c r="A48" t="s">
        <v>16</v>
      </c>
      <c r="B48" t="s">
        <v>255</v>
      </c>
      <c r="C48">
        <v>1.5824561403508799</v>
      </c>
      <c r="D48">
        <v>0.63</v>
      </c>
      <c r="E48">
        <v>0.76</v>
      </c>
    </row>
    <row r="49" spans="1:5" x14ac:dyDescent="0.25">
      <c r="A49" t="s">
        <v>16</v>
      </c>
      <c r="B49" t="s">
        <v>64</v>
      </c>
      <c r="C49">
        <v>1.5824561403508799</v>
      </c>
      <c r="D49">
        <v>0.83</v>
      </c>
      <c r="E49">
        <v>1.04</v>
      </c>
    </row>
    <row r="50" spans="1:5" x14ac:dyDescent="0.25">
      <c r="A50" t="s">
        <v>16</v>
      </c>
      <c r="B50" t="s">
        <v>323</v>
      </c>
      <c r="C50">
        <v>1.5824561403508799</v>
      </c>
      <c r="D50">
        <v>0.51</v>
      </c>
      <c r="E50">
        <v>1.51</v>
      </c>
    </row>
    <row r="51" spans="1:5" x14ac:dyDescent="0.25">
      <c r="A51" t="s">
        <v>16</v>
      </c>
      <c r="B51" t="s">
        <v>18</v>
      </c>
      <c r="C51">
        <v>1.5824561403508799</v>
      </c>
      <c r="D51">
        <v>1.18</v>
      </c>
      <c r="E51">
        <v>1.04</v>
      </c>
    </row>
    <row r="52" spans="1:5" x14ac:dyDescent="0.25">
      <c r="A52" t="s">
        <v>16</v>
      </c>
      <c r="B52" t="s">
        <v>256</v>
      </c>
      <c r="C52">
        <v>1.5824561403508799</v>
      </c>
      <c r="D52">
        <v>0.79</v>
      </c>
      <c r="E52">
        <v>0.99</v>
      </c>
    </row>
    <row r="53" spans="1:5" x14ac:dyDescent="0.25">
      <c r="A53" t="s">
        <v>16</v>
      </c>
      <c r="B53" t="s">
        <v>257</v>
      </c>
      <c r="C53">
        <v>1.5824561403508799</v>
      </c>
      <c r="D53">
        <v>1.07</v>
      </c>
      <c r="E53">
        <v>0.99</v>
      </c>
    </row>
    <row r="54" spans="1:5" x14ac:dyDescent="0.25">
      <c r="A54" t="s">
        <v>16</v>
      </c>
      <c r="B54" t="s">
        <v>68</v>
      </c>
      <c r="C54">
        <v>1.5824561403508799</v>
      </c>
      <c r="D54">
        <v>1.07</v>
      </c>
      <c r="E54">
        <v>1.0900000000000001</v>
      </c>
    </row>
    <row r="55" spans="1:5" x14ac:dyDescent="0.25">
      <c r="A55" t="s">
        <v>16</v>
      </c>
      <c r="B55" t="s">
        <v>19</v>
      </c>
      <c r="C55">
        <v>1.5824561403508799</v>
      </c>
      <c r="D55">
        <v>0.83</v>
      </c>
      <c r="E55">
        <v>1.51</v>
      </c>
    </row>
    <row r="56" spans="1:5" x14ac:dyDescent="0.25">
      <c r="A56" t="s">
        <v>69</v>
      </c>
      <c r="B56" t="s">
        <v>324</v>
      </c>
      <c r="C56">
        <v>1.33815028901734</v>
      </c>
      <c r="D56">
        <v>0.91</v>
      </c>
      <c r="E56">
        <v>0.88</v>
      </c>
    </row>
    <row r="57" spans="1:5" x14ac:dyDescent="0.25">
      <c r="A57" t="s">
        <v>69</v>
      </c>
      <c r="B57" t="s">
        <v>351</v>
      </c>
      <c r="C57">
        <v>1.33815028901734</v>
      </c>
      <c r="D57">
        <v>1.19</v>
      </c>
      <c r="E57">
        <v>1.1599999999999999</v>
      </c>
    </row>
    <row r="58" spans="1:5" x14ac:dyDescent="0.25">
      <c r="A58" t="s">
        <v>69</v>
      </c>
      <c r="B58" t="s">
        <v>73</v>
      </c>
      <c r="C58">
        <v>1.33815028901734</v>
      </c>
      <c r="D58">
        <v>0.79</v>
      </c>
      <c r="E58">
        <v>0.84</v>
      </c>
    </row>
    <row r="59" spans="1:5" x14ac:dyDescent="0.25">
      <c r="A59" t="s">
        <v>69</v>
      </c>
      <c r="B59" t="s">
        <v>75</v>
      </c>
      <c r="C59">
        <v>1.33815028901734</v>
      </c>
      <c r="D59">
        <v>0.62</v>
      </c>
      <c r="E59">
        <v>0.89</v>
      </c>
    </row>
    <row r="60" spans="1:5" x14ac:dyDescent="0.25">
      <c r="A60" t="s">
        <v>69</v>
      </c>
      <c r="B60" t="s">
        <v>77</v>
      </c>
      <c r="C60">
        <v>1.33815028901734</v>
      </c>
      <c r="D60">
        <v>1.27</v>
      </c>
      <c r="E60">
        <v>0.71</v>
      </c>
    </row>
    <row r="61" spans="1:5" x14ac:dyDescent="0.25">
      <c r="A61" t="s">
        <v>69</v>
      </c>
      <c r="B61" t="s">
        <v>263</v>
      </c>
      <c r="C61">
        <v>1.33815028901734</v>
      </c>
      <c r="D61">
        <v>0.7</v>
      </c>
      <c r="E61">
        <v>1.2</v>
      </c>
    </row>
    <row r="62" spans="1:5" x14ac:dyDescent="0.25">
      <c r="A62" t="s">
        <v>69</v>
      </c>
      <c r="B62" t="s">
        <v>381</v>
      </c>
      <c r="C62">
        <v>1.33815028901734</v>
      </c>
      <c r="D62">
        <v>1.01</v>
      </c>
      <c r="E62">
        <v>1.2</v>
      </c>
    </row>
    <row r="63" spans="1:5" x14ac:dyDescent="0.25">
      <c r="A63" t="s">
        <v>69</v>
      </c>
      <c r="B63" t="s">
        <v>76</v>
      </c>
      <c r="C63">
        <v>1.33815028901734</v>
      </c>
      <c r="D63">
        <v>0.4</v>
      </c>
      <c r="E63">
        <v>1.07</v>
      </c>
    </row>
    <row r="64" spans="1:5" x14ac:dyDescent="0.25">
      <c r="A64" t="s">
        <v>69</v>
      </c>
      <c r="B64" t="s">
        <v>72</v>
      </c>
      <c r="C64">
        <v>1.33815028901734</v>
      </c>
      <c r="D64">
        <v>1.04</v>
      </c>
      <c r="E64">
        <v>0.84</v>
      </c>
    </row>
    <row r="65" spans="1:5" x14ac:dyDescent="0.25">
      <c r="A65" t="s">
        <v>69</v>
      </c>
      <c r="B65" t="s">
        <v>78</v>
      </c>
      <c r="C65">
        <v>1.33815028901734</v>
      </c>
      <c r="D65">
        <v>1.33</v>
      </c>
      <c r="E65">
        <v>1.0900000000000001</v>
      </c>
    </row>
    <row r="66" spans="1:5" x14ac:dyDescent="0.25">
      <c r="A66" t="s">
        <v>69</v>
      </c>
      <c r="B66" t="s">
        <v>260</v>
      </c>
      <c r="C66">
        <v>1.33815028901734</v>
      </c>
      <c r="D66">
        <v>1.1200000000000001</v>
      </c>
      <c r="E66">
        <v>0.84</v>
      </c>
    </row>
    <row r="67" spans="1:5" x14ac:dyDescent="0.25">
      <c r="A67" t="s">
        <v>69</v>
      </c>
      <c r="B67" t="s">
        <v>262</v>
      </c>
      <c r="C67">
        <v>1.33815028901734</v>
      </c>
      <c r="D67">
        <v>1.58</v>
      </c>
      <c r="E67">
        <v>0.71</v>
      </c>
    </row>
    <row r="68" spans="1:5" x14ac:dyDescent="0.25">
      <c r="A68" t="s">
        <v>69</v>
      </c>
      <c r="B68" t="s">
        <v>261</v>
      </c>
      <c r="C68">
        <v>1.33815028901734</v>
      </c>
      <c r="D68">
        <v>1.59</v>
      </c>
      <c r="E68">
        <v>0.99</v>
      </c>
    </row>
    <row r="69" spans="1:5" x14ac:dyDescent="0.25">
      <c r="A69" t="s">
        <v>69</v>
      </c>
      <c r="B69" t="s">
        <v>325</v>
      </c>
      <c r="C69">
        <v>1.33815028901734</v>
      </c>
      <c r="D69">
        <v>0.97</v>
      </c>
      <c r="E69">
        <v>1.29</v>
      </c>
    </row>
    <row r="70" spans="1:5" x14ac:dyDescent="0.25">
      <c r="A70" t="s">
        <v>69</v>
      </c>
      <c r="B70" t="s">
        <v>258</v>
      </c>
      <c r="C70">
        <v>1.33815028901734</v>
      </c>
      <c r="D70">
        <v>0.46</v>
      </c>
      <c r="E70">
        <v>1.1299999999999999</v>
      </c>
    </row>
    <row r="71" spans="1:5" x14ac:dyDescent="0.25">
      <c r="A71" t="s">
        <v>69</v>
      </c>
      <c r="B71" t="s">
        <v>79</v>
      </c>
      <c r="C71">
        <v>1.33815028901734</v>
      </c>
      <c r="D71">
        <v>1.03</v>
      </c>
      <c r="E71">
        <v>0.99</v>
      </c>
    </row>
    <row r="72" spans="1:5" x14ac:dyDescent="0.25">
      <c r="A72" t="s">
        <v>69</v>
      </c>
      <c r="B72" t="s">
        <v>259</v>
      </c>
      <c r="C72">
        <v>1.33815028901734</v>
      </c>
      <c r="D72">
        <v>1.41</v>
      </c>
      <c r="E72">
        <v>0.8</v>
      </c>
    </row>
    <row r="73" spans="1:5" x14ac:dyDescent="0.25">
      <c r="A73" t="s">
        <v>69</v>
      </c>
      <c r="B73" t="s">
        <v>71</v>
      </c>
      <c r="C73">
        <v>1.33815028901734</v>
      </c>
      <c r="D73">
        <v>0.56999999999999995</v>
      </c>
      <c r="E73">
        <v>1.51</v>
      </c>
    </row>
    <row r="74" spans="1:5" x14ac:dyDescent="0.25">
      <c r="A74" t="s">
        <v>69</v>
      </c>
      <c r="B74" t="s">
        <v>74</v>
      </c>
      <c r="C74">
        <v>1.33815028901734</v>
      </c>
      <c r="D74">
        <v>1.2</v>
      </c>
      <c r="E74">
        <v>0.92</v>
      </c>
    </row>
    <row r="75" spans="1:5" x14ac:dyDescent="0.25">
      <c r="A75" t="s">
        <v>69</v>
      </c>
      <c r="B75" t="s">
        <v>70</v>
      </c>
      <c r="C75">
        <v>1.33815028901734</v>
      </c>
      <c r="D75">
        <v>0.83</v>
      </c>
      <c r="E75">
        <v>0.97</v>
      </c>
    </row>
    <row r="76" spans="1:5" x14ac:dyDescent="0.25">
      <c r="A76" t="s">
        <v>80</v>
      </c>
      <c r="B76" t="s">
        <v>97</v>
      </c>
      <c r="C76">
        <v>1.2518115942029</v>
      </c>
      <c r="D76">
        <v>1.04</v>
      </c>
      <c r="E76">
        <v>0.91</v>
      </c>
    </row>
    <row r="77" spans="1:5" x14ac:dyDescent="0.25">
      <c r="A77" t="s">
        <v>80</v>
      </c>
      <c r="B77" t="s">
        <v>82</v>
      </c>
      <c r="C77">
        <v>1.2518115942029</v>
      </c>
      <c r="D77">
        <v>0.63</v>
      </c>
      <c r="E77">
        <v>1.52</v>
      </c>
    </row>
    <row r="78" spans="1:5" x14ac:dyDescent="0.25">
      <c r="A78" t="s">
        <v>80</v>
      </c>
      <c r="B78" t="s">
        <v>83</v>
      </c>
      <c r="C78">
        <v>1.2518115942029</v>
      </c>
      <c r="D78">
        <v>1.29</v>
      </c>
      <c r="E78">
        <v>1.1499999999999999</v>
      </c>
    </row>
    <row r="79" spans="1:5" x14ac:dyDescent="0.25">
      <c r="A79" t="s">
        <v>80</v>
      </c>
      <c r="B79" t="s">
        <v>85</v>
      </c>
      <c r="C79">
        <v>1.2518115942029</v>
      </c>
      <c r="D79">
        <v>1.39</v>
      </c>
      <c r="E79">
        <v>0.99</v>
      </c>
    </row>
    <row r="80" spans="1:5" x14ac:dyDescent="0.25">
      <c r="A80" t="s">
        <v>80</v>
      </c>
      <c r="B80" t="s">
        <v>359</v>
      </c>
      <c r="C80">
        <v>1.2518115942029</v>
      </c>
      <c r="D80">
        <v>1.35</v>
      </c>
      <c r="E80">
        <v>0.82</v>
      </c>
    </row>
    <row r="81" spans="1:5" x14ac:dyDescent="0.25">
      <c r="A81" t="s">
        <v>80</v>
      </c>
      <c r="B81" t="s">
        <v>87</v>
      </c>
      <c r="C81">
        <v>1.2518115942029</v>
      </c>
      <c r="D81">
        <v>0.63</v>
      </c>
      <c r="E81">
        <v>1.23</v>
      </c>
    </row>
    <row r="82" spans="1:5" x14ac:dyDescent="0.25">
      <c r="A82" t="s">
        <v>80</v>
      </c>
      <c r="B82" t="s">
        <v>89</v>
      </c>
      <c r="C82">
        <v>1.2518115942029</v>
      </c>
      <c r="D82">
        <v>1.29</v>
      </c>
      <c r="E82">
        <v>1.07</v>
      </c>
    </row>
    <row r="83" spans="1:5" x14ac:dyDescent="0.25">
      <c r="A83" t="s">
        <v>80</v>
      </c>
      <c r="B83" t="s">
        <v>369</v>
      </c>
      <c r="C83">
        <v>1.2518115942029</v>
      </c>
      <c r="D83">
        <v>1.04</v>
      </c>
      <c r="E83">
        <v>0.91</v>
      </c>
    </row>
    <row r="84" spans="1:5" x14ac:dyDescent="0.25">
      <c r="A84" t="s">
        <v>80</v>
      </c>
      <c r="B84" t="s">
        <v>91</v>
      </c>
      <c r="C84">
        <v>1.2518115942029</v>
      </c>
      <c r="D84">
        <v>0.69</v>
      </c>
      <c r="E84">
        <v>1.07</v>
      </c>
    </row>
    <row r="85" spans="1:5" x14ac:dyDescent="0.25">
      <c r="A85" t="s">
        <v>80</v>
      </c>
      <c r="B85" t="s">
        <v>96</v>
      </c>
      <c r="C85">
        <v>1.2518115942029</v>
      </c>
      <c r="D85">
        <v>0.97</v>
      </c>
      <c r="E85">
        <v>0.95</v>
      </c>
    </row>
    <row r="86" spans="1:5" x14ac:dyDescent="0.25">
      <c r="A86" t="s">
        <v>80</v>
      </c>
      <c r="B86" t="s">
        <v>86</v>
      </c>
      <c r="C86">
        <v>1.2518115942029</v>
      </c>
      <c r="D86">
        <v>0.87</v>
      </c>
      <c r="E86">
        <v>0.95</v>
      </c>
    </row>
    <row r="87" spans="1:5" x14ac:dyDescent="0.25">
      <c r="A87" t="s">
        <v>80</v>
      </c>
      <c r="B87" t="s">
        <v>81</v>
      </c>
      <c r="C87">
        <v>1.2518115942029</v>
      </c>
      <c r="D87">
        <v>1.04</v>
      </c>
      <c r="E87">
        <v>1.03</v>
      </c>
    </row>
    <row r="88" spans="1:5" x14ac:dyDescent="0.25">
      <c r="A88" t="s">
        <v>80</v>
      </c>
      <c r="B88" t="s">
        <v>94</v>
      </c>
      <c r="C88">
        <v>1.2518115942029</v>
      </c>
      <c r="D88">
        <v>0.83</v>
      </c>
      <c r="E88">
        <v>0.99</v>
      </c>
    </row>
    <row r="89" spans="1:5" x14ac:dyDescent="0.25">
      <c r="A89" t="s">
        <v>80</v>
      </c>
      <c r="B89" t="s">
        <v>90</v>
      </c>
      <c r="C89">
        <v>1.2518115942029</v>
      </c>
      <c r="D89">
        <v>1.35</v>
      </c>
      <c r="E89">
        <v>0.62</v>
      </c>
    </row>
    <row r="90" spans="1:5" x14ac:dyDescent="0.25">
      <c r="A90" t="s">
        <v>80</v>
      </c>
      <c r="B90" t="s">
        <v>93</v>
      </c>
      <c r="C90">
        <v>1.2518115942029</v>
      </c>
      <c r="D90">
        <v>0.73</v>
      </c>
      <c r="E90">
        <v>0.99</v>
      </c>
    </row>
    <row r="91" spans="1:5" x14ac:dyDescent="0.25">
      <c r="A91" t="s">
        <v>80</v>
      </c>
      <c r="B91" t="s">
        <v>88</v>
      </c>
      <c r="C91">
        <v>1.2518115942029</v>
      </c>
      <c r="D91">
        <v>0.73</v>
      </c>
      <c r="E91">
        <v>0.99</v>
      </c>
    </row>
    <row r="92" spans="1:5" x14ac:dyDescent="0.25">
      <c r="A92" t="s">
        <v>80</v>
      </c>
      <c r="B92" t="s">
        <v>410</v>
      </c>
      <c r="C92">
        <v>1.2518115942029</v>
      </c>
      <c r="D92">
        <v>1.1100000000000001</v>
      </c>
      <c r="E92">
        <v>1.1100000000000001</v>
      </c>
    </row>
    <row r="93" spans="1:5" x14ac:dyDescent="0.25">
      <c r="A93" t="s">
        <v>80</v>
      </c>
      <c r="B93" t="s">
        <v>412</v>
      </c>
      <c r="C93">
        <v>1.2518115942029</v>
      </c>
      <c r="D93">
        <v>1.29</v>
      </c>
      <c r="E93">
        <v>1.1100000000000001</v>
      </c>
    </row>
    <row r="94" spans="1:5" x14ac:dyDescent="0.25">
      <c r="A94" t="s">
        <v>80</v>
      </c>
      <c r="B94" t="s">
        <v>92</v>
      </c>
      <c r="C94">
        <v>1.2518115942029</v>
      </c>
      <c r="D94">
        <v>0.9</v>
      </c>
      <c r="E94">
        <v>1.44</v>
      </c>
    </row>
    <row r="95" spans="1:5" x14ac:dyDescent="0.25">
      <c r="A95" t="s">
        <v>80</v>
      </c>
      <c r="B95" t="s">
        <v>416</v>
      </c>
      <c r="C95">
        <v>1.2518115942029</v>
      </c>
      <c r="D95">
        <v>0.76</v>
      </c>
      <c r="E95">
        <v>0.7</v>
      </c>
    </row>
    <row r="96" spans="1:5" x14ac:dyDescent="0.25">
      <c r="A96" t="s">
        <v>80</v>
      </c>
      <c r="B96" t="s">
        <v>84</v>
      </c>
      <c r="C96">
        <v>1.2518115942029</v>
      </c>
      <c r="D96">
        <v>1.01</v>
      </c>
      <c r="E96">
        <v>1.1499999999999999</v>
      </c>
    </row>
    <row r="97" spans="1:5" x14ac:dyDescent="0.25">
      <c r="A97" t="s">
        <v>80</v>
      </c>
      <c r="B97" t="s">
        <v>98</v>
      </c>
      <c r="C97">
        <v>1.2518115942029</v>
      </c>
      <c r="D97">
        <v>0.94</v>
      </c>
      <c r="E97">
        <v>0.66</v>
      </c>
    </row>
    <row r="98" spans="1:5" x14ac:dyDescent="0.25">
      <c r="A98" t="s">
        <v>80</v>
      </c>
      <c r="B98" t="s">
        <v>95</v>
      </c>
      <c r="C98">
        <v>1.2518115942029</v>
      </c>
      <c r="D98">
        <v>1.53</v>
      </c>
      <c r="E98">
        <v>0.49</v>
      </c>
    </row>
    <row r="99" spans="1:5" x14ac:dyDescent="0.25">
      <c r="A99" t="s">
        <v>80</v>
      </c>
      <c r="B99" t="s">
        <v>435</v>
      </c>
      <c r="C99">
        <v>1.2518115942029</v>
      </c>
      <c r="D99">
        <v>0.59</v>
      </c>
      <c r="E99">
        <v>1.1499999999999999</v>
      </c>
    </row>
    <row r="100" spans="1:5" x14ac:dyDescent="0.25">
      <c r="A100" t="s">
        <v>99</v>
      </c>
      <c r="B100" t="s">
        <v>100</v>
      </c>
      <c r="C100">
        <v>1.34782608695652</v>
      </c>
      <c r="D100">
        <v>1.03</v>
      </c>
      <c r="E100">
        <v>1.33</v>
      </c>
    </row>
    <row r="101" spans="1:5" x14ac:dyDescent="0.25">
      <c r="A101" t="s">
        <v>99</v>
      </c>
      <c r="B101" t="s">
        <v>102</v>
      </c>
      <c r="C101">
        <v>1.34782608695652</v>
      </c>
      <c r="D101">
        <v>1</v>
      </c>
      <c r="E101">
        <v>0.89</v>
      </c>
    </row>
    <row r="102" spans="1:5" x14ac:dyDescent="0.25">
      <c r="A102" t="s">
        <v>99</v>
      </c>
      <c r="B102" t="s">
        <v>111</v>
      </c>
      <c r="C102">
        <v>1.34782608695652</v>
      </c>
      <c r="D102">
        <v>0.97</v>
      </c>
      <c r="E102">
        <v>0.61</v>
      </c>
    </row>
    <row r="103" spans="1:5" x14ac:dyDescent="0.25">
      <c r="A103" t="s">
        <v>99</v>
      </c>
      <c r="B103" t="s">
        <v>104</v>
      </c>
      <c r="C103">
        <v>1.34782608695652</v>
      </c>
      <c r="D103">
        <v>0.74</v>
      </c>
      <c r="E103">
        <v>1.0900000000000001</v>
      </c>
    </row>
    <row r="104" spans="1:5" x14ac:dyDescent="0.25">
      <c r="A104" t="s">
        <v>99</v>
      </c>
      <c r="B104" t="s">
        <v>106</v>
      </c>
      <c r="C104">
        <v>1.34782608695652</v>
      </c>
      <c r="D104">
        <v>1.03</v>
      </c>
      <c r="E104">
        <v>1.43</v>
      </c>
    </row>
    <row r="105" spans="1:5" x14ac:dyDescent="0.25">
      <c r="A105" t="s">
        <v>99</v>
      </c>
      <c r="B105" t="s">
        <v>105</v>
      </c>
      <c r="C105">
        <v>1.34782608695652</v>
      </c>
      <c r="D105">
        <v>1.1599999999999999</v>
      </c>
      <c r="E105">
        <v>1.26</v>
      </c>
    </row>
    <row r="106" spans="1:5" x14ac:dyDescent="0.25">
      <c r="A106" t="s">
        <v>99</v>
      </c>
      <c r="B106" t="s">
        <v>117</v>
      </c>
      <c r="C106">
        <v>1.34782608695652</v>
      </c>
      <c r="D106">
        <v>1.03</v>
      </c>
      <c r="E106">
        <v>1.02</v>
      </c>
    </row>
    <row r="107" spans="1:5" x14ac:dyDescent="0.25">
      <c r="A107" t="s">
        <v>99</v>
      </c>
      <c r="B107" t="s">
        <v>121</v>
      </c>
      <c r="C107">
        <v>1.34782608695652</v>
      </c>
      <c r="D107">
        <v>1.1000000000000001</v>
      </c>
      <c r="E107">
        <v>1.0900000000000001</v>
      </c>
    </row>
    <row r="108" spans="1:5" x14ac:dyDescent="0.25">
      <c r="A108" t="s">
        <v>99</v>
      </c>
      <c r="B108" t="s">
        <v>108</v>
      </c>
      <c r="C108">
        <v>1.34782608695652</v>
      </c>
      <c r="D108">
        <v>0.84</v>
      </c>
      <c r="E108">
        <v>0.57999999999999996</v>
      </c>
    </row>
    <row r="109" spans="1:5" x14ac:dyDescent="0.25">
      <c r="A109" t="s">
        <v>99</v>
      </c>
      <c r="B109" t="s">
        <v>103</v>
      </c>
      <c r="C109">
        <v>1.34782608695652</v>
      </c>
      <c r="D109">
        <v>1</v>
      </c>
      <c r="E109">
        <v>1.02</v>
      </c>
    </row>
    <row r="110" spans="1:5" x14ac:dyDescent="0.25">
      <c r="A110" t="s">
        <v>99</v>
      </c>
      <c r="B110" t="s">
        <v>110</v>
      </c>
      <c r="C110">
        <v>1.34782608695652</v>
      </c>
      <c r="D110">
        <v>1.03</v>
      </c>
      <c r="E110">
        <v>0.48</v>
      </c>
    </row>
    <row r="111" spans="1:5" x14ac:dyDescent="0.25">
      <c r="A111" t="s">
        <v>99</v>
      </c>
      <c r="B111" t="s">
        <v>107</v>
      </c>
      <c r="C111">
        <v>1.34782608695652</v>
      </c>
      <c r="D111">
        <v>0.81</v>
      </c>
      <c r="E111">
        <v>0.61</v>
      </c>
    </row>
    <row r="112" spans="1:5" x14ac:dyDescent="0.25">
      <c r="A112" t="s">
        <v>99</v>
      </c>
      <c r="B112" t="s">
        <v>395</v>
      </c>
      <c r="C112">
        <v>1.34782608695652</v>
      </c>
      <c r="D112">
        <v>1.1299999999999999</v>
      </c>
      <c r="E112">
        <v>1.02</v>
      </c>
    </row>
    <row r="113" spans="1:5" x14ac:dyDescent="0.25">
      <c r="A113" t="s">
        <v>99</v>
      </c>
      <c r="B113" t="s">
        <v>115</v>
      </c>
      <c r="C113">
        <v>1.34782608695652</v>
      </c>
      <c r="D113">
        <v>1.1599999999999999</v>
      </c>
      <c r="E113">
        <v>0.96</v>
      </c>
    </row>
    <row r="114" spans="1:5" x14ac:dyDescent="0.25">
      <c r="A114" t="s">
        <v>99</v>
      </c>
      <c r="B114" t="s">
        <v>112</v>
      </c>
      <c r="C114">
        <v>1.34782608695652</v>
      </c>
      <c r="D114">
        <v>0.65</v>
      </c>
      <c r="E114">
        <v>0.89</v>
      </c>
    </row>
    <row r="115" spans="1:5" x14ac:dyDescent="0.25">
      <c r="A115" t="s">
        <v>99</v>
      </c>
      <c r="B115" t="s">
        <v>113</v>
      </c>
      <c r="C115">
        <v>1.34782608695652</v>
      </c>
      <c r="D115">
        <v>1.26</v>
      </c>
      <c r="E115">
        <v>0.72</v>
      </c>
    </row>
    <row r="116" spans="1:5" x14ac:dyDescent="0.25">
      <c r="A116" t="s">
        <v>99</v>
      </c>
      <c r="B116" t="s">
        <v>114</v>
      </c>
      <c r="C116">
        <v>1.34782608695652</v>
      </c>
      <c r="D116">
        <v>1.68</v>
      </c>
      <c r="E116">
        <v>0.75</v>
      </c>
    </row>
    <row r="117" spans="1:5" x14ac:dyDescent="0.25">
      <c r="A117" t="s">
        <v>99</v>
      </c>
      <c r="B117" t="s">
        <v>116</v>
      </c>
      <c r="C117">
        <v>1.34782608695652</v>
      </c>
      <c r="D117">
        <v>1</v>
      </c>
      <c r="E117">
        <v>1.33</v>
      </c>
    </row>
    <row r="118" spans="1:5" x14ac:dyDescent="0.25">
      <c r="A118" t="s">
        <v>99</v>
      </c>
      <c r="B118" t="s">
        <v>109</v>
      </c>
      <c r="C118">
        <v>1.34782608695652</v>
      </c>
      <c r="D118">
        <v>0.94</v>
      </c>
      <c r="E118">
        <v>0.82</v>
      </c>
    </row>
    <row r="119" spans="1:5" x14ac:dyDescent="0.25">
      <c r="A119" t="s">
        <v>99</v>
      </c>
      <c r="B119" t="s">
        <v>118</v>
      </c>
      <c r="C119">
        <v>1.34782608695652</v>
      </c>
      <c r="D119">
        <v>0.87</v>
      </c>
      <c r="E119">
        <v>1.43</v>
      </c>
    </row>
    <row r="120" spans="1:5" x14ac:dyDescent="0.25">
      <c r="A120" t="s">
        <v>99</v>
      </c>
      <c r="B120" t="s">
        <v>417</v>
      </c>
      <c r="C120">
        <v>1.34782608695652</v>
      </c>
      <c r="D120">
        <v>0.9</v>
      </c>
      <c r="E120">
        <v>1.06</v>
      </c>
    </row>
    <row r="121" spans="1:5" x14ac:dyDescent="0.25">
      <c r="A121" t="s">
        <v>99</v>
      </c>
      <c r="B121" t="s">
        <v>101</v>
      </c>
      <c r="C121">
        <v>1.34782608695652</v>
      </c>
      <c r="D121">
        <v>1.03</v>
      </c>
      <c r="E121">
        <v>0.85</v>
      </c>
    </row>
    <row r="122" spans="1:5" x14ac:dyDescent="0.25">
      <c r="A122" t="s">
        <v>99</v>
      </c>
      <c r="B122" t="s">
        <v>120</v>
      </c>
      <c r="C122">
        <v>1.34782608695652</v>
      </c>
      <c r="D122">
        <v>0.81</v>
      </c>
      <c r="E122">
        <v>1.3</v>
      </c>
    </row>
    <row r="123" spans="1:5" x14ac:dyDescent="0.25">
      <c r="A123" t="s">
        <v>99</v>
      </c>
      <c r="B123" t="s">
        <v>119</v>
      </c>
      <c r="C123">
        <v>1.34782608695652</v>
      </c>
      <c r="D123">
        <v>0.84</v>
      </c>
      <c r="E123">
        <v>1.43</v>
      </c>
    </row>
    <row r="124" spans="1:5" x14ac:dyDescent="0.25">
      <c r="A124" t="s">
        <v>122</v>
      </c>
      <c r="B124" t="s">
        <v>123</v>
      </c>
      <c r="C124">
        <v>1.26086956521739</v>
      </c>
      <c r="D124">
        <v>1.1000000000000001</v>
      </c>
      <c r="E124">
        <v>1.27</v>
      </c>
    </row>
    <row r="125" spans="1:5" x14ac:dyDescent="0.25">
      <c r="A125" t="s">
        <v>122</v>
      </c>
      <c r="B125" t="s">
        <v>125</v>
      </c>
      <c r="C125">
        <v>1.26086956521739</v>
      </c>
      <c r="D125">
        <v>0.93</v>
      </c>
      <c r="E125">
        <v>0.91</v>
      </c>
    </row>
    <row r="126" spans="1:5" x14ac:dyDescent="0.25">
      <c r="A126" t="s">
        <v>122</v>
      </c>
      <c r="B126" t="s">
        <v>127</v>
      </c>
      <c r="C126">
        <v>1.26086956521739</v>
      </c>
      <c r="D126">
        <v>0.76</v>
      </c>
      <c r="E126">
        <v>0.75</v>
      </c>
    </row>
    <row r="127" spans="1:5" x14ac:dyDescent="0.25">
      <c r="A127" t="s">
        <v>122</v>
      </c>
      <c r="B127" t="s">
        <v>130</v>
      </c>
      <c r="C127">
        <v>1.26086956521739</v>
      </c>
      <c r="D127">
        <v>1.03</v>
      </c>
      <c r="E127">
        <v>0.79</v>
      </c>
    </row>
    <row r="128" spans="1:5" x14ac:dyDescent="0.25">
      <c r="A128" t="s">
        <v>122</v>
      </c>
      <c r="B128" t="s">
        <v>362</v>
      </c>
      <c r="C128">
        <v>1.26086956521739</v>
      </c>
      <c r="D128">
        <v>1.31</v>
      </c>
      <c r="E128">
        <v>0.99</v>
      </c>
    </row>
    <row r="129" spans="1:5" x14ac:dyDescent="0.25">
      <c r="A129" t="s">
        <v>122</v>
      </c>
      <c r="B129" t="s">
        <v>126</v>
      </c>
      <c r="C129">
        <v>1.26086956521739</v>
      </c>
      <c r="D129">
        <v>1.28</v>
      </c>
      <c r="E129">
        <v>0.83</v>
      </c>
    </row>
    <row r="130" spans="1:5" x14ac:dyDescent="0.25">
      <c r="A130" t="s">
        <v>122</v>
      </c>
      <c r="B130" t="s">
        <v>129</v>
      </c>
      <c r="C130">
        <v>1.26086956521739</v>
      </c>
      <c r="D130">
        <v>1.1000000000000001</v>
      </c>
      <c r="E130">
        <v>1.03</v>
      </c>
    </row>
    <row r="131" spans="1:5" x14ac:dyDescent="0.25">
      <c r="A131" t="s">
        <v>122</v>
      </c>
      <c r="B131" t="s">
        <v>128</v>
      </c>
      <c r="C131">
        <v>1.26086956521739</v>
      </c>
      <c r="D131">
        <v>1.03</v>
      </c>
      <c r="E131">
        <v>1.07</v>
      </c>
    </row>
    <row r="132" spans="1:5" x14ac:dyDescent="0.25">
      <c r="A132" t="s">
        <v>122</v>
      </c>
      <c r="B132" t="s">
        <v>136</v>
      </c>
      <c r="C132">
        <v>1.26086956521739</v>
      </c>
      <c r="D132">
        <v>1.31</v>
      </c>
      <c r="E132">
        <v>0.79</v>
      </c>
    </row>
    <row r="133" spans="1:5" x14ac:dyDescent="0.25">
      <c r="A133" t="s">
        <v>122</v>
      </c>
      <c r="B133" t="s">
        <v>131</v>
      </c>
      <c r="C133">
        <v>1.26086956521739</v>
      </c>
      <c r="D133">
        <v>1.07</v>
      </c>
      <c r="E133">
        <v>1.07</v>
      </c>
    </row>
    <row r="134" spans="1:5" x14ac:dyDescent="0.25">
      <c r="A134" t="s">
        <v>122</v>
      </c>
      <c r="B134" t="s">
        <v>133</v>
      </c>
      <c r="C134">
        <v>1.26086956521739</v>
      </c>
      <c r="D134">
        <v>0.59</v>
      </c>
      <c r="E134">
        <v>1.19</v>
      </c>
    </row>
    <row r="135" spans="1:5" x14ac:dyDescent="0.25">
      <c r="A135" t="s">
        <v>122</v>
      </c>
      <c r="B135" t="s">
        <v>135</v>
      </c>
      <c r="C135">
        <v>1.26086956521739</v>
      </c>
      <c r="D135">
        <v>0.83</v>
      </c>
      <c r="E135">
        <v>1.1499999999999999</v>
      </c>
    </row>
    <row r="136" spans="1:5" x14ac:dyDescent="0.25">
      <c r="A136" t="s">
        <v>122</v>
      </c>
      <c r="B136" t="s">
        <v>137</v>
      </c>
      <c r="C136">
        <v>1.26086956521739</v>
      </c>
      <c r="D136">
        <v>1.1000000000000001</v>
      </c>
      <c r="E136">
        <v>0.99</v>
      </c>
    </row>
    <row r="137" spans="1:5" x14ac:dyDescent="0.25">
      <c r="A137" t="s">
        <v>122</v>
      </c>
      <c r="B137" t="s">
        <v>401</v>
      </c>
      <c r="C137">
        <v>1.26086956521739</v>
      </c>
      <c r="D137">
        <v>1.1399999999999999</v>
      </c>
      <c r="E137">
        <v>1.23</v>
      </c>
    </row>
    <row r="138" spans="1:5" x14ac:dyDescent="0.25">
      <c r="A138" t="s">
        <v>122</v>
      </c>
      <c r="B138" t="s">
        <v>138</v>
      </c>
      <c r="C138">
        <v>1.26086956521739</v>
      </c>
      <c r="D138">
        <v>1.31</v>
      </c>
      <c r="E138">
        <v>1.07</v>
      </c>
    </row>
    <row r="139" spans="1:5" x14ac:dyDescent="0.25">
      <c r="A139" t="s">
        <v>122</v>
      </c>
      <c r="B139" t="s">
        <v>139</v>
      </c>
      <c r="C139">
        <v>1.26086956521739</v>
      </c>
      <c r="D139">
        <v>0.93</v>
      </c>
      <c r="E139">
        <v>0.67</v>
      </c>
    </row>
    <row r="140" spans="1:5" x14ac:dyDescent="0.25">
      <c r="A140" t="s">
        <v>122</v>
      </c>
      <c r="B140" t="s">
        <v>144</v>
      </c>
      <c r="C140">
        <v>1.26086956521739</v>
      </c>
      <c r="D140">
        <v>1.07</v>
      </c>
      <c r="E140">
        <v>1.66</v>
      </c>
    </row>
    <row r="141" spans="1:5" x14ac:dyDescent="0.25">
      <c r="A141" t="s">
        <v>122</v>
      </c>
      <c r="B141" t="s">
        <v>132</v>
      </c>
      <c r="C141">
        <v>1.26086956521739</v>
      </c>
      <c r="D141">
        <v>0.93</v>
      </c>
      <c r="E141">
        <v>0.99</v>
      </c>
    </row>
    <row r="142" spans="1:5" x14ac:dyDescent="0.25">
      <c r="A142" t="s">
        <v>122</v>
      </c>
      <c r="B142" t="s">
        <v>140</v>
      </c>
      <c r="C142">
        <v>1.26086956521739</v>
      </c>
      <c r="D142">
        <v>1.24</v>
      </c>
      <c r="E142">
        <v>0.59</v>
      </c>
    </row>
    <row r="143" spans="1:5" x14ac:dyDescent="0.25">
      <c r="A143" t="s">
        <v>122</v>
      </c>
      <c r="B143" t="s">
        <v>124</v>
      </c>
      <c r="C143">
        <v>1.26086956521739</v>
      </c>
      <c r="D143">
        <v>0.76</v>
      </c>
      <c r="E143">
        <v>1.1100000000000001</v>
      </c>
    </row>
    <row r="144" spans="1:5" x14ac:dyDescent="0.25">
      <c r="A144" t="s">
        <v>122</v>
      </c>
      <c r="B144" t="s">
        <v>134</v>
      </c>
      <c r="C144">
        <v>1.26086956521739</v>
      </c>
      <c r="D144">
        <v>0.55000000000000004</v>
      </c>
      <c r="E144">
        <v>1.1499999999999999</v>
      </c>
    </row>
    <row r="145" spans="1:5" x14ac:dyDescent="0.25">
      <c r="A145" t="s">
        <v>122</v>
      </c>
      <c r="B145" t="s">
        <v>141</v>
      </c>
      <c r="C145">
        <v>1.26086956521739</v>
      </c>
      <c r="D145">
        <v>0.9</v>
      </c>
      <c r="E145">
        <v>0.79</v>
      </c>
    </row>
    <row r="146" spans="1:5" x14ac:dyDescent="0.25">
      <c r="A146" t="s">
        <v>122</v>
      </c>
      <c r="B146" t="s">
        <v>142</v>
      </c>
      <c r="C146">
        <v>1.26086956521739</v>
      </c>
      <c r="D146">
        <v>1.03</v>
      </c>
      <c r="E146">
        <v>0.87</v>
      </c>
    </row>
    <row r="147" spans="1:5" x14ac:dyDescent="0.25">
      <c r="A147" t="s">
        <v>122</v>
      </c>
      <c r="B147" t="s">
        <v>143</v>
      </c>
      <c r="C147">
        <v>1.26086956521739</v>
      </c>
      <c r="D147">
        <v>0.69</v>
      </c>
      <c r="E147">
        <v>1.07</v>
      </c>
    </row>
    <row r="148" spans="1:5" x14ac:dyDescent="0.25">
      <c r="A148" t="s">
        <v>145</v>
      </c>
      <c r="B148" t="s">
        <v>347</v>
      </c>
      <c r="C148">
        <v>1.41491841491841</v>
      </c>
      <c r="D148">
        <v>1</v>
      </c>
      <c r="E148">
        <v>1.1299999999999999</v>
      </c>
    </row>
    <row r="149" spans="1:5" x14ac:dyDescent="0.25">
      <c r="A149" t="s">
        <v>145</v>
      </c>
      <c r="B149" t="s">
        <v>349</v>
      </c>
      <c r="C149">
        <v>1.41491841491841</v>
      </c>
      <c r="D149">
        <v>0.79</v>
      </c>
      <c r="E149">
        <v>1.07</v>
      </c>
    </row>
    <row r="150" spans="1:5" x14ac:dyDescent="0.25">
      <c r="A150" t="s">
        <v>145</v>
      </c>
      <c r="B150" t="s">
        <v>355</v>
      </c>
      <c r="C150">
        <v>1.41491841491841</v>
      </c>
      <c r="D150">
        <v>0.45</v>
      </c>
      <c r="E150">
        <v>1.65</v>
      </c>
    </row>
    <row r="151" spans="1:5" x14ac:dyDescent="0.25">
      <c r="A151" t="s">
        <v>145</v>
      </c>
      <c r="B151" t="s">
        <v>357</v>
      </c>
      <c r="C151">
        <v>1.41491841491841</v>
      </c>
      <c r="D151">
        <v>0.86</v>
      </c>
      <c r="E151">
        <v>0.89</v>
      </c>
    </row>
    <row r="152" spans="1:5" x14ac:dyDescent="0.25">
      <c r="A152" t="s">
        <v>145</v>
      </c>
      <c r="B152" t="s">
        <v>360</v>
      </c>
      <c r="C152">
        <v>1.41491841491841</v>
      </c>
      <c r="D152">
        <v>1.1100000000000001</v>
      </c>
      <c r="E152">
        <v>1.1100000000000001</v>
      </c>
    </row>
    <row r="153" spans="1:5" x14ac:dyDescent="0.25">
      <c r="A153" t="s">
        <v>145</v>
      </c>
      <c r="B153" t="s">
        <v>366</v>
      </c>
      <c r="C153">
        <v>1.41491841491841</v>
      </c>
      <c r="D153">
        <v>1.02</v>
      </c>
      <c r="E153">
        <v>0.76</v>
      </c>
    </row>
    <row r="154" spans="1:5" x14ac:dyDescent="0.25">
      <c r="A154" t="s">
        <v>145</v>
      </c>
      <c r="B154" t="s">
        <v>371</v>
      </c>
      <c r="C154">
        <v>1.41491841491841</v>
      </c>
      <c r="D154">
        <v>0.86</v>
      </c>
      <c r="E154">
        <v>0.89</v>
      </c>
    </row>
    <row r="155" spans="1:5" x14ac:dyDescent="0.25">
      <c r="A155" t="s">
        <v>145</v>
      </c>
      <c r="B155" t="s">
        <v>149</v>
      </c>
      <c r="C155">
        <v>1.41491841491841</v>
      </c>
      <c r="D155">
        <v>0.71</v>
      </c>
      <c r="E155">
        <v>1.6</v>
      </c>
    </row>
    <row r="156" spans="1:5" x14ac:dyDescent="0.25">
      <c r="A156" t="s">
        <v>145</v>
      </c>
      <c r="B156" t="s">
        <v>375</v>
      </c>
      <c r="C156">
        <v>1.41491841491841</v>
      </c>
      <c r="D156">
        <v>0.78</v>
      </c>
      <c r="E156">
        <v>0.51</v>
      </c>
    </row>
    <row r="157" spans="1:5" x14ac:dyDescent="0.25">
      <c r="A157" t="s">
        <v>145</v>
      </c>
      <c r="B157" t="s">
        <v>388</v>
      </c>
      <c r="C157">
        <v>1.41491841491841</v>
      </c>
      <c r="D157">
        <v>1.1299999999999999</v>
      </c>
      <c r="E157">
        <v>1.1200000000000001</v>
      </c>
    </row>
    <row r="158" spans="1:5" x14ac:dyDescent="0.25">
      <c r="A158" t="s">
        <v>145</v>
      </c>
      <c r="B158" t="s">
        <v>389</v>
      </c>
      <c r="C158">
        <v>1.41491841491841</v>
      </c>
      <c r="D158">
        <v>1.1299999999999999</v>
      </c>
      <c r="E158">
        <v>0.76</v>
      </c>
    </row>
    <row r="159" spans="1:5" x14ac:dyDescent="0.25">
      <c r="A159" t="s">
        <v>145</v>
      </c>
      <c r="B159" t="s">
        <v>391</v>
      </c>
      <c r="C159">
        <v>1.41491841491841</v>
      </c>
      <c r="D159">
        <v>0.88</v>
      </c>
      <c r="E159">
        <v>1.36</v>
      </c>
    </row>
    <row r="160" spans="1:5" x14ac:dyDescent="0.25">
      <c r="A160" t="s">
        <v>145</v>
      </c>
      <c r="B160" t="s">
        <v>146</v>
      </c>
      <c r="C160">
        <v>1.41491841491841</v>
      </c>
      <c r="D160">
        <v>1.1399999999999999</v>
      </c>
      <c r="E160">
        <v>1.1100000000000001</v>
      </c>
    </row>
    <row r="161" spans="1:5" x14ac:dyDescent="0.25">
      <c r="A161" t="s">
        <v>145</v>
      </c>
      <c r="B161" t="s">
        <v>404</v>
      </c>
      <c r="C161">
        <v>1.41491841491841</v>
      </c>
      <c r="D161">
        <v>1.04</v>
      </c>
      <c r="E161">
        <v>0.76</v>
      </c>
    </row>
    <row r="162" spans="1:5" x14ac:dyDescent="0.25">
      <c r="A162" t="s">
        <v>145</v>
      </c>
      <c r="B162" t="s">
        <v>419</v>
      </c>
      <c r="C162">
        <v>1.41491841491841</v>
      </c>
      <c r="D162">
        <v>1.25</v>
      </c>
      <c r="E162">
        <v>0.66</v>
      </c>
    </row>
    <row r="163" spans="1:5" x14ac:dyDescent="0.25">
      <c r="A163" t="s">
        <v>145</v>
      </c>
      <c r="B163" t="s">
        <v>423</v>
      </c>
      <c r="C163">
        <v>1.41491841491841</v>
      </c>
      <c r="D163">
        <v>1.1200000000000001</v>
      </c>
      <c r="E163">
        <v>0.51</v>
      </c>
    </row>
    <row r="164" spans="1:5" x14ac:dyDescent="0.25">
      <c r="A164" t="s">
        <v>145</v>
      </c>
      <c r="B164" t="s">
        <v>425</v>
      </c>
      <c r="C164">
        <v>1.41491841491841</v>
      </c>
      <c r="D164">
        <v>1.38</v>
      </c>
      <c r="E164">
        <v>0.59</v>
      </c>
    </row>
    <row r="165" spans="1:5" x14ac:dyDescent="0.25">
      <c r="A165" t="s">
        <v>145</v>
      </c>
      <c r="B165" t="s">
        <v>427</v>
      </c>
      <c r="C165">
        <v>1.41491841491841</v>
      </c>
      <c r="D165">
        <v>1.1399999999999999</v>
      </c>
      <c r="E165">
        <v>0.69</v>
      </c>
    </row>
    <row r="166" spans="1:5" x14ac:dyDescent="0.25">
      <c r="A166" t="s">
        <v>145</v>
      </c>
      <c r="B166" t="s">
        <v>432</v>
      </c>
      <c r="C166">
        <v>1.41491841491841</v>
      </c>
      <c r="D166">
        <v>1.1499999999999999</v>
      </c>
      <c r="E166">
        <v>1.94</v>
      </c>
    </row>
    <row r="167" spans="1:5" x14ac:dyDescent="0.25">
      <c r="A167" t="s">
        <v>145</v>
      </c>
      <c r="B167" t="s">
        <v>433</v>
      </c>
      <c r="C167">
        <v>1.41491841491841</v>
      </c>
      <c r="D167">
        <v>0.82</v>
      </c>
      <c r="E167">
        <v>1.35</v>
      </c>
    </row>
    <row r="168" spans="1:5" x14ac:dyDescent="0.25">
      <c r="A168" t="s">
        <v>145</v>
      </c>
      <c r="B168" t="s">
        <v>434</v>
      </c>
      <c r="C168">
        <v>1.41491841491841</v>
      </c>
      <c r="D168">
        <v>0.88</v>
      </c>
      <c r="E168">
        <v>1.28</v>
      </c>
    </row>
    <row r="169" spans="1:5" x14ac:dyDescent="0.25">
      <c r="A169" t="s">
        <v>145</v>
      </c>
      <c r="B169" t="s">
        <v>148</v>
      </c>
      <c r="C169">
        <v>1.41491841491841</v>
      </c>
      <c r="D169">
        <v>1.06</v>
      </c>
      <c r="E169">
        <v>0.56000000000000005</v>
      </c>
    </row>
    <row r="170" spans="1:5" x14ac:dyDescent="0.25">
      <c r="A170" t="s">
        <v>145</v>
      </c>
      <c r="B170" t="s">
        <v>147</v>
      </c>
      <c r="C170">
        <v>1.41491841491841</v>
      </c>
      <c r="D170">
        <v>1.1499999999999999</v>
      </c>
      <c r="E170">
        <v>1.01</v>
      </c>
    </row>
    <row r="171" spans="1:5" x14ac:dyDescent="0.25">
      <c r="A171" t="s">
        <v>21</v>
      </c>
      <c r="B171" t="s">
        <v>152</v>
      </c>
      <c r="C171">
        <v>1.4055555555555601</v>
      </c>
      <c r="D171">
        <v>0.75</v>
      </c>
      <c r="E171">
        <v>1.02</v>
      </c>
    </row>
    <row r="172" spans="1:5" x14ac:dyDescent="0.25">
      <c r="A172" t="s">
        <v>21</v>
      </c>
      <c r="B172" t="s">
        <v>269</v>
      </c>
      <c r="C172">
        <v>1.4055555555555601</v>
      </c>
      <c r="D172">
        <v>0.63</v>
      </c>
      <c r="E172">
        <v>0.86</v>
      </c>
    </row>
    <row r="173" spans="1:5" x14ac:dyDescent="0.25">
      <c r="A173" t="s">
        <v>21</v>
      </c>
      <c r="B173" t="s">
        <v>264</v>
      </c>
      <c r="C173">
        <v>1.4055555555555601</v>
      </c>
      <c r="D173">
        <v>1.26</v>
      </c>
      <c r="E173">
        <v>1.27</v>
      </c>
    </row>
    <row r="174" spans="1:5" x14ac:dyDescent="0.25">
      <c r="A174" t="s">
        <v>21</v>
      </c>
      <c r="B174" t="s">
        <v>372</v>
      </c>
      <c r="C174">
        <v>1.4055555555555601</v>
      </c>
      <c r="D174">
        <v>0.32</v>
      </c>
      <c r="E174">
        <v>1.1000000000000001</v>
      </c>
    </row>
    <row r="175" spans="1:5" x14ac:dyDescent="0.25">
      <c r="A175" t="s">
        <v>21</v>
      </c>
      <c r="B175" t="s">
        <v>267</v>
      </c>
      <c r="C175">
        <v>1.4055555555555601</v>
      </c>
      <c r="D175">
        <v>1.1100000000000001</v>
      </c>
      <c r="E175">
        <v>1.06</v>
      </c>
    </row>
    <row r="176" spans="1:5" x14ac:dyDescent="0.25">
      <c r="A176" t="s">
        <v>21</v>
      </c>
      <c r="B176" t="s">
        <v>272</v>
      </c>
      <c r="C176">
        <v>1.4055555555555601</v>
      </c>
      <c r="D176">
        <v>1.1100000000000001</v>
      </c>
      <c r="E176">
        <v>0.45</v>
      </c>
    </row>
    <row r="177" spans="1:5" x14ac:dyDescent="0.25">
      <c r="A177" t="s">
        <v>21</v>
      </c>
      <c r="B177" t="s">
        <v>397</v>
      </c>
      <c r="C177">
        <v>1.4055555555555601</v>
      </c>
      <c r="D177">
        <v>1.1499999999999999</v>
      </c>
      <c r="E177">
        <v>1.1499999999999999</v>
      </c>
    </row>
    <row r="178" spans="1:5" x14ac:dyDescent="0.25">
      <c r="A178" t="s">
        <v>21</v>
      </c>
      <c r="B178" t="s">
        <v>274</v>
      </c>
      <c r="C178">
        <v>1.4055555555555601</v>
      </c>
      <c r="D178">
        <v>1.58</v>
      </c>
      <c r="E178">
        <v>0.82</v>
      </c>
    </row>
    <row r="179" spans="1:5" x14ac:dyDescent="0.25">
      <c r="A179" t="s">
        <v>21</v>
      </c>
      <c r="B179" t="s">
        <v>150</v>
      </c>
      <c r="C179">
        <v>1.4055555555555601</v>
      </c>
      <c r="D179">
        <v>1.1499999999999999</v>
      </c>
      <c r="E179">
        <v>0.86</v>
      </c>
    </row>
    <row r="180" spans="1:5" x14ac:dyDescent="0.25">
      <c r="A180" t="s">
        <v>21</v>
      </c>
      <c r="B180" t="s">
        <v>275</v>
      </c>
      <c r="C180">
        <v>1.4055555555555601</v>
      </c>
      <c r="D180">
        <v>0.71</v>
      </c>
      <c r="E180">
        <v>1.02</v>
      </c>
    </row>
    <row r="181" spans="1:5" x14ac:dyDescent="0.25">
      <c r="A181" t="s">
        <v>21</v>
      </c>
      <c r="B181" t="s">
        <v>23</v>
      </c>
      <c r="C181">
        <v>1.4055555555555601</v>
      </c>
      <c r="D181">
        <v>1.62</v>
      </c>
      <c r="E181">
        <v>0.82</v>
      </c>
    </row>
    <row r="182" spans="1:5" x14ac:dyDescent="0.25">
      <c r="A182" t="s">
        <v>21</v>
      </c>
      <c r="B182" t="s">
        <v>22</v>
      </c>
      <c r="C182">
        <v>1.4055555555555601</v>
      </c>
      <c r="D182">
        <v>1.34</v>
      </c>
      <c r="E182">
        <v>1.43</v>
      </c>
    </row>
    <row r="183" spans="1:5" x14ac:dyDescent="0.25">
      <c r="A183" t="s">
        <v>21</v>
      </c>
      <c r="B183" t="s">
        <v>266</v>
      </c>
      <c r="C183">
        <v>1.4055555555555601</v>
      </c>
      <c r="D183">
        <v>0.79</v>
      </c>
      <c r="E183">
        <v>1.1000000000000001</v>
      </c>
    </row>
    <row r="184" spans="1:5" x14ac:dyDescent="0.25">
      <c r="A184" t="s">
        <v>21</v>
      </c>
      <c r="B184" t="s">
        <v>268</v>
      </c>
      <c r="C184">
        <v>1.4055555555555601</v>
      </c>
      <c r="D184">
        <v>0.99</v>
      </c>
      <c r="E184">
        <v>1.1499999999999999</v>
      </c>
    </row>
    <row r="185" spans="1:5" x14ac:dyDescent="0.25">
      <c r="A185" t="s">
        <v>21</v>
      </c>
      <c r="B185" t="s">
        <v>151</v>
      </c>
      <c r="C185">
        <v>1.4055555555555601</v>
      </c>
      <c r="D185">
        <v>0.79</v>
      </c>
      <c r="E185">
        <v>1.39</v>
      </c>
    </row>
    <row r="186" spans="1:5" x14ac:dyDescent="0.25">
      <c r="A186" t="s">
        <v>21</v>
      </c>
      <c r="B186" t="s">
        <v>153</v>
      </c>
      <c r="C186">
        <v>1.4055555555555601</v>
      </c>
      <c r="D186">
        <v>1.58</v>
      </c>
      <c r="E186">
        <v>0.56999999999999995</v>
      </c>
    </row>
    <row r="187" spans="1:5" x14ac:dyDescent="0.25">
      <c r="A187" t="s">
        <v>21</v>
      </c>
      <c r="B187" t="s">
        <v>273</v>
      </c>
      <c r="C187">
        <v>1.4055555555555601</v>
      </c>
      <c r="D187">
        <v>0.59</v>
      </c>
      <c r="E187">
        <v>0.78</v>
      </c>
    </row>
    <row r="188" spans="1:5" x14ac:dyDescent="0.25">
      <c r="A188" t="s">
        <v>21</v>
      </c>
      <c r="B188" t="s">
        <v>265</v>
      </c>
      <c r="C188">
        <v>1.4055555555555601</v>
      </c>
      <c r="D188">
        <v>0.95</v>
      </c>
      <c r="E188">
        <v>0.86</v>
      </c>
    </row>
    <row r="189" spans="1:5" x14ac:dyDescent="0.25">
      <c r="A189" t="s">
        <v>21</v>
      </c>
      <c r="B189" t="s">
        <v>271</v>
      </c>
      <c r="C189">
        <v>1.4055555555555601</v>
      </c>
      <c r="D189">
        <v>0.79</v>
      </c>
      <c r="E189">
        <v>1.1499999999999999</v>
      </c>
    </row>
    <row r="190" spans="1:5" x14ac:dyDescent="0.25">
      <c r="A190" t="s">
        <v>21</v>
      </c>
      <c r="B190" t="s">
        <v>270</v>
      </c>
      <c r="C190">
        <v>1.4055555555555601</v>
      </c>
      <c r="D190">
        <v>0.79</v>
      </c>
      <c r="E190">
        <v>1.1499999999999999</v>
      </c>
    </row>
    <row r="191" spans="1:5" x14ac:dyDescent="0.25">
      <c r="A191" t="s">
        <v>154</v>
      </c>
      <c r="B191" t="s">
        <v>159</v>
      </c>
      <c r="C191">
        <v>1.32880434782609</v>
      </c>
      <c r="D191">
        <v>0.83</v>
      </c>
      <c r="E191">
        <v>0.87</v>
      </c>
    </row>
    <row r="192" spans="1:5" x14ac:dyDescent="0.25">
      <c r="A192" t="s">
        <v>154</v>
      </c>
      <c r="B192" t="s">
        <v>161</v>
      </c>
      <c r="C192">
        <v>1.32880434782609</v>
      </c>
      <c r="D192">
        <v>0.59</v>
      </c>
      <c r="E192">
        <v>0.61</v>
      </c>
    </row>
    <row r="193" spans="1:5" x14ac:dyDescent="0.25">
      <c r="A193" t="s">
        <v>154</v>
      </c>
      <c r="B193" t="s">
        <v>163</v>
      </c>
      <c r="C193">
        <v>1.32880434782609</v>
      </c>
      <c r="D193">
        <v>1.51</v>
      </c>
      <c r="E193">
        <v>0.92</v>
      </c>
    </row>
    <row r="194" spans="1:5" x14ac:dyDescent="0.25">
      <c r="A194" t="s">
        <v>154</v>
      </c>
      <c r="B194" t="s">
        <v>160</v>
      </c>
      <c r="C194">
        <v>1.32880434782609</v>
      </c>
      <c r="D194">
        <v>0.63</v>
      </c>
      <c r="E194">
        <v>0.97</v>
      </c>
    </row>
    <row r="195" spans="1:5" x14ac:dyDescent="0.25">
      <c r="A195" t="s">
        <v>154</v>
      </c>
      <c r="B195" t="s">
        <v>165</v>
      </c>
      <c r="C195">
        <v>1.32880434782609</v>
      </c>
      <c r="D195">
        <v>0.83</v>
      </c>
      <c r="E195">
        <v>1.38</v>
      </c>
    </row>
    <row r="196" spans="1:5" x14ac:dyDescent="0.25">
      <c r="A196" t="s">
        <v>154</v>
      </c>
      <c r="B196" t="s">
        <v>164</v>
      </c>
      <c r="C196">
        <v>1.32880434782609</v>
      </c>
      <c r="D196">
        <v>0.88</v>
      </c>
      <c r="E196">
        <v>1.68</v>
      </c>
    </row>
    <row r="197" spans="1:5" x14ac:dyDescent="0.25">
      <c r="A197" t="s">
        <v>154</v>
      </c>
      <c r="B197" t="s">
        <v>167</v>
      </c>
      <c r="C197">
        <v>1.32880434782609</v>
      </c>
      <c r="D197">
        <v>1.47</v>
      </c>
      <c r="E197">
        <v>0.46</v>
      </c>
    </row>
    <row r="198" spans="1:5" x14ac:dyDescent="0.25">
      <c r="A198" t="s">
        <v>154</v>
      </c>
      <c r="B198" t="s">
        <v>168</v>
      </c>
      <c r="C198">
        <v>1.32880434782609</v>
      </c>
      <c r="D198">
        <v>0.79</v>
      </c>
      <c r="E198">
        <v>0.81</v>
      </c>
    </row>
    <row r="199" spans="1:5" x14ac:dyDescent="0.25">
      <c r="A199" t="s">
        <v>154</v>
      </c>
      <c r="B199" t="s">
        <v>156</v>
      </c>
      <c r="C199">
        <v>1.32880434782609</v>
      </c>
      <c r="D199">
        <v>1.42</v>
      </c>
      <c r="E199">
        <v>0.76</v>
      </c>
    </row>
    <row r="200" spans="1:5" x14ac:dyDescent="0.25">
      <c r="A200" t="s">
        <v>154</v>
      </c>
      <c r="B200" t="s">
        <v>169</v>
      </c>
      <c r="C200">
        <v>1.32880434782609</v>
      </c>
      <c r="D200">
        <v>0.75</v>
      </c>
      <c r="E200">
        <v>1.18</v>
      </c>
    </row>
    <row r="201" spans="1:5" x14ac:dyDescent="0.25">
      <c r="A201" t="s">
        <v>154</v>
      </c>
      <c r="B201" t="s">
        <v>162</v>
      </c>
      <c r="C201">
        <v>1.32880434782609</v>
      </c>
      <c r="D201">
        <v>0.54</v>
      </c>
      <c r="E201">
        <v>1.1399999999999999</v>
      </c>
    </row>
    <row r="202" spans="1:5" x14ac:dyDescent="0.25">
      <c r="A202" t="s">
        <v>154</v>
      </c>
      <c r="B202" t="s">
        <v>170</v>
      </c>
      <c r="C202">
        <v>1.32880434782609</v>
      </c>
      <c r="D202">
        <v>1.0900000000000001</v>
      </c>
      <c r="E202">
        <v>1.41</v>
      </c>
    </row>
    <row r="203" spans="1:5" x14ac:dyDescent="0.25">
      <c r="A203" t="s">
        <v>154</v>
      </c>
      <c r="B203" t="s">
        <v>166</v>
      </c>
      <c r="C203">
        <v>1.32880434782609</v>
      </c>
      <c r="D203">
        <v>0.75</v>
      </c>
      <c r="E203">
        <v>1.1499999999999999</v>
      </c>
    </row>
    <row r="204" spans="1:5" x14ac:dyDescent="0.25">
      <c r="A204" t="s">
        <v>154</v>
      </c>
      <c r="B204" t="s">
        <v>174</v>
      </c>
      <c r="C204">
        <v>1.32880434782609</v>
      </c>
      <c r="D204">
        <v>1.17</v>
      </c>
      <c r="E204">
        <v>0.97</v>
      </c>
    </row>
    <row r="205" spans="1:5" x14ac:dyDescent="0.25">
      <c r="A205" t="s">
        <v>154</v>
      </c>
      <c r="B205" t="s">
        <v>172</v>
      </c>
      <c r="C205">
        <v>1.32880434782609</v>
      </c>
      <c r="D205">
        <v>0.92</v>
      </c>
      <c r="E205">
        <v>0.87</v>
      </c>
    </row>
    <row r="206" spans="1:5" x14ac:dyDescent="0.25">
      <c r="A206" t="s">
        <v>154</v>
      </c>
      <c r="B206" t="s">
        <v>171</v>
      </c>
      <c r="C206">
        <v>1.32880434782609</v>
      </c>
      <c r="D206">
        <v>0.91</v>
      </c>
      <c r="E206">
        <v>1.02</v>
      </c>
    </row>
    <row r="207" spans="1:5" x14ac:dyDescent="0.25">
      <c r="A207" t="s">
        <v>154</v>
      </c>
      <c r="B207" t="s">
        <v>158</v>
      </c>
      <c r="C207">
        <v>1.32880434782609</v>
      </c>
      <c r="D207">
        <v>0.92</v>
      </c>
      <c r="E207">
        <v>1.03</v>
      </c>
    </row>
    <row r="208" spans="1:5" x14ac:dyDescent="0.25">
      <c r="A208" t="s">
        <v>154</v>
      </c>
      <c r="B208" t="s">
        <v>155</v>
      </c>
      <c r="C208">
        <v>1.32880434782609</v>
      </c>
      <c r="D208">
        <v>1.76</v>
      </c>
      <c r="E208">
        <v>0.87</v>
      </c>
    </row>
    <row r="209" spans="1:5" x14ac:dyDescent="0.25">
      <c r="A209" t="s">
        <v>154</v>
      </c>
      <c r="B209" t="s">
        <v>157</v>
      </c>
      <c r="C209">
        <v>1.32880434782609</v>
      </c>
      <c r="D209">
        <v>1.27</v>
      </c>
      <c r="E209">
        <v>0.77</v>
      </c>
    </row>
    <row r="210" spans="1:5" x14ac:dyDescent="0.25">
      <c r="A210" t="s">
        <v>154</v>
      </c>
      <c r="B210" t="s">
        <v>173</v>
      </c>
      <c r="C210">
        <v>1.32880434782609</v>
      </c>
      <c r="D210">
        <v>0.95</v>
      </c>
      <c r="E210">
        <v>1.18</v>
      </c>
    </row>
    <row r="211" spans="1:5" x14ac:dyDescent="0.25">
      <c r="A211" t="s">
        <v>175</v>
      </c>
      <c r="B211" t="s">
        <v>284</v>
      </c>
      <c r="C211">
        <v>1.17903930131004</v>
      </c>
      <c r="D211">
        <v>1.35</v>
      </c>
      <c r="E211">
        <v>1.35</v>
      </c>
    </row>
    <row r="212" spans="1:5" x14ac:dyDescent="0.25">
      <c r="A212" t="s">
        <v>175</v>
      </c>
      <c r="B212" t="s">
        <v>179</v>
      </c>
      <c r="C212">
        <v>1.17903930131004</v>
      </c>
      <c r="D212">
        <v>0.8</v>
      </c>
      <c r="E212">
        <v>1.37</v>
      </c>
    </row>
    <row r="213" spans="1:5" x14ac:dyDescent="0.25">
      <c r="A213" t="s">
        <v>175</v>
      </c>
      <c r="B213" t="s">
        <v>282</v>
      </c>
      <c r="C213">
        <v>1.17903930131004</v>
      </c>
      <c r="D213">
        <v>1</v>
      </c>
      <c r="E213">
        <v>0.67</v>
      </c>
    </row>
    <row r="214" spans="1:5" x14ac:dyDescent="0.25">
      <c r="A214" t="s">
        <v>175</v>
      </c>
      <c r="B214" t="s">
        <v>176</v>
      </c>
      <c r="C214">
        <v>1.17903930131004</v>
      </c>
      <c r="D214">
        <v>0.85</v>
      </c>
      <c r="E214">
        <v>0.79</v>
      </c>
    </row>
    <row r="215" spans="1:5" x14ac:dyDescent="0.25">
      <c r="A215" t="s">
        <v>175</v>
      </c>
      <c r="B215" t="s">
        <v>285</v>
      </c>
      <c r="C215">
        <v>1.17903930131004</v>
      </c>
      <c r="D215">
        <v>0.9</v>
      </c>
      <c r="E215">
        <v>1.1299999999999999</v>
      </c>
    </row>
    <row r="216" spans="1:5" x14ac:dyDescent="0.25">
      <c r="A216" t="s">
        <v>175</v>
      </c>
      <c r="B216" t="s">
        <v>277</v>
      </c>
      <c r="C216">
        <v>1.17903930131004</v>
      </c>
      <c r="D216">
        <v>0.57999999999999996</v>
      </c>
      <c r="E216">
        <v>0.95</v>
      </c>
    </row>
    <row r="217" spans="1:5" x14ac:dyDescent="0.25">
      <c r="A217" t="s">
        <v>175</v>
      </c>
      <c r="B217" t="s">
        <v>281</v>
      </c>
      <c r="C217">
        <v>1.17903930131004</v>
      </c>
      <c r="D217">
        <v>0.53</v>
      </c>
      <c r="E217">
        <v>1.25</v>
      </c>
    </row>
    <row r="218" spans="1:5" x14ac:dyDescent="0.25">
      <c r="A218" t="s">
        <v>175</v>
      </c>
      <c r="B218" t="s">
        <v>178</v>
      </c>
      <c r="C218">
        <v>1.17903930131004</v>
      </c>
      <c r="D218">
        <v>0.45</v>
      </c>
      <c r="E218">
        <v>1.27</v>
      </c>
    </row>
    <row r="219" spans="1:5" x14ac:dyDescent="0.25">
      <c r="A219" t="s">
        <v>175</v>
      </c>
      <c r="B219" t="s">
        <v>278</v>
      </c>
      <c r="C219">
        <v>1.17903930131004</v>
      </c>
      <c r="D219">
        <v>0.85</v>
      </c>
      <c r="E219">
        <v>1.65</v>
      </c>
    </row>
    <row r="220" spans="1:5" x14ac:dyDescent="0.25">
      <c r="A220" t="s">
        <v>175</v>
      </c>
      <c r="B220" t="s">
        <v>276</v>
      </c>
      <c r="C220">
        <v>1.17903930131004</v>
      </c>
      <c r="D220">
        <v>2.1</v>
      </c>
      <c r="E220">
        <v>0.22</v>
      </c>
    </row>
    <row r="221" spans="1:5" x14ac:dyDescent="0.25">
      <c r="A221" t="s">
        <v>175</v>
      </c>
      <c r="B221" t="s">
        <v>279</v>
      </c>
      <c r="C221">
        <v>1.17903930131004</v>
      </c>
      <c r="D221">
        <v>1.85</v>
      </c>
      <c r="E221">
        <v>0.67</v>
      </c>
    </row>
    <row r="222" spans="1:5" x14ac:dyDescent="0.25">
      <c r="A222" t="s">
        <v>175</v>
      </c>
      <c r="B222" t="s">
        <v>283</v>
      </c>
      <c r="C222">
        <v>1.17903930131004</v>
      </c>
      <c r="D222">
        <v>1.05</v>
      </c>
      <c r="E222">
        <v>0.67</v>
      </c>
    </row>
    <row r="223" spans="1:5" x14ac:dyDescent="0.25">
      <c r="A223" t="s">
        <v>175</v>
      </c>
      <c r="B223" t="s">
        <v>177</v>
      </c>
      <c r="C223">
        <v>1.17903930131004</v>
      </c>
      <c r="D223">
        <v>0.69</v>
      </c>
      <c r="E223">
        <v>1.25</v>
      </c>
    </row>
    <row r="224" spans="1:5" x14ac:dyDescent="0.25">
      <c r="A224" t="s">
        <v>175</v>
      </c>
      <c r="B224" t="s">
        <v>280</v>
      </c>
      <c r="C224">
        <v>1.17903930131004</v>
      </c>
      <c r="D224">
        <v>0.85</v>
      </c>
      <c r="E224">
        <v>0.9</v>
      </c>
    </row>
    <row r="225" spans="1:5" x14ac:dyDescent="0.25">
      <c r="A225" t="s">
        <v>24</v>
      </c>
      <c r="B225" t="s">
        <v>292</v>
      </c>
      <c r="C225">
        <v>1.63610315186246</v>
      </c>
      <c r="D225">
        <v>1.69</v>
      </c>
      <c r="E225">
        <v>0.91</v>
      </c>
    </row>
    <row r="226" spans="1:5" x14ac:dyDescent="0.25">
      <c r="A226" t="s">
        <v>24</v>
      </c>
      <c r="B226" t="s">
        <v>289</v>
      </c>
      <c r="C226">
        <v>1.63610315186246</v>
      </c>
      <c r="D226">
        <v>0.61</v>
      </c>
      <c r="E226">
        <v>1.48</v>
      </c>
    </row>
    <row r="227" spans="1:5" x14ac:dyDescent="0.25">
      <c r="A227" t="s">
        <v>24</v>
      </c>
      <c r="B227" t="s">
        <v>180</v>
      </c>
      <c r="C227">
        <v>1.63610315186246</v>
      </c>
      <c r="D227">
        <v>1.1499999999999999</v>
      </c>
      <c r="E227">
        <v>1.1200000000000001</v>
      </c>
    </row>
    <row r="228" spans="1:5" x14ac:dyDescent="0.25">
      <c r="A228" t="s">
        <v>24</v>
      </c>
      <c r="B228" t="s">
        <v>326</v>
      </c>
      <c r="C228">
        <v>1.63610315186246</v>
      </c>
      <c r="D228">
        <v>0.79</v>
      </c>
      <c r="E228">
        <v>1.28</v>
      </c>
    </row>
    <row r="229" spans="1:5" x14ac:dyDescent="0.25">
      <c r="A229" t="s">
        <v>24</v>
      </c>
      <c r="B229" t="s">
        <v>288</v>
      </c>
      <c r="C229">
        <v>1.63610315186246</v>
      </c>
      <c r="D229">
        <v>0.76</v>
      </c>
      <c r="E229">
        <v>1.4</v>
      </c>
    </row>
    <row r="230" spans="1:5" x14ac:dyDescent="0.25">
      <c r="A230" t="s">
        <v>24</v>
      </c>
      <c r="B230" t="s">
        <v>287</v>
      </c>
      <c r="C230">
        <v>1.63610315186246</v>
      </c>
      <c r="D230">
        <v>0.85</v>
      </c>
      <c r="E230">
        <v>0.9</v>
      </c>
    </row>
    <row r="231" spans="1:5" x14ac:dyDescent="0.25">
      <c r="A231" t="s">
        <v>24</v>
      </c>
      <c r="B231" t="s">
        <v>293</v>
      </c>
      <c r="C231">
        <v>1.63610315186246</v>
      </c>
      <c r="D231">
        <v>0.88</v>
      </c>
      <c r="E231">
        <v>1.01</v>
      </c>
    </row>
    <row r="232" spans="1:5" x14ac:dyDescent="0.25">
      <c r="A232" t="s">
        <v>24</v>
      </c>
      <c r="B232" t="s">
        <v>294</v>
      </c>
      <c r="C232">
        <v>1.63610315186246</v>
      </c>
      <c r="D232">
        <v>1.62</v>
      </c>
      <c r="E232">
        <v>0.66</v>
      </c>
    </row>
    <row r="233" spans="1:5" x14ac:dyDescent="0.25">
      <c r="A233" t="s">
        <v>24</v>
      </c>
      <c r="B233" t="s">
        <v>295</v>
      </c>
      <c r="C233">
        <v>1.63610315186246</v>
      </c>
      <c r="D233">
        <v>1.26</v>
      </c>
      <c r="E233">
        <v>0.62</v>
      </c>
    </row>
    <row r="234" spans="1:5" x14ac:dyDescent="0.25">
      <c r="A234" t="s">
        <v>24</v>
      </c>
      <c r="B234" t="s">
        <v>25</v>
      </c>
      <c r="C234">
        <v>1.63610315186246</v>
      </c>
      <c r="D234">
        <v>1.26</v>
      </c>
      <c r="E234">
        <v>0.95</v>
      </c>
    </row>
    <row r="235" spans="1:5" x14ac:dyDescent="0.25">
      <c r="A235" t="s">
        <v>24</v>
      </c>
      <c r="B235" t="s">
        <v>327</v>
      </c>
      <c r="C235">
        <v>1.63610315186246</v>
      </c>
      <c r="D235">
        <v>1.05</v>
      </c>
      <c r="E235">
        <v>0.94</v>
      </c>
    </row>
    <row r="236" spans="1:5" x14ac:dyDescent="0.25">
      <c r="A236" t="s">
        <v>24</v>
      </c>
      <c r="B236" t="s">
        <v>286</v>
      </c>
      <c r="C236">
        <v>1.63610315186246</v>
      </c>
      <c r="D236">
        <v>1.58</v>
      </c>
      <c r="E236">
        <v>0.74</v>
      </c>
    </row>
    <row r="237" spans="1:5" x14ac:dyDescent="0.25">
      <c r="A237" t="s">
        <v>24</v>
      </c>
      <c r="B237" t="s">
        <v>291</v>
      </c>
      <c r="C237">
        <v>1.63610315186246</v>
      </c>
      <c r="D237">
        <v>0.51</v>
      </c>
      <c r="E237">
        <v>1.4</v>
      </c>
    </row>
    <row r="238" spans="1:5" x14ac:dyDescent="0.25">
      <c r="A238" t="s">
        <v>24</v>
      </c>
      <c r="B238" t="s">
        <v>26</v>
      </c>
      <c r="C238">
        <v>1.63610315186246</v>
      </c>
      <c r="D238">
        <v>1.36</v>
      </c>
      <c r="E238">
        <v>0.7</v>
      </c>
    </row>
    <row r="239" spans="1:5" x14ac:dyDescent="0.25">
      <c r="A239" t="s">
        <v>24</v>
      </c>
      <c r="B239" t="s">
        <v>184</v>
      </c>
      <c r="C239">
        <v>1.63610315186246</v>
      </c>
      <c r="D239">
        <v>0.97</v>
      </c>
      <c r="E239">
        <v>0.99</v>
      </c>
    </row>
    <row r="240" spans="1:5" x14ac:dyDescent="0.25">
      <c r="A240" t="s">
        <v>24</v>
      </c>
      <c r="B240" t="s">
        <v>290</v>
      </c>
      <c r="C240">
        <v>1.63610315186246</v>
      </c>
      <c r="D240">
        <v>1.01</v>
      </c>
      <c r="E240">
        <v>0.99</v>
      </c>
    </row>
    <row r="241" spans="1:5" x14ac:dyDescent="0.25">
      <c r="A241" t="s">
        <v>24</v>
      </c>
      <c r="B241" t="s">
        <v>183</v>
      </c>
      <c r="C241">
        <v>1.63610315186246</v>
      </c>
      <c r="D241">
        <v>0.79</v>
      </c>
      <c r="E241">
        <v>1.24</v>
      </c>
    </row>
    <row r="242" spans="1:5" x14ac:dyDescent="0.25">
      <c r="A242" t="s">
        <v>24</v>
      </c>
      <c r="B242" t="s">
        <v>182</v>
      </c>
      <c r="C242">
        <v>1.63610315186246</v>
      </c>
      <c r="D242">
        <v>0.86</v>
      </c>
      <c r="E242">
        <v>1.1599999999999999</v>
      </c>
    </row>
    <row r="243" spans="1:5" x14ac:dyDescent="0.25">
      <c r="A243" t="s">
        <v>24</v>
      </c>
      <c r="B243" t="s">
        <v>185</v>
      </c>
      <c r="C243">
        <v>1.63610315186246</v>
      </c>
      <c r="D243">
        <v>0.48</v>
      </c>
      <c r="E243">
        <v>0.7</v>
      </c>
    </row>
    <row r="244" spans="1:5" x14ac:dyDescent="0.25">
      <c r="A244" t="s">
        <v>24</v>
      </c>
      <c r="B244" t="s">
        <v>181</v>
      </c>
      <c r="C244">
        <v>1.63610315186246</v>
      </c>
      <c r="D244">
        <v>0.61</v>
      </c>
      <c r="E244">
        <v>0.82</v>
      </c>
    </row>
    <row r="245" spans="1:5" x14ac:dyDescent="0.25">
      <c r="A245" t="s">
        <v>27</v>
      </c>
      <c r="B245" t="s">
        <v>187</v>
      </c>
      <c r="C245">
        <v>1.3</v>
      </c>
      <c r="D245">
        <v>0.73</v>
      </c>
      <c r="E245">
        <v>0.92</v>
      </c>
    </row>
    <row r="246" spans="1:5" x14ac:dyDescent="0.25">
      <c r="A246" t="s">
        <v>27</v>
      </c>
      <c r="B246" t="s">
        <v>191</v>
      </c>
      <c r="C246">
        <v>1.3</v>
      </c>
      <c r="D246">
        <v>1.46</v>
      </c>
      <c r="E246">
        <v>1.3</v>
      </c>
    </row>
    <row r="247" spans="1:5" x14ac:dyDescent="0.25">
      <c r="A247" t="s">
        <v>27</v>
      </c>
      <c r="B247" t="s">
        <v>28</v>
      </c>
      <c r="C247">
        <v>1.3</v>
      </c>
      <c r="D247">
        <v>1.1100000000000001</v>
      </c>
      <c r="E247">
        <v>0.71</v>
      </c>
    </row>
    <row r="248" spans="1:5" x14ac:dyDescent="0.25">
      <c r="A248" t="s">
        <v>27</v>
      </c>
      <c r="B248" t="s">
        <v>186</v>
      </c>
      <c r="C248">
        <v>1.3</v>
      </c>
      <c r="D248">
        <v>1.03</v>
      </c>
      <c r="E248">
        <v>0.66</v>
      </c>
    </row>
    <row r="249" spans="1:5" x14ac:dyDescent="0.25">
      <c r="A249" t="s">
        <v>27</v>
      </c>
      <c r="B249" t="s">
        <v>189</v>
      </c>
      <c r="C249">
        <v>1.3</v>
      </c>
      <c r="D249">
        <v>0.61</v>
      </c>
      <c r="E249">
        <v>0.96</v>
      </c>
    </row>
    <row r="250" spans="1:5" x14ac:dyDescent="0.25">
      <c r="A250" t="s">
        <v>27</v>
      </c>
      <c r="B250" t="s">
        <v>297</v>
      </c>
      <c r="C250">
        <v>1.3</v>
      </c>
      <c r="D250">
        <v>1.0900000000000001</v>
      </c>
      <c r="E250">
        <v>1.06</v>
      </c>
    </row>
    <row r="251" spans="1:5" x14ac:dyDescent="0.25">
      <c r="A251" t="s">
        <v>27</v>
      </c>
      <c r="B251" t="s">
        <v>298</v>
      </c>
      <c r="C251">
        <v>1.3</v>
      </c>
      <c r="D251">
        <v>1.54</v>
      </c>
      <c r="E251">
        <v>0.71</v>
      </c>
    </row>
    <row r="252" spans="1:5" x14ac:dyDescent="0.25">
      <c r="A252" t="s">
        <v>27</v>
      </c>
      <c r="B252" t="s">
        <v>31</v>
      </c>
      <c r="C252">
        <v>1.3</v>
      </c>
      <c r="D252">
        <v>0.65</v>
      </c>
      <c r="E252">
        <v>1.01</v>
      </c>
    </row>
    <row r="253" spans="1:5" x14ac:dyDescent="0.25">
      <c r="A253" t="s">
        <v>27</v>
      </c>
      <c r="B253" t="s">
        <v>195</v>
      </c>
      <c r="C253">
        <v>1.3</v>
      </c>
      <c r="D253">
        <v>1.46</v>
      </c>
      <c r="E253">
        <v>1.35</v>
      </c>
    </row>
    <row r="254" spans="1:5" x14ac:dyDescent="0.25">
      <c r="A254" t="s">
        <v>27</v>
      </c>
      <c r="B254" t="s">
        <v>188</v>
      </c>
      <c r="C254">
        <v>1.3</v>
      </c>
      <c r="D254">
        <v>1.1499999999999999</v>
      </c>
      <c r="E254">
        <v>0.71</v>
      </c>
    </row>
    <row r="255" spans="1:5" x14ac:dyDescent="0.25">
      <c r="A255" t="s">
        <v>27</v>
      </c>
      <c r="B255" t="s">
        <v>296</v>
      </c>
      <c r="C255">
        <v>1.3</v>
      </c>
      <c r="D255">
        <v>0.77</v>
      </c>
      <c r="E255">
        <v>1.32</v>
      </c>
    </row>
    <row r="256" spans="1:5" x14ac:dyDescent="0.25">
      <c r="A256" t="s">
        <v>27</v>
      </c>
      <c r="B256" t="s">
        <v>190</v>
      </c>
      <c r="C256">
        <v>1.3</v>
      </c>
      <c r="D256">
        <v>0.98</v>
      </c>
      <c r="E256">
        <v>0.86</v>
      </c>
    </row>
    <row r="257" spans="1:5" x14ac:dyDescent="0.25">
      <c r="A257" t="s">
        <v>27</v>
      </c>
      <c r="B257" t="s">
        <v>192</v>
      </c>
      <c r="C257">
        <v>1.3</v>
      </c>
      <c r="D257">
        <v>1.07</v>
      </c>
      <c r="E257">
        <v>0.97</v>
      </c>
    </row>
    <row r="258" spans="1:5" x14ac:dyDescent="0.25">
      <c r="A258" t="s">
        <v>27</v>
      </c>
      <c r="B258" t="s">
        <v>329</v>
      </c>
      <c r="C258">
        <v>1.3</v>
      </c>
      <c r="D258">
        <v>0.77</v>
      </c>
      <c r="E258">
        <v>1.1100000000000001</v>
      </c>
    </row>
    <row r="259" spans="1:5" x14ac:dyDescent="0.25">
      <c r="A259" t="s">
        <v>27</v>
      </c>
      <c r="B259" t="s">
        <v>194</v>
      </c>
      <c r="C259">
        <v>1.3</v>
      </c>
      <c r="D259">
        <v>0.85</v>
      </c>
      <c r="E259">
        <v>0.92</v>
      </c>
    </row>
    <row r="260" spans="1:5" x14ac:dyDescent="0.25">
      <c r="A260" t="s">
        <v>27</v>
      </c>
      <c r="B260" t="s">
        <v>299</v>
      </c>
      <c r="C260">
        <v>1.3</v>
      </c>
      <c r="D260">
        <v>1.05</v>
      </c>
      <c r="E260">
        <v>0.63</v>
      </c>
    </row>
    <row r="261" spans="1:5" x14ac:dyDescent="0.25">
      <c r="A261" t="s">
        <v>27</v>
      </c>
      <c r="B261" t="s">
        <v>328</v>
      </c>
      <c r="C261">
        <v>1.3</v>
      </c>
      <c r="D261">
        <v>1.03</v>
      </c>
      <c r="E261">
        <v>0.97</v>
      </c>
    </row>
    <row r="262" spans="1:5" x14ac:dyDescent="0.25">
      <c r="A262" t="s">
        <v>27</v>
      </c>
      <c r="B262" t="s">
        <v>193</v>
      </c>
      <c r="C262">
        <v>1.3</v>
      </c>
      <c r="D262">
        <v>1.1299999999999999</v>
      </c>
      <c r="E262">
        <v>0.92</v>
      </c>
    </row>
    <row r="263" spans="1:5" x14ac:dyDescent="0.25">
      <c r="A263" t="s">
        <v>27</v>
      </c>
      <c r="B263" t="s">
        <v>30</v>
      </c>
      <c r="C263">
        <v>1.3</v>
      </c>
      <c r="D263">
        <v>0.85</v>
      </c>
      <c r="E263">
        <v>1.17</v>
      </c>
    </row>
    <row r="264" spans="1:5" x14ac:dyDescent="0.25">
      <c r="A264" t="s">
        <v>27</v>
      </c>
      <c r="B264" t="s">
        <v>29</v>
      </c>
      <c r="C264">
        <v>1.3</v>
      </c>
      <c r="D264">
        <v>0.69</v>
      </c>
      <c r="E264">
        <v>1.69</v>
      </c>
    </row>
    <row r="265" spans="1:5" x14ac:dyDescent="0.25">
      <c r="A265" t="s">
        <v>196</v>
      </c>
      <c r="B265" t="s">
        <v>205</v>
      </c>
      <c r="C265">
        <v>1.5902777777777799</v>
      </c>
      <c r="D265">
        <v>1.34</v>
      </c>
      <c r="E265">
        <v>0.81</v>
      </c>
    </row>
    <row r="266" spans="1:5" x14ac:dyDescent="0.25">
      <c r="A266" t="s">
        <v>196</v>
      </c>
      <c r="B266" t="s">
        <v>306</v>
      </c>
      <c r="C266">
        <v>1.5902777777777799</v>
      </c>
      <c r="D266">
        <v>1.97</v>
      </c>
      <c r="E266">
        <v>0.57999999999999996</v>
      </c>
    </row>
    <row r="267" spans="1:5" x14ac:dyDescent="0.25">
      <c r="A267" t="s">
        <v>196</v>
      </c>
      <c r="B267" t="s">
        <v>206</v>
      </c>
      <c r="C267">
        <v>1.5902777777777799</v>
      </c>
      <c r="D267">
        <v>0.63</v>
      </c>
      <c r="E267">
        <v>1.52</v>
      </c>
    </row>
    <row r="268" spans="1:5" x14ac:dyDescent="0.25">
      <c r="A268" t="s">
        <v>196</v>
      </c>
      <c r="B268" t="s">
        <v>197</v>
      </c>
      <c r="C268">
        <v>1.5902777777777799</v>
      </c>
      <c r="D268">
        <v>0.9</v>
      </c>
      <c r="E268">
        <v>1.79</v>
      </c>
    </row>
    <row r="269" spans="1:5" x14ac:dyDescent="0.25">
      <c r="A269" t="s">
        <v>196</v>
      </c>
      <c r="B269" t="s">
        <v>307</v>
      </c>
      <c r="C269">
        <v>1.5902777777777799</v>
      </c>
      <c r="D269">
        <v>1.26</v>
      </c>
      <c r="E269">
        <v>0.57999999999999996</v>
      </c>
    </row>
    <row r="270" spans="1:5" x14ac:dyDescent="0.25">
      <c r="A270" t="s">
        <v>196</v>
      </c>
      <c r="B270" t="s">
        <v>204</v>
      </c>
      <c r="C270">
        <v>1.5902777777777799</v>
      </c>
      <c r="D270">
        <v>0.94</v>
      </c>
      <c r="E270">
        <v>1.34</v>
      </c>
    </row>
    <row r="271" spans="1:5" x14ac:dyDescent="0.25">
      <c r="A271" t="s">
        <v>196</v>
      </c>
      <c r="B271" t="s">
        <v>302</v>
      </c>
      <c r="C271">
        <v>1.5902777777777799</v>
      </c>
      <c r="D271">
        <v>0.67</v>
      </c>
      <c r="E271">
        <v>0.57999999999999996</v>
      </c>
    </row>
    <row r="272" spans="1:5" x14ac:dyDescent="0.25">
      <c r="A272" t="s">
        <v>196</v>
      </c>
      <c r="B272" t="s">
        <v>305</v>
      </c>
      <c r="C272">
        <v>1.5902777777777799</v>
      </c>
      <c r="D272">
        <v>0.83</v>
      </c>
      <c r="E272">
        <v>0.72</v>
      </c>
    </row>
    <row r="273" spans="1:5" x14ac:dyDescent="0.25">
      <c r="A273" t="s">
        <v>196</v>
      </c>
      <c r="B273" t="s">
        <v>202</v>
      </c>
      <c r="C273">
        <v>1.5902777777777799</v>
      </c>
      <c r="D273">
        <v>1.1000000000000001</v>
      </c>
      <c r="E273">
        <v>0.67</v>
      </c>
    </row>
    <row r="274" spans="1:5" x14ac:dyDescent="0.25">
      <c r="A274" t="s">
        <v>196</v>
      </c>
      <c r="B274" t="s">
        <v>200</v>
      </c>
      <c r="C274">
        <v>1.5902777777777799</v>
      </c>
      <c r="D274">
        <v>1.38</v>
      </c>
      <c r="E274">
        <v>0.49</v>
      </c>
    </row>
    <row r="275" spans="1:5" x14ac:dyDescent="0.25">
      <c r="A275" t="s">
        <v>196</v>
      </c>
      <c r="B275" t="s">
        <v>199</v>
      </c>
      <c r="C275">
        <v>1.5902777777777799</v>
      </c>
      <c r="D275">
        <v>1.18</v>
      </c>
      <c r="E275">
        <v>1.21</v>
      </c>
    </row>
    <row r="276" spans="1:5" x14ac:dyDescent="0.25">
      <c r="A276" t="s">
        <v>196</v>
      </c>
      <c r="B276" t="s">
        <v>303</v>
      </c>
      <c r="C276">
        <v>1.5902777777777799</v>
      </c>
      <c r="D276">
        <v>0.79</v>
      </c>
      <c r="E276">
        <v>1.03</v>
      </c>
    </row>
    <row r="277" spans="1:5" x14ac:dyDescent="0.25">
      <c r="A277" t="s">
        <v>196</v>
      </c>
      <c r="B277" t="s">
        <v>201</v>
      </c>
      <c r="C277">
        <v>1.5902777777777799</v>
      </c>
      <c r="D277">
        <v>1.02</v>
      </c>
      <c r="E277">
        <v>1.07</v>
      </c>
    </row>
    <row r="278" spans="1:5" x14ac:dyDescent="0.25">
      <c r="A278" t="s">
        <v>196</v>
      </c>
      <c r="B278" t="s">
        <v>304</v>
      </c>
      <c r="C278">
        <v>1.5902777777777799</v>
      </c>
      <c r="D278">
        <v>0.79</v>
      </c>
      <c r="E278">
        <v>1.88</v>
      </c>
    </row>
    <row r="279" spans="1:5" x14ac:dyDescent="0.25">
      <c r="A279" t="s">
        <v>196</v>
      </c>
      <c r="B279" t="s">
        <v>198</v>
      </c>
      <c r="C279">
        <v>1.5902777777777799</v>
      </c>
      <c r="D279">
        <v>0.98</v>
      </c>
      <c r="E279">
        <v>0.4</v>
      </c>
    </row>
    <row r="280" spans="1:5" x14ac:dyDescent="0.25">
      <c r="A280" t="s">
        <v>196</v>
      </c>
      <c r="B280" t="s">
        <v>300</v>
      </c>
      <c r="C280">
        <v>1.5902777777777799</v>
      </c>
      <c r="D280">
        <v>0.75</v>
      </c>
      <c r="E280">
        <v>1.07</v>
      </c>
    </row>
    <row r="281" spans="1:5" x14ac:dyDescent="0.25">
      <c r="A281" t="s">
        <v>196</v>
      </c>
      <c r="B281" t="s">
        <v>301</v>
      </c>
      <c r="C281">
        <v>1.5902777777777799</v>
      </c>
      <c r="D281">
        <v>0.79</v>
      </c>
      <c r="E281">
        <v>1.43</v>
      </c>
    </row>
    <row r="282" spans="1:5" x14ac:dyDescent="0.25">
      <c r="A282" t="s">
        <v>196</v>
      </c>
      <c r="B282" t="s">
        <v>203</v>
      </c>
      <c r="C282">
        <v>1.5902777777777799</v>
      </c>
      <c r="D282">
        <v>0.71</v>
      </c>
      <c r="E282">
        <v>0.81</v>
      </c>
    </row>
    <row r="283" spans="1:5" x14ac:dyDescent="0.25">
      <c r="A283" t="s">
        <v>32</v>
      </c>
      <c r="B283" t="s">
        <v>331</v>
      </c>
      <c r="C283">
        <v>1.2277580071174401</v>
      </c>
      <c r="D283">
        <v>0.76</v>
      </c>
      <c r="E283">
        <v>0.88</v>
      </c>
    </row>
    <row r="284" spans="1:5" x14ac:dyDescent="0.25">
      <c r="A284" t="s">
        <v>32</v>
      </c>
      <c r="B284" t="s">
        <v>36</v>
      </c>
      <c r="C284">
        <v>1.2277580071174401</v>
      </c>
      <c r="D284">
        <v>1.37</v>
      </c>
      <c r="E284">
        <v>0.66</v>
      </c>
    </row>
    <row r="285" spans="1:5" x14ac:dyDescent="0.25">
      <c r="A285" t="s">
        <v>32</v>
      </c>
      <c r="B285" t="s">
        <v>212</v>
      </c>
      <c r="C285">
        <v>1.2277580071174401</v>
      </c>
      <c r="D285">
        <v>0.81</v>
      </c>
      <c r="E285">
        <v>1.22</v>
      </c>
    </row>
    <row r="286" spans="1:5" x14ac:dyDescent="0.25">
      <c r="A286" t="s">
        <v>32</v>
      </c>
      <c r="B286" t="s">
        <v>311</v>
      </c>
      <c r="C286">
        <v>1.2277580071174401</v>
      </c>
      <c r="D286">
        <v>0.81</v>
      </c>
      <c r="E286">
        <v>1.33</v>
      </c>
    </row>
    <row r="287" spans="1:5" x14ac:dyDescent="0.25">
      <c r="A287" t="s">
        <v>32</v>
      </c>
      <c r="B287" t="s">
        <v>210</v>
      </c>
      <c r="C287">
        <v>1.2277580071174401</v>
      </c>
      <c r="D287">
        <v>0.92</v>
      </c>
      <c r="E287">
        <v>1.1000000000000001</v>
      </c>
    </row>
    <row r="288" spans="1:5" x14ac:dyDescent="0.25">
      <c r="A288" t="s">
        <v>32</v>
      </c>
      <c r="B288" t="s">
        <v>312</v>
      </c>
      <c r="C288">
        <v>1.2277580071174401</v>
      </c>
      <c r="D288">
        <v>0.61</v>
      </c>
      <c r="E288">
        <v>0.99</v>
      </c>
    </row>
    <row r="289" spans="1:5" x14ac:dyDescent="0.25">
      <c r="A289" t="s">
        <v>32</v>
      </c>
      <c r="B289" t="s">
        <v>209</v>
      </c>
      <c r="C289">
        <v>1.2277580071174401</v>
      </c>
      <c r="D289">
        <v>1.03</v>
      </c>
      <c r="E289">
        <v>1.3</v>
      </c>
    </row>
    <row r="290" spans="1:5" x14ac:dyDescent="0.25">
      <c r="A290" t="s">
        <v>32</v>
      </c>
      <c r="B290" t="s">
        <v>313</v>
      </c>
      <c r="C290">
        <v>1.2277580071174401</v>
      </c>
      <c r="D290">
        <v>0.51</v>
      </c>
      <c r="E290">
        <v>1.1599999999999999</v>
      </c>
    </row>
    <row r="291" spans="1:5" x14ac:dyDescent="0.25">
      <c r="A291" t="s">
        <v>32</v>
      </c>
      <c r="B291" t="s">
        <v>309</v>
      </c>
      <c r="C291">
        <v>1.2277580071174401</v>
      </c>
      <c r="D291">
        <v>1.07</v>
      </c>
      <c r="E291">
        <v>1.27</v>
      </c>
    </row>
    <row r="292" spans="1:5" x14ac:dyDescent="0.25">
      <c r="A292" t="s">
        <v>32</v>
      </c>
      <c r="B292" t="s">
        <v>308</v>
      </c>
      <c r="C292">
        <v>1.2277580071174401</v>
      </c>
      <c r="D292">
        <v>0.92</v>
      </c>
      <c r="E292">
        <v>1.47</v>
      </c>
    </row>
    <row r="293" spans="1:5" x14ac:dyDescent="0.25">
      <c r="A293" t="s">
        <v>32</v>
      </c>
      <c r="B293" t="s">
        <v>207</v>
      </c>
      <c r="C293">
        <v>1.2277580071174401</v>
      </c>
      <c r="D293">
        <v>1.17</v>
      </c>
      <c r="E293">
        <v>0.94</v>
      </c>
    </row>
    <row r="294" spans="1:5" x14ac:dyDescent="0.25">
      <c r="A294" t="s">
        <v>32</v>
      </c>
      <c r="B294" t="s">
        <v>330</v>
      </c>
      <c r="C294">
        <v>1.2277580071174401</v>
      </c>
      <c r="D294">
        <v>1.03</v>
      </c>
      <c r="E294">
        <v>0.88</v>
      </c>
    </row>
    <row r="295" spans="1:5" x14ac:dyDescent="0.25">
      <c r="A295" t="s">
        <v>32</v>
      </c>
      <c r="B295" t="s">
        <v>35</v>
      </c>
      <c r="C295">
        <v>1.2277580071174401</v>
      </c>
      <c r="D295">
        <v>1.68</v>
      </c>
      <c r="E295">
        <v>0.82</v>
      </c>
    </row>
    <row r="296" spans="1:5" x14ac:dyDescent="0.25">
      <c r="A296" t="s">
        <v>32</v>
      </c>
      <c r="B296" t="s">
        <v>34</v>
      </c>
      <c r="C296">
        <v>1.2277580071174401</v>
      </c>
      <c r="D296">
        <v>0.61</v>
      </c>
      <c r="E296">
        <v>0.83</v>
      </c>
    </row>
    <row r="297" spans="1:5" x14ac:dyDescent="0.25">
      <c r="A297" t="s">
        <v>32</v>
      </c>
      <c r="B297" t="s">
        <v>310</v>
      </c>
      <c r="C297">
        <v>1.2277580071174401</v>
      </c>
      <c r="D297">
        <v>1.1399999999999999</v>
      </c>
      <c r="E297">
        <v>0.94</v>
      </c>
    </row>
    <row r="298" spans="1:5" x14ac:dyDescent="0.25">
      <c r="A298" t="s">
        <v>32</v>
      </c>
      <c r="B298" t="s">
        <v>208</v>
      </c>
      <c r="C298">
        <v>1.2277580071174401</v>
      </c>
      <c r="D298">
        <v>1.27</v>
      </c>
      <c r="E298">
        <v>0.77</v>
      </c>
    </row>
    <row r="299" spans="1:5" x14ac:dyDescent="0.25">
      <c r="A299" t="s">
        <v>32</v>
      </c>
      <c r="B299" t="s">
        <v>33</v>
      </c>
      <c r="C299">
        <v>1.2277580071174401</v>
      </c>
      <c r="D299">
        <v>1.52</v>
      </c>
      <c r="E299">
        <v>0.53</v>
      </c>
    </row>
    <row r="300" spans="1:5" x14ac:dyDescent="0.25">
      <c r="A300" t="s">
        <v>32</v>
      </c>
      <c r="B300" t="s">
        <v>211</v>
      </c>
      <c r="C300">
        <v>1.2277580071174401</v>
      </c>
      <c r="D300">
        <v>0.81</v>
      </c>
      <c r="E300">
        <v>0.88</v>
      </c>
    </row>
    <row r="301" spans="1:5" x14ac:dyDescent="0.25">
      <c r="A301" t="s">
        <v>213</v>
      </c>
      <c r="B301" t="s">
        <v>221</v>
      </c>
      <c r="C301">
        <v>1.2638888888888899</v>
      </c>
      <c r="D301">
        <v>1.01</v>
      </c>
      <c r="E301">
        <v>0.82</v>
      </c>
    </row>
    <row r="302" spans="1:5" x14ac:dyDescent="0.25">
      <c r="A302" t="s">
        <v>213</v>
      </c>
      <c r="B302" t="s">
        <v>214</v>
      </c>
      <c r="C302">
        <v>1.2638888888888899</v>
      </c>
      <c r="D302">
        <v>1.63</v>
      </c>
      <c r="E302">
        <v>0.53</v>
      </c>
    </row>
    <row r="303" spans="1:5" x14ac:dyDescent="0.25">
      <c r="A303" t="s">
        <v>213</v>
      </c>
      <c r="B303" t="s">
        <v>217</v>
      </c>
      <c r="C303">
        <v>1.2638888888888899</v>
      </c>
      <c r="D303">
        <v>0.84</v>
      </c>
      <c r="E303">
        <v>1.06</v>
      </c>
    </row>
    <row r="304" spans="1:5" x14ac:dyDescent="0.25">
      <c r="A304" t="s">
        <v>213</v>
      </c>
      <c r="B304" t="s">
        <v>216</v>
      </c>
      <c r="C304">
        <v>1.2638888888888899</v>
      </c>
      <c r="D304">
        <v>0.56999999999999995</v>
      </c>
      <c r="E304">
        <v>1.3</v>
      </c>
    </row>
    <row r="305" spans="1:5" x14ac:dyDescent="0.25">
      <c r="A305" t="s">
        <v>213</v>
      </c>
      <c r="B305" t="s">
        <v>218</v>
      </c>
      <c r="C305">
        <v>1.2638888888888899</v>
      </c>
      <c r="D305">
        <v>0.92</v>
      </c>
      <c r="E305">
        <v>1.01</v>
      </c>
    </row>
    <row r="306" spans="1:5" x14ac:dyDescent="0.25">
      <c r="A306" t="s">
        <v>213</v>
      </c>
      <c r="B306" t="s">
        <v>219</v>
      </c>
      <c r="C306">
        <v>1.2638888888888899</v>
      </c>
      <c r="D306">
        <v>1.19</v>
      </c>
      <c r="E306">
        <v>1.1599999999999999</v>
      </c>
    </row>
    <row r="307" spans="1:5" x14ac:dyDescent="0.25">
      <c r="A307" t="s">
        <v>213</v>
      </c>
      <c r="B307" t="s">
        <v>215</v>
      </c>
      <c r="C307">
        <v>1.2638888888888899</v>
      </c>
      <c r="D307">
        <v>0.88</v>
      </c>
      <c r="E307">
        <v>1.06</v>
      </c>
    </row>
    <row r="308" spans="1:5" x14ac:dyDescent="0.25">
      <c r="A308" t="s">
        <v>213</v>
      </c>
      <c r="B308" t="s">
        <v>314</v>
      </c>
      <c r="C308">
        <v>1.2638888888888899</v>
      </c>
      <c r="D308">
        <v>0.84</v>
      </c>
      <c r="E308">
        <v>1.4</v>
      </c>
    </row>
    <row r="309" spans="1:5" x14ac:dyDescent="0.25">
      <c r="A309" t="s">
        <v>213</v>
      </c>
      <c r="B309" t="s">
        <v>315</v>
      </c>
      <c r="C309">
        <v>1.2638888888888899</v>
      </c>
      <c r="D309">
        <v>2.33</v>
      </c>
      <c r="E309">
        <v>0.19</v>
      </c>
    </row>
    <row r="310" spans="1:5" x14ac:dyDescent="0.25">
      <c r="A310" t="s">
        <v>213</v>
      </c>
      <c r="B310" t="s">
        <v>220</v>
      </c>
      <c r="C310">
        <v>1.2638888888888899</v>
      </c>
      <c r="D310">
        <v>0.75</v>
      </c>
      <c r="E310">
        <v>1.64</v>
      </c>
    </row>
    <row r="311" spans="1:5" x14ac:dyDescent="0.25">
      <c r="A311" t="s">
        <v>213</v>
      </c>
      <c r="B311" t="s">
        <v>222</v>
      </c>
      <c r="C311">
        <v>1.2638888888888899</v>
      </c>
      <c r="D311">
        <v>0.4</v>
      </c>
      <c r="E311">
        <v>0.72</v>
      </c>
    </row>
    <row r="312" spans="1:5" x14ac:dyDescent="0.25">
      <c r="A312" t="s">
        <v>213</v>
      </c>
      <c r="B312" t="s">
        <v>223</v>
      </c>
      <c r="C312">
        <v>1.2638888888888899</v>
      </c>
      <c r="D312">
        <v>0.66</v>
      </c>
      <c r="E312">
        <v>1.1100000000000001</v>
      </c>
    </row>
    <row r="313" spans="1:5" x14ac:dyDescent="0.25">
      <c r="A313" t="s">
        <v>37</v>
      </c>
      <c r="B313" t="s">
        <v>224</v>
      </c>
      <c r="C313">
        <v>1.54814814814815</v>
      </c>
      <c r="D313">
        <v>0.83</v>
      </c>
      <c r="E313">
        <v>1.64</v>
      </c>
    </row>
    <row r="314" spans="1:5" x14ac:dyDescent="0.25">
      <c r="A314" t="s">
        <v>37</v>
      </c>
      <c r="B314" t="s">
        <v>229</v>
      </c>
      <c r="C314">
        <v>1.54814814814815</v>
      </c>
      <c r="D314">
        <v>0.74</v>
      </c>
      <c r="E314">
        <v>0.62</v>
      </c>
    </row>
    <row r="315" spans="1:5" x14ac:dyDescent="0.25">
      <c r="A315" t="s">
        <v>37</v>
      </c>
      <c r="B315" t="s">
        <v>227</v>
      </c>
      <c r="C315">
        <v>1.54814814814815</v>
      </c>
      <c r="D315">
        <v>0.55000000000000004</v>
      </c>
      <c r="E315">
        <v>0.73</v>
      </c>
    </row>
    <row r="316" spans="1:5" x14ac:dyDescent="0.25">
      <c r="A316" t="s">
        <v>37</v>
      </c>
      <c r="B316" t="s">
        <v>226</v>
      </c>
      <c r="C316">
        <v>1.54814814814815</v>
      </c>
      <c r="D316">
        <v>1.24</v>
      </c>
      <c r="E316">
        <v>1.03</v>
      </c>
    </row>
    <row r="317" spans="1:5" x14ac:dyDescent="0.25">
      <c r="A317" t="s">
        <v>37</v>
      </c>
      <c r="B317" t="s">
        <v>39</v>
      </c>
      <c r="C317">
        <v>1.54814814814815</v>
      </c>
      <c r="D317">
        <v>1.1100000000000001</v>
      </c>
      <c r="E317">
        <v>0.73</v>
      </c>
    </row>
    <row r="318" spans="1:5" x14ac:dyDescent="0.25">
      <c r="A318" t="s">
        <v>37</v>
      </c>
      <c r="B318" t="s">
        <v>225</v>
      </c>
      <c r="C318">
        <v>1.54814814814815</v>
      </c>
      <c r="D318">
        <v>2.0299999999999998</v>
      </c>
      <c r="E318">
        <v>0.9</v>
      </c>
    </row>
    <row r="319" spans="1:5" x14ac:dyDescent="0.25">
      <c r="A319" t="s">
        <v>37</v>
      </c>
      <c r="B319" t="s">
        <v>231</v>
      </c>
      <c r="C319">
        <v>1.54814814814815</v>
      </c>
      <c r="D319">
        <v>0.79</v>
      </c>
      <c r="E319">
        <v>0.79</v>
      </c>
    </row>
    <row r="320" spans="1:5" x14ac:dyDescent="0.25">
      <c r="A320" t="s">
        <v>37</v>
      </c>
      <c r="B320" t="s">
        <v>38</v>
      </c>
      <c r="C320">
        <v>1.54814814814815</v>
      </c>
      <c r="D320">
        <v>0.65</v>
      </c>
      <c r="E320">
        <v>1.02</v>
      </c>
    </row>
    <row r="321" spans="1:5" x14ac:dyDescent="0.25">
      <c r="A321" t="s">
        <v>37</v>
      </c>
      <c r="B321" t="s">
        <v>228</v>
      </c>
      <c r="C321">
        <v>1.54814814814815</v>
      </c>
      <c r="D321">
        <v>0.84</v>
      </c>
      <c r="E321">
        <v>1.46</v>
      </c>
    </row>
    <row r="322" spans="1:5" x14ac:dyDescent="0.25">
      <c r="A322" t="s">
        <v>37</v>
      </c>
      <c r="B322" t="s">
        <v>230</v>
      </c>
      <c r="C322">
        <v>1.54814814814815</v>
      </c>
      <c r="D322">
        <v>1.19</v>
      </c>
      <c r="E322">
        <v>1.0900000000000001</v>
      </c>
    </row>
    <row r="323" spans="1:5" x14ac:dyDescent="0.25">
      <c r="A323" t="s">
        <v>337</v>
      </c>
      <c r="B323" t="s">
        <v>338</v>
      </c>
      <c r="C323">
        <v>1.4090909090909101</v>
      </c>
      <c r="D323">
        <v>1.35</v>
      </c>
      <c r="E323">
        <v>0.89</v>
      </c>
    </row>
    <row r="324" spans="1:5" x14ac:dyDescent="0.25">
      <c r="A324" t="s">
        <v>337</v>
      </c>
      <c r="B324" t="s">
        <v>367</v>
      </c>
      <c r="C324">
        <v>1.4090909090909101</v>
      </c>
      <c r="D324">
        <v>0.97</v>
      </c>
      <c r="E324">
        <v>1.38</v>
      </c>
    </row>
    <row r="325" spans="1:5" x14ac:dyDescent="0.25">
      <c r="A325" t="s">
        <v>337</v>
      </c>
      <c r="B325" t="s">
        <v>368</v>
      </c>
      <c r="C325">
        <v>1.4090909090909101</v>
      </c>
      <c r="D325">
        <v>1.1599999999999999</v>
      </c>
      <c r="E325">
        <v>0.81</v>
      </c>
    </row>
    <row r="326" spans="1:5" x14ac:dyDescent="0.25">
      <c r="A326" t="s">
        <v>337</v>
      </c>
      <c r="B326" t="s">
        <v>373</v>
      </c>
      <c r="C326">
        <v>1.4090909090909101</v>
      </c>
      <c r="D326">
        <v>0.52</v>
      </c>
      <c r="E326">
        <v>0.89</v>
      </c>
    </row>
    <row r="327" spans="1:5" x14ac:dyDescent="0.25">
      <c r="A327" t="s">
        <v>337</v>
      </c>
      <c r="B327" t="s">
        <v>374</v>
      </c>
      <c r="C327">
        <v>1.4090909090909101</v>
      </c>
      <c r="D327">
        <v>1.1599999999999999</v>
      </c>
      <c r="E327">
        <v>0.89</v>
      </c>
    </row>
    <row r="328" spans="1:5" x14ac:dyDescent="0.25">
      <c r="A328" t="s">
        <v>337</v>
      </c>
      <c r="B328" t="s">
        <v>382</v>
      </c>
      <c r="C328">
        <v>1.4090909090909101</v>
      </c>
      <c r="D328">
        <v>0.9</v>
      </c>
      <c r="E328">
        <v>0.73</v>
      </c>
    </row>
    <row r="329" spans="1:5" x14ac:dyDescent="0.25">
      <c r="A329" t="s">
        <v>337</v>
      </c>
      <c r="B329" t="s">
        <v>383</v>
      </c>
      <c r="C329">
        <v>1.4090909090909101</v>
      </c>
      <c r="D329">
        <v>0.65</v>
      </c>
      <c r="E329">
        <v>1.71</v>
      </c>
    </row>
    <row r="330" spans="1:5" x14ac:dyDescent="0.25">
      <c r="A330" t="s">
        <v>337</v>
      </c>
      <c r="B330" t="s">
        <v>403</v>
      </c>
      <c r="C330">
        <v>1.4090909090909101</v>
      </c>
      <c r="D330">
        <v>1.23</v>
      </c>
      <c r="E330">
        <v>1.1399999999999999</v>
      </c>
    </row>
    <row r="331" spans="1:5" x14ac:dyDescent="0.25">
      <c r="A331" t="s">
        <v>337</v>
      </c>
      <c r="B331" t="s">
        <v>407</v>
      </c>
      <c r="C331">
        <v>1.4090909090909101</v>
      </c>
      <c r="D331">
        <v>1.42</v>
      </c>
      <c r="E331">
        <v>0.56999999999999995</v>
      </c>
    </row>
    <row r="332" spans="1:5" x14ac:dyDescent="0.25">
      <c r="A332" t="s">
        <v>337</v>
      </c>
      <c r="B332" t="s">
        <v>408</v>
      </c>
      <c r="C332">
        <v>1.4090909090909101</v>
      </c>
      <c r="D332">
        <v>0.65</v>
      </c>
      <c r="E332">
        <v>0.98</v>
      </c>
    </row>
    <row r="333" spans="1:5" x14ac:dyDescent="0.25">
      <c r="A333" t="s">
        <v>344</v>
      </c>
      <c r="B333" t="s">
        <v>345</v>
      </c>
      <c r="C333">
        <v>1.30909090909091</v>
      </c>
      <c r="D333">
        <v>0.56000000000000005</v>
      </c>
      <c r="E333">
        <v>1.07</v>
      </c>
    </row>
    <row r="334" spans="1:5" x14ac:dyDescent="0.25">
      <c r="A334" t="s">
        <v>344</v>
      </c>
      <c r="B334" t="s">
        <v>350</v>
      </c>
      <c r="C334">
        <v>1.30909090909091</v>
      </c>
      <c r="D334">
        <v>1.04</v>
      </c>
      <c r="E334">
        <v>1.21</v>
      </c>
    </row>
    <row r="335" spans="1:5" x14ac:dyDescent="0.25">
      <c r="A335" t="s">
        <v>344</v>
      </c>
      <c r="B335" t="s">
        <v>358</v>
      </c>
      <c r="C335">
        <v>1.30909090909091</v>
      </c>
      <c r="D335">
        <v>0.42</v>
      </c>
      <c r="E335">
        <v>1.81</v>
      </c>
    </row>
    <row r="336" spans="1:5" x14ac:dyDescent="0.25">
      <c r="A336" t="s">
        <v>344</v>
      </c>
      <c r="B336" t="s">
        <v>370</v>
      </c>
      <c r="C336">
        <v>1.30909090909091</v>
      </c>
      <c r="D336">
        <v>0.63</v>
      </c>
      <c r="E336">
        <v>1.28</v>
      </c>
    </row>
    <row r="337" spans="1:5" x14ac:dyDescent="0.25">
      <c r="A337" t="s">
        <v>344</v>
      </c>
      <c r="B337" t="s">
        <v>376</v>
      </c>
      <c r="C337">
        <v>1.30909090909091</v>
      </c>
      <c r="D337">
        <v>1.25</v>
      </c>
      <c r="E337">
        <v>0.94</v>
      </c>
    </row>
    <row r="338" spans="1:5" x14ac:dyDescent="0.25">
      <c r="A338" t="s">
        <v>344</v>
      </c>
      <c r="B338" t="s">
        <v>379</v>
      </c>
      <c r="C338">
        <v>1.30909090909091</v>
      </c>
      <c r="D338">
        <v>1.6</v>
      </c>
      <c r="E338">
        <v>1.01</v>
      </c>
    </row>
    <row r="339" spans="1:5" x14ac:dyDescent="0.25">
      <c r="A339" t="s">
        <v>344</v>
      </c>
      <c r="B339" t="s">
        <v>411</v>
      </c>
      <c r="C339">
        <v>1.30909090909091</v>
      </c>
      <c r="D339">
        <v>1.46</v>
      </c>
      <c r="E339">
        <v>0.34</v>
      </c>
    </row>
    <row r="340" spans="1:5" x14ac:dyDescent="0.25">
      <c r="A340" t="s">
        <v>344</v>
      </c>
      <c r="B340" t="s">
        <v>421</v>
      </c>
      <c r="C340">
        <v>1.30909090909091</v>
      </c>
      <c r="D340">
        <v>1.04</v>
      </c>
      <c r="E340">
        <v>0.87</v>
      </c>
    </row>
    <row r="341" spans="1:5" x14ac:dyDescent="0.25">
      <c r="A341" t="s">
        <v>344</v>
      </c>
      <c r="B341" t="s">
        <v>422</v>
      </c>
      <c r="C341">
        <v>1.30909090909091</v>
      </c>
      <c r="D341">
        <v>0.63</v>
      </c>
      <c r="E341">
        <v>0.6</v>
      </c>
    </row>
    <row r="342" spans="1:5" x14ac:dyDescent="0.25">
      <c r="A342" t="s">
        <v>344</v>
      </c>
      <c r="B342" t="s">
        <v>424</v>
      </c>
      <c r="C342">
        <v>1.30909090909091</v>
      </c>
      <c r="D342">
        <v>1.39</v>
      </c>
      <c r="E342">
        <v>0.87</v>
      </c>
    </row>
    <row r="343" spans="1:5" x14ac:dyDescent="0.25">
      <c r="A343" t="s">
        <v>340</v>
      </c>
      <c r="B343" t="s">
        <v>341</v>
      </c>
      <c r="C343">
        <v>1.3524355300859601</v>
      </c>
      <c r="D343">
        <v>0.7</v>
      </c>
      <c r="E343">
        <v>1.1299999999999999</v>
      </c>
    </row>
    <row r="344" spans="1:5" x14ac:dyDescent="0.25">
      <c r="A344" t="s">
        <v>340</v>
      </c>
      <c r="B344" t="s">
        <v>352</v>
      </c>
      <c r="C344">
        <v>1.3524355300859601</v>
      </c>
      <c r="D344">
        <v>1.19</v>
      </c>
      <c r="E344">
        <v>0.88</v>
      </c>
    </row>
    <row r="345" spans="1:5" x14ac:dyDescent="0.25">
      <c r="A345" t="s">
        <v>340</v>
      </c>
      <c r="B345" t="s">
        <v>353</v>
      </c>
      <c r="C345">
        <v>1.3524355300859601</v>
      </c>
      <c r="D345">
        <v>1.61</v>
      </c>
      <c r="E345">
        <v>0.47</v>
      </c>
    </row>
    <row r="346" spans="1:5" x14ac:dyDescent="0.25">
      <c r="A346" t="s">
        <v>340</v>
      </c>
      <c r="B346" t="s">
        <v>354</v>
      </c>
      <c r="C346">
        <v>1.3524355300859601</v>
      </c>
      <c r="D346">
        <v>1.77</v>
      </c>
      <c r="E346">
        <v>0.88</v>
      </c>
    </row>
    <row r="347" spans="1:5" x14ac:dyDescent="0.25">
      <c r="A347" t="s">
        <v>340</v>
      </c>
      <c r="B347" t="s">
        <v>356</v>
      </c>
      <c r="C347">
        <v>1.3524355300859601</v>
      </c>
      <c r="D347">
        <v>1.04</v>
      </c>
      <c r="E347">
        <v>1.04</v>
      </c>
    </row>
    <row r="348" spans="1:5" x14ac:dyDescent="0.25">
      <c r="A348" t="s">
        <v>340</v>
      </c>
      <c r="B348" t="s">
        <v>361</v>
      </c>
      <c r="C348">
        <v>1.3524355300859601</v>
      </c>
      <c r="D348">
        <v>0.66</v>
      </c>
      <c r="E348">
        <v>1.33</v>
      </c>
    </row>
    <row r="349" spans="1:5" x14ac:dyDescent="0.25">
      <c r="A349" t="s">
        <v>340</v>
      </c>
      <c r="B349" t="s">
        <v>365</v>
      </c>
      <c r="C349">
        <v>1.3524355300859601</v>
      </c>
      <c r="D349">
        <v>1.17</v>
      </c>
      <c r="E349">
        <v>1.4</v>
      </c>
    </row>
    <row r="350" spans="1:5" x14ac:dyDescent="0.25">
      <c r="A350" t="s">
        <v>340</v>
      </c>
      <c r="B350" t="s">
        <v>377</v>
      </c>
      <c r="C350">
        <v>1.3524355300859601</v>
      </c>
      <c r="D350">
        <v>0.48</v>
      </c>
      <c r="E350">
        <v>0.99</v>
      </c>
    </row>
    <row r="351" spans="1:5" x14ac:dyDescent="0.25">
      <c r="A351" t="s">
        <v>340</v>
      </c>
      <c r="B351" t="s">
        <v>378</v>
      </c>
      <c r="C351">
        <v>1.3524355300859601</v>
      </c>
      <c r="D351">
        <v>0.7</v>
      </c>
      <c r="E351">
        <v>1.0900000000000001</v>
      </c>
    </row>
    <row r="352" spans="1:5" x14ac:dyDescent="0.25">
      <c r="A352" t="s">
        <v>340</v>
      </c>
      <c r="B352" t="s">
        <v>385</v>
      </c>
      <c r="C352">
        <v>1.3524355300859601</v>
      </c>
      <c r="D352">
        <v>0.53</v>
      </c>
      <c r="E352">
        <v>0.59</v>
      </c>
    </row>
    <row r="353" spans="1:5" x14ac:dyDescent="0.25">
      <c r="A353" t="s">
        <v>340</v>
      </c>
      <c r="B353" t="s">
        <v>387</v>
      </c>
      <c r="C353">
        <v>1.3524355300859601</v>
      </c>
      <c r="D353">
        <v>1.04</v>
      </c>
      <c r="E353">
        <v>1.0900000000000001</v>
      </c>
    </row>
    <row r="354" spans="1:5" x14ac:dyDescent="0.25">
      <c r="A354" t="s">
        <v>340</v>
      </c>
      <c r="B354" t="s">
        <v>390</v>
      </c>
      <c r="C354">
        <v>1.3524355300859601</v>
      </c>
      <c r="D354">
        <v>0.7</v>
      </c>
      <c r="E354">
        <v>1.0900000000000001</v>
      </c>
    </row>
    <row r="355" spans="1:5" x14ac:dyDescent="0.25">
      <c r="A355" t="s">
        <v>340</v>
      </c>
      <c r="B355" t="s">
        <v>394</v>
      </c>
      <c r="C355">
        <v>1.3524355300859601</v>
      </c>
      <c r="D355">
        <v>0.96</v>
      </c>
      <c r="E355">
        <v>1.3</v>
      </c>
    </row>
    <row r="356" spans="1:5" x14ac:dyDescent="0.25">
      <c r="A356" t="s">
        <v>340</v>
      </c>
      <c r="B356" t="s">
        <v>405</v>
      </c>
      <c r="C356">
        <v>1.3524355300859601</v>
      </c>
      <c r="D356">
        <v>0.78</v>
      </c>
      <c r="E356">
        <v>1.04</v>
      </c>
    </row>
    <row r="357" spans="1:5" x14ac:dyDescent="0.25">
      <c r="A357" t="s">
        <v>340</v>
      </c>
      <c r="B357" t="s">
        <v>413</v>
      </c>
      <c r="C357">
        <v>1.3524355300859601</v>
      </c>
      <c r="D357">
        <v>1.27</v>
      </c>
      <c r="E357">
        <v>0.59</v>
      </c>
    </row>
    <row r="358" spans="1:5" x14ac:dyDescent="0.25">
      <c r="A358" t="s">
        <v>340</v>
      </c>
      <c r="B358" t="s">
        <v>415</v>
      </c>
      <c r="C358">
        <v>1.3524355300859601</v>
      </c>
      <c r="D358">
        <v>1.0900000000000001</v>
      </c>
      <c r="E358">
        <v>0.56999999999999995</v>
      </c>
    </row>
    <row r="359" spans="1:5" x14ac:dyDescent="0.25">
      <c r="A359" t="s">
        <v>340</v>
      </c>
      <c r="B359" t="s">
        <v>418</v>
      </c>
      <c r="C359">
        <v>1.3524355300859601</v>
      </c>
      <c r="D359">
        <v>1.23</v>
      </c>
      <c r="E359">
        <v>0.98</v>
      </c>
    </row>
    <row r="360" spans="1:5" x14ac:dyDescent="0.25">
      <c r="A360" t="s">
        <v>340</v>
      </c>
      <c r="B360" t="s">
        <v>428</v>
      </c>
      <c r="C360">
        <v>1.3524355300859601</v>
      </c>
      <c r="D360">
        <v>1.23</v>
      </c>
      <c r="E360">
        <v>1.08</v>
      </c>
    </row>
    <row r="361" spans="1:5" x14ac:dyDescent="0.25">
      <c r="A361" t="s">
        <v>340</v>
      </c>
      <c r="B361" t="s">
        <v>429</v>
      </c>
      <c r="C361">
        <v>1.3524355300859601</v>
      </c>
      <c r="D361">
        <v>0.78</v>
      </c>
      <c r="E361">
        <v>1.35</v>
      </c>
    </row>
    <row r="362" spans="1:5" x14ac:dyDescent="0.25">
      <c r="A362" t="s">
        <v>340</v>
      </c>
      <c r="B362" t="s">
        <v>431</v>
      </c>
      <c r="C362">
        <v>1.3524355300859601</v>
      </c>
      <c r="D362">
        <v>1.03</v>
      </c>
      <c r="E362">
        <v>1.1299999999999999</v>
      </c>
    </row>
    <row r="363" spans="1:5" x14ac:dyDescent="0.25">
      <c r="A363" t="s">
        <v>342</v>
      </c>
      <c r="B363" t="s">
        <v>343</v>
      </c>
      <c r="C363">
        <v>1.17067307692308</v>
      </c>
      <c r="D363">
        <v>0.63</v>
      </c>
      <c r="E363">
        <v>1.23</v>
      </c>
    </row>
    <row r="364" spans="1:5" x14ac:dyDescent="0.25">
      <c r="A364" t="s">
        <v>342</v>
      </c>
      <c r="B364" t="s">
        <v>346</v>
      </c>
      <c r="C364">
        <v>1.17067307692308</v>
      </c>
      <c r="D364">
        <v>0.76</v>
      </c>
      <c r="E364">
        <v>1.23</v>
      </c>
    </row>
    <row r="365" spans="1:5" x14ac:dyDescent="0.25">
      <c r="A365" t="s">
        <v>342</v>
      </c>
      <c r="B365" t="s">
        <v>348</v>
      </c>
      <c r="C365">
        <v>1.17067307692308</v>
      </c>
      <c r="D365">
        <v>1.39</v>
      </c>
      <c r="E365">
        <v>0.99</v>
      </c>
    </row>
    <row r="366" spans="1:5" x14ac:dyDescent="0.25">
      <c r="A366" t="s">
        <v>342</v>
      </c>
      <c r="B366" t="s">
        <v>363</v>
      </c>
      <c r="C366">
        <v>1.17067307692308</v>
      </c>
      <c r="D366">
        <v>1.03</v>
      </c>
      <c r="E366">
        <v>1.23</v>
      </c>
    </row>
    <row r="367" spans="1:5" x14ac:dyDescent="0.25">
      <c r="A367" t="s">
        <v>342</v>
      </c>
      <c r="B367" t="s">
        <v>364</v>
      </c>
      <c r="C367">
        <v>1.17067307692308</v>
      </c>
      <c r="D367">
        <v>0.94</v>
      </c>
      <c r="E367">
        <v>0.99</v>
      </c>
    </row>
    <row r="368" spans="1:5" x14ac:dyDescent="0.25">
      <c r="A368" t="s">
        <v>342</v>
      </c>
      <c r="B368" t="s">
        <v>380</v>
      </c>
      <c r="C368">
        <v>1.17067307692308</v>
      </c>
      <c r="D368">
        <v>1.8</v>
      </c>
      <c r="E368">
        <v>0.56000000000000005</v>
      </c>
    </row>
    <row r="369" spans="1:5" x14ac:dyDescent="0.25">
      <c r="A369" t="s">
        <v>342</v>
      </c>
      <c r="B369" t="s">
        <v>384</v>
      </c>
      <c r="C369">
        <v>1.17067307692308</v>
      </c>
      <c r="D369">
        <v>0.9</v>
      </c>
      <c r="E369">
        <v>1.1100000000000001</v>
      </c>
    </row>
    <row r="370" spans="1:5" x14ac:dyDescent="0.25">
      <c r="A370" t="s">
        <v>342</v>
      </c>
      <c r="B370" t="s">
        <v>386</v>
      </c>
      <c r="C370">
        <v>1.17067307692308</v>
      </c>
      <c r="D370">
        <v>0.9</v>
      </c>
      <c r="E370">
        <v>0.74</v>
      </c>
    </row>
    <row r="371" spans="1:5" x14ac:dyDescent="0.25">
      <c r="A371" t="s">
        <v>342</v>
      </c>
      <c r="B371" t="s">
        <v>392</v>
      </c>
      <c r="C371">
        <v>1.17067307692308</v>
      </c>
      <c r="D371">
        <v>1.39</v>
      </c>
      <c r="E371">
        <v>1.17</v>
      </c>
    </row>
    <row r="372" spans="1:5" x14ac:dyDescent="0.25">
      <c r="A372" t="s">
        <v>342</v>
      </c>
      <c r="B372" t="s">
        <v>393</v>
      </c>
      <c r="C372">
        <v>1.17067307692308</v>
      </c>
      <c r="D372">
        <v>1.08</v>
      </c>
      <c r="E372">
        <v>0.74</v>
      </c>
    </row>
    <row r="373" spans="1:5" x14ac:dyDescent="0.25">
      <c r="A373" t="s">
        <v>342</v>
      </c>
      <c r="B373" t="s">
        <v>396</v>
      </c>
      <c r="C373">
        <v>1.17067307692308</v>
      </c>
      <c r="D373">
        <v>0.63</v>
      </c>
      <c r="E373">
        <v>1.42</v>
      </c>
    </row>
    <row r="374" spans="1:5" x14ac:dyDescent="0.25">
      <c r="A374" t="s">
        <v>342</v>
      </c>
      <c r="B374" t="s">
        <v>398</v>
      </c>
      <c r="C374">
        <v>1.17067307692308</v>
      </c>
      <c r="D374">
        <v>0.72</v>
      </c>
      <c r="E374">
        <v>0.86</v>
      </c>
    </row>
    <row r="375" spans="1:5" x14ac:dyDescent="0.25">
      <c r="A375" t="s">
        <v>342</v>
      </c>
      <c r="B375" t="s">
        <v>399</v>
      </c>
      <c r="C375">
        <v>1.17067307692308</v>
      </c>
      <c r="D375">
        <v>0.76</v>
      </c>
      <c r="E375">
        <v>1.3</v>
      </c>
    </row>
    <row r="376" spans="1:5" x14ac:dyDescent="0.25">
      <c r="A376" t="s">
        <v>342</v>
      </c>
      <c r="B376" t="s">
        <v>400</v>
      </c>
      <c r="C376">
        <v>1.17067307692308</v>
      </c>
      <c r="D376">
        <v>1.3</v>
      </c>
      <c r="E376">
        <v>0.68</v>
      </c>
    </row>
    <row r="377" spans="1:5" x14ac:dyDescent="0.25">
      <c r="A377" t="s">
        <v>342</v>
      </c>
      <c r="B377" t="s">
        <v>402</v>
      </c>
      <c r="C377">
        <v>1.17067307692308</v>
      </c>
      <c r="D377">
        <v>0.85</v>
      </c>
      <c r="E377">
        <v>0.99</v>
      </c>
    </row>
    <row r="378" spans="1:5" x14ac:dyDescent="0.25">
      <c r="A378" t="s">
        <v>342</v>
      </c>
      <c r="B378" t="s">
        <v>406</v>
      </c>
      <c r="C378">
        <v>1.17067307692308</v>
      </c>
      <c r="D378">
        <v>1.08</v>
      </c>
      <c r="E378">
        <v>1.3</v>
      </c>
    </row>
    <row r="379" spans="1:5" x14ac:dyDescent="0.25">
      <c r="A379" t="s">
        <v>342</v>
      </c>
      <c r="B379" t="s">
        <v>409</v>
      </c>
      <c r="C379">
        <v>1.17067307692308</v>
      </c>
      <c r="D379">
        <v>1.08</v>
      </c>
      <c r="E379">
        <v>1.1100000000000001</v>
      </c>
    </row>
    <row r="380" spans="1:5" x14ac:dyDescent="0.25">
      <c r="A380" t="s">
        <v>342</v>
      </c>
      <c r="B380" t="s">
        <v>414</v>
      </c>
      <c r="C380">
        <v>1.17067307692308</v>
      </c>
      <c r="D380">
        <v>0.81</v>
      </c>
      <c r="E380">
        <v>1.17</v>
      </c>
    </row>
    <row r="381" spans="1:5" x14ac:dyDescent="0.25">
      <c r="A381" t="s">
        <v>342</v>
      </c>
      <c r="B381" t="s">
        <v>420</v>
      </c>
      <c r="C381">
        <v>1.17067307692308</v>
      </c>
      <c r="D381">
        <v>0.95</v>
      </c>
      <c r="E381">
        <v>0.65</v>
      </c>
    </row>
    <row r="382" spans="1:5" x14ac:dyDescent="0.25">
      <c r="A382" t="s">
        <v>342</v>
      </c>
      <c r="B382" t="s">
        <v>426</v>
      </c>
      <c r="C382">
        <v>1.17067307692308</v>
      </c>
      <c r="D382">
        <v>0.99</v>
      </c>
      <c r="E382">
        <v>0.68</v>
      </c>
    </row>
    <row r="383" spans="1:5" x14ac:dyDescent="0.25">
      <c r="A383" t="s">
        <v>342</v>
      </c>
      <c r="B383" t="s">
        <v>430</v>
      </c>
      <c r="C383">
        <v>1.17067307692308</v>
      </c>
      <c r="D383">
        <v>1.23</v>
      </c>
      <c r="E383">
        <v>1.1100000000000001</v>
      </c>
    </row>
    <row r="384" spans="1:5" x14ac:dyDescent="0.25">
      <c r="A384" t="s">
        <v>342</v>
      </c>
      <c r="B384" t="s">
        <v>436</v>
      </c>
      <c r="C384">
        <v>1.17067307692308</v>
      </c>
      <c r="D384">
        <v>0.76</v>
      </c>
      <c r="E384">
        <v>0.74</v>
      </c>
    </row>
    <row r="385" spans="1:5" x14ac:dyDescent="0.25">
      <c r="A385" t="s">
        <v>40</v>
      </c>
      <c r="B385" t="s">
        <v>339</v>
      </c>
      <c r="C385">
        <v>1.4975000000000001</v>
      </c>
      <c r="D385">
        <v>1.41</v>
      </c>
      <c r="E385">
        <v>0.81</v>
      </c>
    </row>
    <row r="386" spans="1:5" x14ac:dyDescent="0.25">
      <c r="A386" t="s">
        <v>40</v>
      </c>
      <c r="B386" t="s">
        <v>333</v>
      </c>
      <c r="C386">
        <v>1.4975000000000001</v>
      </c>
      <c r="D386">
        <v>0.91</v>
      </c>
      <c r="E386">
        <v>1.08</v>
      </c>
    </row>
    <row r="387" spans="1:5" x14ac:dyDescent="0.25">
      <c r="A387" t="s">
        <v>40</v>
      </c>
      <c r="B387" t="s">
        <v>238</v>
      </c>
      <c r="C387">
        <v>1.4975000000000001</v>
      </c>
      <c r="D387">
        <v>0.84</v>
      </c>
      <c r="E387">
        <v>1.25</v>
      </c>
    </row>
    <row r="388" spans="1:5" x14ac:dyDescent="0.25">
      <c r="A388" t="s">
        <v>40</v>
      </c>
      <c r="B388" t="s">
        <v>320</v>
      </c>
      <c r="C388">
        <v>1.4975000000000001</v>
      </c>
      <c r="D388">
        <v>1.69</v>
      </c>
      <c r="E388">
        <v>0.54</v>
      </c>
    </row>
    <row r="389" spans="1:5" x14ac:dyDescent="0.25">
      <c r="A389" t="s">
        <v>40</v>
      </c>
      <c r="B389" t="s">
        <v>234</v>
      </c>
      <c r="C389">
        <v>1.4975000000000001</v>
      </c>
      <c r="D389">
        <v>0.91</v>
      </c>
      <c r="E389">
        <v>1.25</v>
      </c>
    </row>
    <row r="390" spans="1:5" x14ac:dyDescent="0.25">
      <c r="A390" t="s">
        <v>40</v>
      </c>
      <c r="B390" t="s">
        <v>316</v>
      </c>
      <c r="C390">
        <v>1.4975000000000001</v>
      </c>
      <c r="D390">
        <v>0.56000000000000005</v>
      </c>
      <c r="E390">
        <v>1.03</v>
      </c>
    </row>
    <row r="391" spans="1:5" x14ac:dyDescent="0.25">
      <c r="A391" t="s">
        <v>40</v>
      </c>
      <c r="B391" t="s">
        <v>335</v>
      </c>
      <c r="C391">
        <v>1.4975000000000001</v>
      </c>
      <c r="D391">
        <v>0.6</v>
      </c>
      <c r="E391">
        <v>1.28</v>
      </c>
    </row>
    <row r="392" spans="1:5" x14ac:dyDescent="0.25">
      <c r="A392" t="s">
        <v>40</v>
      </c>
      <c r="B392" t="s">
        <v>332</v>
      </c>
      <c r="C392">
        <v>1.4975000000000001</v>
      </c>
      <c r="D392">
        <v>1.1599999999999999</v>
      </c>
      <c r="E392">
        <v>1.03</v>
      </c>
    </row>
    <row r="393" spans="1:5" x14ac:dyDescent="0.25">
      <c r="A393" t="s">
        <v>40</v>
      </c>
      <c r="B393" t="s">
        <v>321</v>
      </c>
      <c r="C393">
        <v>1.4975000000000001</v>
      </c>
      <c r="D393">
        <v>1.48</v>
      </c>
      <c r="E393">
        <v>0.72</v>
      </c>
    </row>
    <row r="394" spans="1:5" x14ac:dyDescent="0.25">
      <c r="A394" t="s">
        <v>40</v>
      </c>
      <c r="B394" t="s">
        <v>236</v>
      </c>
      <c r="C394">
        <v>1.4975000000000001</v>
      </c>
      <c r="D394">
        <v>1.1599999999999999</v>
      </c>
      <c r="E394">
        <v>0.85</v>
      </c>
    </row>
    <row r="395" spans="1:5" x14ac:dyDescent="0.25">
      <c r="A395" t="s">
        <v>40</v>
      </c>
      <c r="B395" t="s">
        <v>41</v>
      </c>
      <c r="C395">
        <v>1.4975000000000001</v>
      </c>
      <c r="D395">
        <v>0.77</v>
      </c>
      <c r="E395">
        <v>1.43</v>
      </c>
    </row>
    <row r="396" spans="1:5" x14ac:dyDescent="0.25">
      <c r="A396" t="s">
        <v>40</v>
      </c>
      <c r="B396" t="s">
        <v>233</v>
      </c>
      <c r="C396">
        <v>1.4975000000000001</v>
      </c>
      <c r="D396">
        <v>1.19</v>
      </c>
      <c r="E396">
        <v>1.1200000000000001</v>
      </c>
    </row>
    <row r="397" spans="1:5" x14ac:dyDescent="0.25">
      <c r="A397" t="s">
        <v>40</v>
      </c>
      <c r="B397" t="s">
        <v>317</v>
      </c>
      <c r="C397">
        <v>1.4975000000000001</v>
      </c>
      <c r="D397">
        <v>1.23</v>
      </c>
      <c r="E397">
        <v>0.99</v>
      </c>
    </row>
    <row r="398" spans="1:5" x14ac:dyDescent="0.25">
      <c r="A398" t="s">
        <v>40</v>
      </c>
      <c r="B398" t="s">
        <v>42</v>
      </c>
      <c r="C398">
        <v>1.4975000000000001</v>
      </c>
      <c r="D398">
        <v>1.3</v>
      </c>
      <c r="E398">
        <v>0.85</v>
      </c>
    </row>
    <row r="399" spans="1:5" x14ac:dyDescent="0.25">
      <c r="A399" t="s">
        <v>40</v>
      </c>
      <c r="B399" t="s">
        <v>334</v>
      </c>
      <c r="C399">
        <v>1.4975000000000001</v>
      </c>
      <c r="D399">
        <v>0.81</v>
      </c>
      <c r="E399">
        <v>1.08</v>
      </c>
    </row>
    <row r="400" spans="1:5" x14ac:dyDescent="0.25">
      <c r="A400" t="s">
        <v>40</v>
      </c>
      <c r="B400" t="s">
        <v>237</v>
      </c>
      <c r="C400">
        <v>1.4975000000000001</v>
      </c>
      <c r="D400">
        <v>0.67</v>
      </c>
      <c r="E400">
        <v>1.03</v>
      </c>
    </row>
    <row r="401" spans="1:5" x14ac:dyDescent="0.25">
      <c r="A401" t="s">
        <v>40</v>
      </c>
      <c r="B401" t="s">
        <v>232</v>
      </c>
      <c r="C401">
        <v>1.4975000000000001</v>
      </c>
      <c r="D401">
        <v>0.91</v>
      </c>
      <c r="E401">
        <v>0.81</v>
      </c>
    </row>
    <row r="402" spans="1:5" x14ac:dyDescent="0.25">
      <c r="A402" t="s">
        <v>40</v>
      </c>
      <c r="B402" t="s">
        <v>319</v>
      </c>
      <c r="C402">
        <v>1.4975000000000001</v>
      </c>
      <c r="D402">
        <v>0.95</v>
      </c>
      <c r="E402">
        <v>1.25</v>
      </c>
    </row>
    <row r="403" spans="1:5" x14ac:dyDescent="0.25">
      <c r="A403" t="s">
        <v>40</v>
      </c>
      <c r="B403" t="s">
        <v>235</v>
      </c>
      <c r="C403">
        <v>1.4975000000000001</v>
      </c>
      <c r="D403">
        <v>0.6</v>
      </c>
      <c r="E403">
        <v>0.63</v>
      </c>
    </row>
    <row r="404" spans="1:5" x14ac:dyDescent="0.25">
      <c r="A404" t="s">
        <v>40</v>
      </c>
      <c r="B404" t="s">
        <v>239</v>
      </c>
      <c r="C404">
        <v>1.4975000000000001</v>
      </c>
      <c r="D404">
        <v>0.98</v>
      </c>
      <c r="E404">
        <v>1.03</v>
      </c>
    </row>
    <row r="405" spans="1:5" x14ac:dyDescent="0.25">
      <c r="A405" t="s">
        <v>40</v>
      </c>
      <c r="B405" t="s">
        <v>318</v>
      </c>
      <c r="C405">
        <v>1.4975000000000001</v>
      </c>
      <c r="D405">
        <v>0.88</v>
      </c>
      <c r="E405">
        <v>0.94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80" zoomScaleNormal="80" workbookViewId="0">
      <selection activeCell="L24" sqref="L24"/>
    </sheetView>
  </sheetViews>
  <sheetFormatPr defaultRowHeight="15" x14ac:dyDescent="0.25"/>
  <sheetData>
    <row r="1" spans="1:5" x14ac:dyDescent="0.25">
      <c r="A1" t="s">
        <v>336</v>
      </c>
      <c r="B1" t="s">
        <v>2</v>
      </c>
      <c r="C1" t="s">
        <v>6</v>
      </c>
      <c r="D1" t="s">
        <v>437</v>
      </c>
      <c r="E1" t="s">
        <v>5</v>
      </c>
    </row>
    <row r="2" spans="1:5" x14ac:dyDescent="0.25">
      <c r="A2" t="s">
        <v>10</v>
      </c>
      <c r="B2" t="s">
        <v>12</v>
      </c>
      <c r="C2">
        <v>1.44444444444444</v>
      </c>
      <c r="D2">
        <v>0.99</v>
      </c>
      <c r="E2">
        <v>0.88</v>
      </c>
    </row>
    <row r="3" spans="1:5" x14ac:dyDescent="0.25">
      <c r="A3" t="s">
        <v>10</v>
      </c>
      <c r="B3" t="s">
        <v>241</v>
      </c>
      <c r="C3">
        <v>1.44444444444444</v>
      </c>
      <c r="D3">
        <v>1.03</v>
      </c>
      <c r="E3">
        <v>0.88</v>
      </c>
    </row>
    <row r="4" spans="1:5" x14ac:dyDescent="0.25">
      <c r="A4" t="s">
        <v>10</v>
      </c>
      <c r="B4" t="s">
        <v>244</v>
      </c>
      <c r="C4">
        <v>1.44444444444444</v>
      </c>
      <c r="D4">
        <v>0.99</v>
      </c>
      <c r="E4">
        <v>1.33</v>
      </c>
    </row>
    <row r="5" spans="1:5" x14ac:dyDescent="0.25">
      <c r="A5" t="s">
        <v>10</v>
      </c>
      <c r="B5" t="s">
        <v>242</v>
      </c>
      <c r="C5">
        <v>1.44444444444444</v>
      </c>
      <c r="D5">
        <v>0.56999999999999995</v>
      </c>
      <c r="E5">
        <v>0.95</v>
      </c>
    </row>
    <row r="6" spans="1:5" x14ac:dyDescent="0.25">
      <c r="A6" t="s">
        <v>10</v>
      </c>
      <c r="B6" t="s">
        <v>49</v>
      </c>
      <c r="C6">
        <v>1.44444444444444</v>
      </c>
      <c r="D6">
        <v>1.07</v>
      </c>
      <c r="E6">
        <v>1.26</v>
      </c>
    </row>
    <row r="7" spans="1:5" x14ac:dyDescent="0.25">
      <c r="A7" t="s">
        <v>10</v>
      </c>
      <c r="B7" t="s">
        <v>245</v>
      </c>
      <c r="C7">
        <v>1.44444444444444</v>
      </c>
      <c r="D7">
        <v>1.49</v>
      </c>
      <c r="E7">
        <v>0.42</v>
      </c>
    </row>
    <row r="8" spans="1:5" x14ac:dyDescent="0.25">
      <c r="A8" t="s">
        <v>10</v>
      </c>
      <c r="B8" t="s">
        <v>11</v>
      </c>
      <c r="C8">
        <v>1.44444444444444</v>
      </c>
      <c r="D8">
        <v>0.76</v>
      </c>
      <c r="E8">
        <v>0.95</v>
      </c>
    </row>
    <row r="9" spans="1:5" x14ac:dyDescent="0.25">
      <c r="A9" t="s">
        <v>10</v>
      </c>
      <c r="B9" t="s">
        <v>46</v>
      </c>
      <c r="C9">
        <v>1.44444444444444</v>
      </c>
      <c r="D9">
        <v>1.1100000000000001</v>
      </c>
      <c r="E9">
        <v>1.07</v>
      </c>
    </row>
    <row r="10" spans="1:5" x14ac:dyDescent="0.25">
      <c r="A10" t="s">
        <v>10</v>
      </c>
      <c r="B10" t="s">
        <v>240</v>
      </c>
      <c r="C10">
        <v>1.44444444444444</v>
      </c>
      <c r="D10">
        <v>0.99</v>
      </c>
      <c r="E10">
        <v>0.8</v>
      </c>
    </row>
    <row r="11" spans="1:5" x14ac:dyDescent="0.25">
      <c r="A11" t="s">
        <v>10</v>
      </c>
      <c r="B11" t="s">
        <v>44</v>
      </c>
      <c r="C11">
        <v>1.44444444444444</v>
      </c>
      <c r="D11">
        <v>0.76</v>
      </c>
      <c r="E11">
        <v>0.84</v>
      </c>
    </row>
    <row r="12" spans="1:5" x14ac:dyDescent="0.25">
      <c r="A12" t="s">
        <v>10</v>
      </c>
      <c r="B12" t="s">
        <v>50</v>
      </c>
      <c r="C12">
        <v>1.44444444444444</v>
      </c>
      <c r="D12">
        <v>0.95</v>
      </c>
      <c r="E12">
        <v>0.92</v>
      </c>
    </row>
    <row r="13" spans="1:5" x14ac:dyDescent="0.25">
      <c r="A13" t="s">
        <v>10</v>
      </c>
      <c r="B13" t="s">
        <v>45</v>
      </c>
      <c r="C13">
        <v>1.44444444444444</v>
      </c>
      <c r="D13">
        <v>0.56999999999999995</v>
      </c>
      <c r="E13">
        <v>1.22</v>
      </c>
    </row>
    <row r="14" spans="1:5" x14ac:dyDescent="0.25">
      <c r="A14" t="s">
        <v>10</v>
      </c>
      <c r="B14" t="s">
        <v>43</v>
      </c>
      <c r="C14">
        <v>1.44444444444444</v>
      </c>
      <c r="D14">
        <v>0.61</v>
      </c>
      <c r="E14">
        <v>0.76</v>
      </c>
    </row>
    <row r="15" spans="1:5" x14ac:dyDescent="0.25">
      <c r="A15" t="s">
        <v>10</v>
      </c>
      <c r="B15" t="s">
        <v>247</v>
      </c>
      <c r="C15">
        <v>1.44444444444444</v>
      </c>
      <c r="D15">
        <v>1.1399999999999999</v>
      </c>
      <c r="E15">
        <v>1.37</v>
      </c>
    </row>
    <row r="16" spans="1:5" x14ac:dyDescent="0.25">
      <c r="A16" t="s">
        <v>10</v>
      </c>
      <c r="B16" t="s">
        <v>246</v>
      </c>
      <c r="C16">
        <v>1.44444444444444</v>
      </c>
      <c r="D16">
        <v>0.8</v>
      </c>
      <c r="E16">
        <v>1.22</v>
      </c>
    </row>
    <row r="17" spans="1:5" x14ac:dyDescent="0.25">
      <c r="A17" t="s">
        <v>10</v>
      </c>
      <c r="B17" t="s">
        <v>243</v>
      </c>
      <c r="C17">
        <v>1.44444444444444</v>
      </c>
      <c r="D17">
        <v>0.99</v>
      </c>
      <c r="E17">
        <v>0.8</v>
      </c>
    </row>
    <row r="18" spans="1:5" x14ac:dyDescent="0.25">
      <c r="A18" t="s">
        <v>10</v>
      </c>
      <c r="B18" t="s">
        <v>47</v>
      </c>
      <c r="C18">
        <v>1.44444444444444</v>
      </c>
      <c r="D18">
        <v>0.88</v>
      </c>
      <c r="E18">
        <v>1.1399999999999999</v>
      </c>
    </row>
    <row r="19" spans="1:5" x14ac:dyDescent="0.25">
      <c r="A19" t="s">
        <v>10</v>
      </c>
      <c r="B19" t="s">
        <v>48</v>
      </c>
      <c r="C19">
        <v>1.44444444444444</v>
      </c>
      <c r="D19">
        <v>1.1399999999999999</v>
      </c>
      <c r="E19">
        <v>1.18</v>
      </c>
    </row>
    <row r="20" spans="1:5" x14ac:dyDescent="0.25">
      <c r="A20" t="s">
        <v>13</v>
      </c>
      <c r="B20" t="s">
        <v>58</v>
      </c>
      <c r="C20">
        <v>1.33797909407666</v>
      </c>
      <c r="D20">
        <v>0.49</v>
      </c>
      <c r="E20">
        <v>0.9</v>
      </c>
    </row>
    <row r="21" spans="1:5" x14ac:dyDescent="0.25">
      <c r="A21" t="s">
        <v>13</v>
      </c>
      <c r="B21" t="s">
        <v>248</v>
      </c>
      <c r="C21">
        <v>1.33797909407666</v>
      </c>
      <c r="D21">
        <v>1.24</v>
      </c>
      <c r="E21">
        <v>0.79</v>
      </c>
    </row>
    <row r="22" spans="1:5" x14ac:dyDescent="0.25">
      <c r="A22" t="s">
        <v>13</v>
      </c>
      <c r="B22" t="s">
        <v>56</v>
      </c>
      <c r="C22">
        <v>1.33797909407666</v>
      </c>
      <c r="D22">
        <v>0.41</v>
      </c>
      <c r="E22">
        <v>1.0900000000000001</v>
      </c>
    </row>
    <row r="23" spans="1:5" x14ac:dyDescent="0.25">
      <c r="A23" t="s">
        <v>13</v>
      </c>
      <c r="B23" t="s">
        <v>51</v>
      </c>
      <c r="C23">
        <v>1.33797909407666</v>
      </c>
      <c r="D23">
        <v>1.2</v>
      </c>
      <c r="E23">
        <v>0.94</v>
      </c>
    </row>
    <row r="24" spans="1:5" x14ac:dyDescent="0.25">
      <c r="A24" t="s">
        <v>13</v>
      </c>
      <c r="B24" t="s">
        <v>250</v>
      </c>
      <c r="C24">
        <v>1.33797909407666</v>
      </c>
      <c r="D24">
        <v>1.0900000000000001</v>
      </c>
      <c r="E24">
        <v>1.0900000000000001</v>
      </c>
    </row>
    <row r="25" spans="1:5" x14ac:dyDescent="0.25">
      <c r="A25" t="s">
        <v>13</v>
      </c>
      <c r="B25" t="s">
        <v>53</v>
      </c>
      <c r="C25">
        <v>1.33797909407666</v>
      </c>
      <c r="D25">
        <v>0.53</v>
      </c>
      <c r="E25">
        <v>1.0900000000000001</v>
      </c>
    </row>
    <row r="26" spans="1:5" x14ac:dyDescent="0.25">
      <c r="A26" t="s">
        <v>13</v>
      </c>
      <c r="B26" t="s">
        <v>249</v>
      </c>
      <c r="C26">
        <v>1.33797909407666</v>
      </c>
      <c r="D26">
        <v>0.68</v>
      </c>
      <c r="E26">
        <v>0.98</v>
      </c>
    </row>
    <row r="27" spans="1:5" x14ac:dyDescent="0.25">
      <c r="A27" t="s">
        <v>13</v>
      </c>
      <c r="B27" t="s">
        <v>54</v>
      </c>
      <c r="C27">
        <v>1.33797909407666</v>
      </c>
      <c r="D27">
        <v>0.68</v>
      </c>
      <c r="E27">
        <v>0.92</v>
      </c>
    </row>
    <row r="28" spans="1:5" x14ac:dyDescent="0.25">
      <c r="A28" t="s">
        <v>13</v>
      </c>
      <c r="B28" t="s">
        <v>55</v>
      </c>
      <c r="C28">
        <v>1.33797909407666</v>
      </c>
      <c r="D28">
        <v>0.71</v>
      </c>
      <c r="E28">
        <v>1.0900000000000001</v>
      </c>
    </row>
    <row r="29" spans="1:5" x14ac:dyDescent="0.25">
      <c r="A29" t="s">
        <v>13</v>
      </c>
      <c r="B29" t="s">
        <v>15</v>
      </c>
      <c r="C29">
        <v>1.33797909407666</v>
      </c>
      <c r="D29">
        <v>0.68</v>
      </c>
      <c r="E29">
        <v>0.53</v>
      </c>
    </row>
    <row r="30" spans="1:5" x14ac:dyDescent="0.25">
      <c r="A30" t="s">
        <v>13</v>
      </c>
      <c r="B30" t="s">
        <v>52</v>
      </c>
      <c r="C30">
        <v>1.33797909407666</v>
      </c>
      <c r="D30">
        <v>0.75</v>
      </c>
      <c r="E30">
        <v>1.05</v>
      </c>
    </row>
    <row r="31" spans="1:5" x14ac:dyDescent="0.25">
      <c r="A31" t="s">
        <v>13</v>
      </c>
      <c r="B31" t="s">
        <v>62</v>
      </c>
      <c r="C31">
        <v>1.33797909407666</v>
      </c>
      <c r="D31">
        <v>1.05</v>
      </c>
      <c r="E31">
        <v>1.31</v>
      </c>
    </row>
    <row r="32" spans="1:5" x14ac:dyDescent="0.25">
      <c r="A32" t="s">
        <v>13</v>
      </c>
      <c r="B32" t="s">
        <v>60</v>
      </c>
      <c r="C32">
        <v>1.33797909407666</v>
      </c>
      <c r="D32">
        <v>1.1299999999999999</v>
      </c>
      <c r="E32">
        <v>0.64</v>
      </c>
    </row>
    <row r="33" spans="1:5" x14ac:dyDescent="0.25">
      <c r="A33" t="s">
        <v>13</v>
      </c>
      <c r="B33" t="s">
        <v>251</v>
      </c>
      <c r="C33">
        <v>1.33797909407666</v>
      </c>
      <c r="D33">
        <v>0.41</v>
      </c>
      <c r="E33">
        <v>1.91</v>
      </c>
    </row>
    <row r="34" spans="1:5" x14ac:dyDescent="0.25">
      <c r="A34" t="s">
        <v>13</v>
      </c>
      <c r="B34" t="s">
        <v>61</v>
      </c>
      <c r="C34">
        <v>1.33797909407666</v>
      </c>
      <c r="D34">
        <v>1.01</v>
      </c>
      <c r="E34">
        <v>1.05</v>
      </c>
    </row>
    <row r="35" spans="1:5" x14ac:dyDescent="0.25">
      <c r="A35" t="s">
        <v>13</v>
      </c>
      <c r="B35" t="s">
        <v>14</v>
      </c>
      <c r="C35">
        <v>1.33797909407666</v>
      </c>
      <c r="D35">
        <v>0.64</v>
      </c>
      <c r="E35">
        <v>0.9</v>
      </c>
    </row>
    <row r="36" spans="1:5" x14ac:dyDescent="0.25">
      <c r="A36" t="s">
        <v>13</v>
      </c>
      <c r="B36" t="s">
        <v>57</v>
      </c>
      <c r="C36">
        <v>1.33797909407666</v>
      </c>
      <c r="D36">
        <v>0.75</v>
      </c>
      <c r="E36">
        <v>1.01</v>
      </c>
    </row>
    <row r="37" spans="1:5" x14ac:dyDescent="0.25">
      <c r="A37" t="s">
        <v>13</v>
      </c>
      <c r="B37" t="s">
        <v>59</v>
      </c>
      <c r="C37">
        <v>1.33797909407666</v>
      </c>
      <c r="D37">
        <v>1.01</v>
      </c>
      <c r="E37">
        <v>0.71</v>
      </c>
    </row>
    <row r="38" spans="1:5" x14ac:dyDescent="0.25">
      <c r="A38" t="s">
        <v>16</v>
      </c>
      <c r="B38" t="s">
        <v>63</v>
      </c>
      <c r="C38">
        <v>1.32280701754386</v>
      </c>
      <c r="D38">
        <v>0.99</v>
      </c>
      <c r="E38">
        <v>0.87</v>
      </c>
    </row>
    <row r="39" spans="1:5" x14ac:dyDescent="0.25">
      <c r="A39" t="s">
        <v>16</v>
      </c>
      <c r="B39" t="s">
        <v>20</v>
      </c>
      <c r="C39">
        <v>1.32280701754386</v>
      </c>
      <c r="D39">
        <v>0.51</v>
      </c>
      <c r="E39">
        <v>1.26</v>
      </c>
    </row>
    <row r="40" spans="1:5" x14ac:dyDescent="0.25">
      <c r="A40" t="s">
        <v>16</v>
      </c>
      <c r="B40" t="s">
        <v>253</v>
      </c>
      <c r="C40">
        <v>1.32280701754386</v>
      </c>
      <c r="D40">
        <v>1.22</v>
      </c>
      <c r="E40">
        <v>1.18</v>
      </c>
    </row>
    <row r="41" spans="1:5" x14ac:dyDescent="0.25">
      <c r="A41" t="s">
        <v>16</v>
      </c>
      <c r="B41" t="s">
        <v>65</v>
      </c>
      <c r="C41">
        <v>1.32280701754386</v>
      </c>
      <c r="D41">
        <v>0.59</v>
      </c>
      <c r="E41">
        <v>0.87</v>
      </c>
    </row>
    <row r="42" spans="1:5" x14ac:dyDescent="0.25">
      <c r="A42" t="s">
        <v>16</v>
      </c>
      <c r="B42" t="s">
        <v>66</v>
      </c>
      <c r="C42">
        <v>1.32280701754386</v>
      </c>
      <c r="D42">
        <v>0.83</v>
      </c>
      <c r="E42">
        <v>0.91</v>
      </c>
    </row>
    <row r="43" spans="1:5" x14ac:dyDescent="0.25">
      <c r="A43" t="s">
        <v>16</v>
      </c>
      <c r="B43" t="s">
        <v>17</v>
      </c>
      <c r="C43">
        <v>1.32280701754386</v>
      </c>
      <c r="D43">
        <v>1.22</v>
      </c>
      <c r="E43">
        <v>0.75</v>
      </c>
    </row>
    <row r="44" spans="1:5" x14ac:dyDescent="0.25">
      <c r="A44" t="s">
        <v>16</v>
      </c>
      <c r="B44" t="s">
        <v>322</v>
      </c>
      <c r="C44">
        <v>1.32280701754386</v>
      </c>
      <c r="D44">
        <v>1.1499999999999999</v>
      </c>
      <c r="E44">
        <v>0.99</v>
      </c>
    </row>
    <row r="45" spans="1:5" x14ac:dyDescent="0.25">
      <c r="A45" t="s">
        <v>16</v>
      </c>
      <c r="B45" t="s">
        <v>67</v>
      </c>
      <c r="C45">
        <v>1.32280701754386</v>
      </c>
      <c r="D45">
        <v>0.88</v>
      </c>
      <c r="E45">
        <v>1.1399999999999999</v>
      </c>
    </row>
    <row r="46" spans="1:5" x14ac:dyDescent="0.25">
      <c r="A46" t="s">
        <v>16</v>
      </c>
      <c r="B46" t="s">
        <v>252</v>
      </c>
      <c r="C46">
        <v>1.32280701754386</v>
      </c>
      <c r="D46">
        <v>0.79</v>
      </c>
      <c r="E46">
        <v>1.1100000000000001</v>
      </c>
    </row>
    <row r="47" spans="1:5" x14ac:dyDescent="0.25">
      <c r="A47" t="s">
        <v>16</v>
      </c>
      <c r="B47" t="s">
        <v>254</v>
      </c>
      <c r="C47">
        <v>1.32280701754386</v>
      </c>
      <c r="D47">
        <v>0.95</v>
      </c>
      <c r="E47">
        <v>0.51</v>
      </c>
    </row>
    <row r="48" spans="1:5" x14ac:dyDescent="0.25">
      <c r="A48" t="s">
        <v>16</v>
      </c>
      <c r="B48" t="s">
        <v>255</v>
      </c>
      <c r="C48">
        <v>1.32280701754386</v>
      </c>
      <c r="D48">
        <v>1.18</v>
      </c>
      <c r="E48">
        <v>0.99</v>
      </c>
    </row>
    <row r="49" spans="1:5" x14ac:dyDescent="0.25">
      <c r="A49" t="s">
        <v>16</v>
      </c>
      <c r="B49" t="s">
        <v>64</v>
      </c>
      <c r="C49">
        <v>1.32280701754386</v>
      </c>
      <c r="D49">
        <v>0.84</v>
      </c>
      <c r="E49">
        <v>0.93</v>
      </c>
    </row>
    <row r="50" spans="1:5" x14ac:dyDescent="0.25">
      <c r="A50" t="s">
        <v>16</v>
      </c>
      <c r="B50" t="s">
        <v>323</v>
      </c>
      <c r="C50">
        <v>1.32280701754386</v>
      </c>
      <c r="D50">
        <v>0.71</v>
      </c>
      <c r="E50">
        <v>0.87</v>
      </c>
    </row>
    <row r="51" spans="1:5" x14ac:dyDescent="0.25">
      <c r="A51" t="s">
        <v>16</v>
      </c>
      <c r="B51" t="s">
        <v>18</v>
      </c>
      <c r="C51">
        <v>1.32280701754386</v>
      </c>
      <c r="D51">
        <v>0.79</v>
      </c>
      <c r="E51">
        <v>0.71</v>
      </c>
    </row>
    <row r="52" spans="1:5" x14ac:dyDescent="0.25">
      <c r="A52" t="s">
        <v>16</v>
      </c>
      <c r="B52" t="s">
        <v>256</v>
      </c>
      <c r="C52">
        <v>1.32280701754386</v>
      </c>
      <c r="D52">
        <v>0.51</v>
      </c>
      <c r="E52">
        <v>1.01</v>
      </c>
    </row>
    <row r="53" spans="1:5" x14ac:dyDescent="0.25">
      <c r="A53" t="s">
        <v>16</v>
      </c>
      <c r="B53" t="s">
        <v>257</v>
      </c>
      <c r="C53">
        <v>1.32280701754386</v>
      </c>
      <c r="D53">
        <v>0.43</v>
      </c>
      <c r="E53">
        <v>1.42</v>
      </c>
    </row>
    <row r="54" spans="1:5" x14ac:dyDescent="0.25">
      <c r="A54" t="s">
        <v>16</v>
      </c>
      <c r="B54" t="s">
        <v>68</v>
      </c>
      <c r="C54">
        <v>1.32280701754386</v>
      </c>
      <c r="D54">
        <v>0.91</v>
      </c>
      <c r="E54">
        <v>1.1100000000000001</v>
      </c>
    </row>
    <row r="55" spans="1:5" x14ac:dyDescent="0.25">
      <c r="A55" t="s">
        <v>16</v>
      </c>
      <c r="B55" t="s">
        <v>19</v>
      </c>
      <c r="C55">
        <v>1.32280701754386</v>
      </c>
      <c r="D55">
        <v>0.51</v>
      </c>
      <c r="E55">
        <v>1.38</v>
      </c>
    </row>
    <row r="56" spans="1:5" x14ac:dyDescent="0.25">
      <c r="A56" t="s">
        <v>69</v>
      </c>
      <c r="B56" t="s">
        <v>324</v>
      </c>
      <c r="C56">
        <v>1.32369942196532</v>
      </c>
      <c r="D56">
        <v>1.19</v>
      </c>
      <c r="E56">
        <v>0.75</v>
      </c>
    </row>
    <row r="57" spans="1:5" x14ac:dyDescent="0.25">
      <c r="A57" t="s">
        <v>69</v>
      </c>
      <c r="B57" t="s">
        <v>351</v>
      </c>
      <c r="C57">
        <v>1.32369942196532</v>
      </c>
      <c r="D57">
        <v>0.97</v>
      </c>
      <c r="E57">
        <v>0.66</v>
      </c>
    </row>
    <row r="58" spans="1:5" x14ac:dyDescent="0.25">
      <c r="A58" t="s">
        <v>69</v>
      </c>
      <c r="B58" t="s">
        <v>73</v>
      </c>
      <c r="C58">
        <v>1.32369942196532</v>
      </c>
      <c r="D58">
        <v>0.75</v>
      </c>
      <c r="E58">
        <v>0.91</v>
      </c>
    </row>
    <row r="59" spans="1:5" x14ac:dyDescent="0.25">
      <c r="A59" t="s">
        <v>69</v>
      </c>
      <c r="B59" t="s">
        <v>75</v>
      </c>
      <c r="C59">
        <v>1.32369942196532</v>
      </c>
      <c r="D59">
        <v>0.75</v>
      </c>
      <c r="E59">
        <v>1.19</v>
      </c>
    </row>
    <row r="60" spans="1:5" x14ac:dyDescent="0.25">
      <c r="A60" t="s">
        <v>69</v>
      </c>
      <c r="B60" t="s">
        <v>77</v>
      </c>
      <c r="C60">
        <v>1.32369942196532</v>
      </c>
      <c r="D60">
        <v>1.08</v>
      </c>
      <c r="E60">
        <v>0.66</v>
      </c>
    </row>
    <row r="61" spans="1:5" x14ac:dyDescent="0.25">
      <c r="A61" t="s">
        <v>69</v>
      </c>
      <c r="B61" t="s">
        <v>263</v>
      </c>
      <c r="C61">
        <v>1.32369942196532</v>
      </c>
      <c r="D61">
        <v>0.88</v>
      </c>
      <c r="E61">
        <v>1.27</v>
      </c>
    </row>
    <row r="62" spans="1:5" x14ac:dyDescent="0.25">
      <c r="A62" t="s">
        <v>69</v>
      </c>
      <c r="B62" t="s">
        <v>381</v>
      </c>
      <c r="C62">
        <v>1.32369942196532</v>
      </c>
      <c r="D62">
        <v>1.01</v>
      </c>
      <c r="E62">
        <v>0.66</v>
      </c>
    </row>
    <row r="63" spans="1:5" x14ac:dyDescent="0.25">
      <c r="A63" t="s">
        <v>69</v>
      </c>
      <c r="B63" t="s">
        <v>76</v>
      </c>
      <c r="C63">
        <v>1.32369942196532</v>
      </c>
      <c r="D63">
        <v>0.7</v>
      </c>
      <c r="E63">
        <v>0.92</v>
      </c>
    </row>
    <row r="64" spans="1:5" x14ac:dyDescent="0.25">
      <c r="A64" t="s">
        <v>69</v>
      </c>
      <c r="B64" t="s">
        <v>72</v>
      </c>
      <c r="C64">
        <v>1.32369942196532</v>
      </c>
      <c r="D64">
        <v>1.23</v>
      </c>
      <c r="E64">
        <v>1.45</v>
      </c>
    </row>
    <row r="65" spans="1:5" x14ac:dyDescent="0.25">
      <c r="A65" t="s">
        <v>69</v>
      </c>
      <c r="B65" t="s">
        <v>78</v>
      </c>
      <c r="C65">
        <v>1.32369942196532</v>
      </c>
      <c r="D65">
        <v>1.36</v>
      </c>
      <c r="E65">
        <v>0.75</v>
      </c>
    </row>
    <row r="66" spans="1:5" x14ac:dyDescent="0.25">
      <c r="A66" t="s">
        <v>69</v>
      </c>
      <c r="B66" t="s">
        <v>260</v>
      </c>
      <c r="C66">
        <v>1.32369942196532</v>
      </c>
      <c r="D66">
        <v>1.4</v>
      </c>
      <c r="E66">
        <v>0.89</v>
      </c>
    </row>
    <row r="67" spans="1:5" x14ac:dyDescent="0.25">
      <c r="A67" t="s">
        <v>69</v>
      </c>
      <c r="B67" t="s">
        <v>262</v>
      </c>
      <c r="C67">
        <v>1.32369942196532</v>
      </c>
      <c r="D67">
        <v>1.49</v>
      </c>
      <c r="E67">
        <v>0.4</v>
      </c>
    </row>
    <row r="68" spans="1:5" x14ac:dyDescent="0.25">
      <c r="A68" t="s">
        <v>69</v>
      </c>
      <c r="B68" t="s">
        <v>261</v>
      </c>
      <c r="C68">
        <v>1.32369942196532</v>
      </c>
      <c r="D68">
        <v>1.37</v>
      </c>
      <c r="E68">
        <v>0.62</v>
      </c>
    </row>
    <row r="69" spans="1:5" x14ac:dyDescent="0.25">
      <c r="A69" t="s">
        <v>69</v>
      </c>
      <c r="B69" t="s">
        <v>325</v>
      </c>
      <c r="C69">
        <v>1.32369942196532</v>
      </c>
      <c r="D69">
        <v>0.75</v>
      </c>
      <c r="E69">
        <v>1.2</v>
      </c>
    </row>
    <row r="70" spans="1:5" x14ac:dyDescent="0.25">
      <c r="A70" t="s">
        <v>69</v>
      </c>
      <c r="B70" t="s">
        <v>258</v>
      </c>
      <c r="C70">
        <v>1.32369942196532</v>
      </c>
      <c r="D70">
        <v>0.31</v>
      </c>
      <c r="E70">
        <v>1.54</v>
      </c>
    </row>
    <row r="71" spans="1:5" x14ac:dyDescent="0.25">
      <c r="A71" t="s">
        <v>69</v>
      </c>
      <c r="B71" t="s">
        <v>79</v>
      </c>
      <c r="C71">
        <v>1.32369942196532</v>
      </c>
      <c r="D71">
        <v>0.79</v>
      </c>
      <c r="E71">
        <v>1.66</v>
      </c>
    </row>
    <row r="72" spans="1:5" x14ac:dyDescent="0.25">
      <c r="A72" t="s">
        <v>69</v>
      </c>
      <c r="B72" t="s">
        <v>259</v>
      </c>
      <c r="C72">
        <v>1.32369942196532</v>
      </c>
      <c r="D72">
        <v>1.2</v>
      </c>
      <c r="E72">
        <v>0.95</v>
      </c>
    </row>
    <row r="73" spans="1:5" x14ac:dyDescent="0.25">
      <c r="A73" t="s">
        <v>69</v>
      </c>
      <c r="B73" t="s">
        <v>71</v>
      </c>
      <c r="C73">
        <v>1.32369942196532</v>
      </c>
      <c r="D73">
        <v>0.79</v>
      </c>
      <c r="E73">
        <v>1.41</v>
      </c>
    </row>
    <row r="74" spans="1:5" x14ac:dyDescent="0.25">
      <c r="A74" t="s">
        <v>69</v>
      </c>
      <c r="B74" t="s">
        <v>74</v>
      </c>
      <c r="C74">
        <v>1.32369942196532</v>
      </c>
      <c r="D74">
        <v>1.1399999999999999</v>
      </c>
      <c r="E74">
        <v>1.01</v>
      </c>
    </row>
    <row r="75" spans="1:5" x14ac:dyDescent="0.25">
      <c r="A75" t="s">
        <v>69</v>
      </c>
      <c r="B75" t="s">
        <v>70</v>
      </c>
      <c r="C75">
        <v>1.32369942196532</v>
      </c>
      <c r="D75">
        <v>0.66</v>
      </c>
      <c r="E75">
        <v>1.06</v>
      </c>
    </row>
    <row r="76" spans="1:5" x14ac:dyDescent="0.25">
      <c r="A76" t="s">
        <v>80</v>
      </c>
      <c r="B76" t="s">
        <v>97</v>
      </c>
      <c r="C76">
        <v>1.0561594202898601</v>
      </c>
      <c r="D76">
        <v>0.97</v>
      </c>
      <c r="E76">
        <v>0.97</v>
      </c>
    </row>
    <row r="77" spans="1:5" x14ac:dyDescent="0.25">
      <c r="A77" t="s">
        <v>80</v>
      </c>
      <c r="B77" t="s">
        <v>82</v>
      </c>
      <c r="C77">
        <v>1.0561594202898601</v>
      </c>
      <c r="D77">
        <v>0.66</v>
      </c>
      <c r="E77">
        <v>0.83</v>
      </c>
    </row>
    <row r="78" spans="1:5" x14ac:dyDescent="0.25">
      <c r="A78" t="s">
        <v>80</v>
      </c>
      <c r="B78" t="s">
        <v>83</v>
      </c>
      <c r="C78">
        <v>1.0561594202898601</v>
      </c>
      <c r="D78">
        <v>0.97</v>
      </c>
      <c r="E78">
        <v>0.9</v>
      </c>
    </row>
    <row r="79" spans="1:5" x14ac:dyDescent="0.25">
      <c r="A79" t="s">
        <v>80</v>
      </c>
      <c r="B79" t="s">
        <v>85</v>
      </c>
      <c r="C79">
        <v>1.0561594202898601</v>
      </c>
      <c r="D79">
        <v>1.1499999999999999</v>
      </c>
      <c r="E79">
        <v>0.76</v>
      </c>
    </row>
    <row r="80" spans="1:5" x14ac:dyDescent="0.25">
      <c r="A80" t="s">
        <v>80</v>
      </c>
      <c r="B80" t="s">
        <v>359</v>
      </c>
      <c r="C80">
        <v>1.0561594202898601</v>
      </c>
      <c r="D80">
        <v>1.39</v>
      </c>
      <c r="E80">
        <v>0.76</v>
      </c>
    </row>
    <row r="81" spans="1:5" x14ac:dyDescent="0.25">
      <c r="A81" t="s">
        <v>80</v>
      </c>
      <c r="B81" t="s">
        <v>87</v>
      </c>
      <c r="C81">
        <v>1.0561594202898601</v>
      </c>
      <c r="D81">
        <v>0.97</v>
      </c>
      <c r="E81">
        <v>1.32</v>
      </c>
    </row>
    <row r="82" spans="1:5" x14ac:dyDescent="0.25">
      <c r="A82" t="s">
        <v>80</v>
      </c>
      <c r="B82" t="s">
        <v>89</v>
      </c>
      <c r="C82">
        <v>1.0561594202898601</v>
      </c>
      <c r="D82">
        <v>1.01</v>
      </c>
      <c r="E82">
        <v>0.8</v>
      </c>
    </row>
    <row r="83" spans="1:5" x14ac:dyDescent="0.25">
      <c r="A83" t="s">
        <v>80</v>
      </c>
      <c r="B83" t="s">
        <v>369</v>
      </c>
      <c r="C83">
        <v>1.0561594202898601</v>
      </c>
      <c r="D83">
        <v>0.66</v>
      </c>
      <c r="E83">
        <v>1.35</v>
      </c>
    </row>
    <row r="84" spans="1:5" x14ac:dyDescent="0.25">
      <c r="A84" t="s">
        <v>80</v>
      </c>
      <c r="B84" t="s">
        <v>91</v>
      </c>
      <c r="C84">
        <v>1.0561594202898601</v>
      </c>
      <c r="D84">
        <v>0.56000000000000005</v>
      </c>
      <c r="E84">
        <v>1.1100000000000001</v>
      </c>
    </row>
    <row r="85" spans="1:5" x14ac:dyDescent="0.25">
      <c r="A85" t="s">
        <v>80</v>
      </c>
      <c r="B85" t="s">
        <v>96</v>
      </c>
      <c r="C85">
        <v>1.0561594202898601</v>
      </c>
      <c r="D85">
        <v>0.76</v>
      </c>
      <c r="E85">
        <v>1.67</v>
      </c>
    </row>
    <row r="86" spans="1:5" x14ac:dyDescent="0.25">
      <c r="A86" t="s">
        <v>80</v>
      </c>
      <c r="B86" t="s">
        <v>86</v>
      </c>
      <c r="C86">
        <v>1.0561594202898601</v>
      </c>
      <c r="D86">
        <v>0.56000000000000005</v>
      </c>
      <c r="E86">
        <v>1.01</v>
      </c>
    </row>
    <row r="87" spans="1:5" x14ac:dyDescent="0.25">
      <c r="A87" t="s">
        <v>80</v>
      </c>
      <c r="B87" t="s">
        <v>81</v>
      </c>
      <c r="C87">
        <v>1.0561594202898601</v>
      </c>
      <c r="D87">
        <v>0.87</v>
      </c>
      <c r="E87">
        <v>0.97</v>
      </c>
    </row>
    <row r="88" spans="1:5" x14ac:dyDescent="0.25">
      <c r="A88" t="s">
        <v>80</v>
      </c>
      <c r="B88" t="s">
        <v>94</v>
      </c>
      <c r="C88">
        <v>1.0561594202898601</v>
      </c>
      <c r="D88">
        <v>0.8</v>
      </c>
      <c r="E88">
        <v>0.97</v>
      </c>
    </row>
    <row r="89" spans="1:5" x14ac:dyDescent="0.25">
      <c r="A89" t="s">
        <v>80</v>
      </c>
      <c r="B89" t="s">
        <v>90</v>
      </c>
      <c r="C89">
        <v>1.0561594202898601</v>
      </c>
      <c r="D89">
        <v>1.25</v>
      </c>
      <c r="E89">
        <v>0.73</v>
      </c>
    </row>
    <row r="90" spans="1:5" x14ac:dyDescent="0.25">
      <c r="A90" t="s">
        <v>80</v>
      </c>
      <c r="B90" t="s">
        <v>93</v>
      </c>
      <c r="C90">
        <v>1.0561594202898601</v>
      </c>
      <c r="D90">
        <v>0.56000000000000005</v>
      </c>
      <c r="E90">
        <v>0.73</v>
      </c>
    </row>
    <row r="91" spans="1:5" x14ac:dyDescent="0.25">
      <c r="A91" t="s">
        <v>80</v>
      </c>
      <c r="B91" t="s">
        <v>88</v>
      </c>
      <c r="C91">
        <v>1.0561594202898601</v>
      </c>
      <c r="D91">
        <v>0.97</v>
      </c>
      <c r="E91">
        <v>1.1100000000000001</v>
      </c>
    </row>
    <row r="92" spans="1:5" x14ac:dyDescent="0.25">
      <c r="A92" t="s">
        <v>80</v>
      </c>
      <c r="B92" t="s">
        <v>410</v>
      </c>
      <c r="C92">
        <v>1.0561594202898601</v>
      </c>
      <c r="D92">
        <v>0.87</v>
      </c>
      <c r="E92">
        <v>0.97</v>
      </c>
    </row>
    <row r="93" spans="1:5" x14ac:dyDescent="0.25">
      <c r="A93" t="s">
        <v>80</v>
      </c>
      <c r="B93" t="s">
        <v>412</v>
      </c>
      <c r="C93">
        <v>1.0561594202898601</v>
      </c>
      <c r="D93">
        <v>0.87</v>
      </c>
      <c r="E93">
        <v>0.94</v>
      </c>
    </row>
    <row r="94" spans="1:5" x14ac:dyDescent="0.25">
      <c r="A94" t="s">
        <v>80</v>
      </c>
      <c r="B94" t="s">
        <v>92</v>
      </c>
      <c r="C94">
        <v>1.0561594202898601</v>
      </c>
      <c r="D94">
        <v>0.63</v>
      </c>
      <c r="E94">
        <v>0.87</v>
      </c>
    </row>
    <row r="95" spans="1:5" x14ac:dyDescent="0.25">
      <c r="A95" t="s">
        <v>80</v>
      </c>
      <c r="B95" t="s">
        <v>416</v>
      </c>
      <c r="C95">
        <v>1.0561594202898601</v>
      </c>
      <c r="D95">
        <v>0.63</v>
      </c>
      <c r="E95">
        <v>1.53</v>
      </c>
    </row>
    <row r="96" spans="1:5" x14ac:dyDescent="0.25">
      <c r="A96" t="s">
        <v>80</v>
      </c>
      <c r="B96" t="s">
        <v>84</v>
      </c>
      <c r="C96">
        <v>1.0561594202898601</v>
      </c>
      <c r="D96">
        <v>0.73</v>
      </c>
      <c r="E96">
        <v>0.83</v>
      </c>
    </row>
    <row r="97" spans="1:5" x14ac:dyDescent="0.25">
      <c r="A97" t="s">
        <v>80</v>
      </c>
      <c r="B97" t="s">
        <v>98</v>
      </c>
      <c r="C97">
        <v>1.0561594202898601</v>
      </c>
      <c r="D97">
        <v>1.01</v>
      </c>
      <c r="E97">
        <v>0.8</v>
      </c>
    </row>
    <row r="98" spans="1:5" x14ac:dyDescent="0.25">
      <c r="A98" t="s">
        <v>80</v>
      </c>
      <c r="B98" t="s">
        <v>95</v>
      </c>
      <c r="C98">
        <v>1.0561594202898601</v>
      </c>
      <c r="D98">
        <v>0.66</v>
      </c>
      <c r="E98">
        <v>0.63</v>
      </c>
    </row>
    <row r="99" spans="1:5" x14ac:dyDescent="0.25">
      <c r="A99" t="s">
        <v>80</v>
      </c>
      <c r="B99" t="s">
        <v>435</v>
      </c>
      <c r="C99">
        <v>1.0561594202898601</v>
      </c>
      <c r="D99">
        <v>0.76</v>
      </c>
      <c r="E99">
        <v>1.42</v>
      </c>
    </row>
    <row r="100" spans="1:5" x14ac:dyDescent="0.25">
      <c r="A100" t="s">
        <v>99</v>
      </c>
      <c r="B100" t="s">
        <v>100</v>
      </c>
      <c r="C100">
        <v>1.27355072463768</v>
      </c>
      <c r="D100">
        <v>0.71</v>
      </c>
      <c r="E100">
        <v>1</v>
      </c>
    </row>
    <row r="101" spans="1:5" x14ac:dyDescent="0.25">
      <c r="A101" t="s">
        <v>99</v>
      </c>
      <c r="B101" t="s">
        <v>102</v>
      </c>
      <c r="C101">
        <v>1.27355072463768</v>
      </c>
      <c r="D101">
        <v>1.03</v>
      </c>
      <c r="E101">
        <v>1.35</v>
      </c>
    </row>
    <row r="102" spans="1:5" x14ac:dyDescent="0.25">
      <c r="A102" t="s">
        <v>99</v>
      </c>
      <c r="B102" t="s">
        <v>111</v>
      </c>
      <c r="C102">
        <v>1.27355072463768</v>
      </c>
      <c r="D102">
        <v>0.97</v>
      </c>
      <c r="E102">
        <v>0.61</v>
      </c>
    </row>
    <row r="103" spans="1:5" x14ac:dyDescent="0.25">
      <c r="A103" t="s">
        <v>99</v>
      </c>
      <c r="B103" t="s">
        <v>104</v>
      </c>
      <c r="C103">
        <v>1.27355072463768</v>
      </c>
      <c r="D103">
        <v>0.55000000000000004</v>
      </c>
      <c r="E103">
        <v>1.23</v>
      </c>
    </row>
    <row r="104" spans="1:5" x14ac:dyDescent="0.25">
      <c r="A104" t="s">
        <v>99</v>
      </c>
      <c r="B104" t="s">
        <v>106</v>
      </c>
      <c r="C104">
        <v>1.27355072463768</v>
      </c>
      <c r="D104">
        <v>0.94</v>
      </c>
      <c r="E104">
        <v>1</v>
      </c>
    </row>
    <row r="105" spans="1:5" x14ac:dyDescent="0.25">
      <c r="A105" t="s">
        <v>99</v>
      </c>
      <c r="B105" t="s">
        <v>105</v>
      </c>
      <c r="C105">
        <v>1.27355072463768</v>
      </c>
      <c r="D105">
        <v>1.1000000000000001</v>
      </c>
      <c r="E105">
        <v>0.61</v>
      </c>
    </row>
    <row r="106" spans="1:5" x14ac:dyDescent="0.25">
      <c r="A106" t="s">
        <v>99</v>
      </c>
      <c r="B106" t="s">
        <v>117</v>
      </c>
      <c r="C106">
        <v>1.27355072463768</v>
      </c>
      <c r="D106">
        <v>0.77</v>
      </c>
      <c r="E106">
        <v>1</v>
      </c>
    </row>
    <row r="107" spans="1:5" x14ac:dyDescent="0.25">
      <c r="A107" t="s">
        <v>99</v>
      </c>
      <c r="B107" t="s">
        <v>121</v>
      </c>
      <c r="C107">
        <v>1.27355072463768</v>
      </c>
      <c r="D107">
        <v>0.94</v>
      </c>
      <c r="E107">
        <v>1.1299999999999999</v>
      </c>
    </row>
    <row r="108" spans="1:5" x14ac:dyDescent="0.25">
      <c r="A108" t="s">
        <v>99</v>
      </c>
      <c r="B108" t="s">
        <v>108</v>
      </c>
      <c r="C108">
        <v>1.27355072463768</v>
      </c>
      <c r="D108">
        <v>0.74</v>
      </c>
      <c r="E108">
        <v>0.94</v>
      </c>
    </row>
    <row r="109" spans="1:5" x14ac:dyDescent="0.25">
      <c r="A109" t="s">
        <v>99</v>
      </c>
      <c r="B109" t="s">
        <v>103</v>
      </c>
      <c r="C109">
        <v>1.27355072463768</v>
      </c>
      <c r="D109">
        <v>1.03</v>
      </c>
      <c r="E109">
        <v>0.97</v>
      </c>
    </row>
    <row r="110" spans="1:5" x14ac:dyDescent="0.25">
      <c r="A110" t="s">
        <v>99</v>
      </c>
      <c r="B110" t="s">
        <v>110</v>
      </c>
      <c r="C110">
        <v>1.27355072463768</v>
      </c>
      <c r="D110">
        <v>1.55</v>
      </c>
      <c r="E110">
        <v>0.77</v>
      </c>
    </row>
    <row r="111" spans="1:5" x14ac:dyDescent="0.25">
      <c r="A111" t="s">
        <v>99</v>
      </c>
      <c r="B111" t="s">
        <v>107</v>
      </c>
      <c r="C111">
        <v>1.27355072463768</v>
      </c>
      <c r="D111">
        <v>0.68</v>
      </c>
      <c r="E111">
        <v>0.9</v>
      </c>
    </row>
    <row r="112" spans="1:5" x14ac:dyDescent="0.25">
      <c r="A112" t="s">
        <v>99</v>
      </c>
      <c r="B112" t="s">
        <v>395</v>
      </c>
      <c r="C112">
        <v>1.27355072463768</v>
      </c>
      <c r="D112">
        <v>1.1000000000000001</v>
      </c>
      <c r="E112">
        <v>0.65</v>
      </c>
    </row>
    <row r="113" spans="1:5" x14ac:dyDescent="0.25">
      <c r="A113" t="s">
        <v>99</v>
      </c>
      <c r="B113" t="s">
        <v>115</v>
      </c>
      <c r="C113">
        <v>1.27355072463768</v>
      </c>
      <c r="D113">
        <v>0.9</v>
      </c>
      <c r="E113">
        <v>1.1000000000000001</v>
      </c>
    </row>
    <row r="114" spans="1:5" x14ac:dyDescent="0.25">
      <c r="A114" t="s">
        <v>99</v>
      </c>
      <c r="B114" t="s">
        <v>112</v>
      </c>
      <c r="C114">
        <v>1.27355072463768</v>
      </c>
      <c r="D114">
        <v>0.68</v>
      </c>
      <c r="E114">
        <v>1.32</v>
      </c>
    </row>
    <row r="115" spans="1:5" x14ac:dyDescent="0.25">
      <c r="A115" t="s">
        <v>99</v>
      </c>
      <c r="B115" t="s">
        <v>113</v>
      </c>
      <c r="C115">
        <v>1.27355072463768</v>
      </c>
      <c r="D115">
        <v>1.23</v>
      </c>
      <c r="E115">
        <v>1.1299999999999999</v>
      </c>
    </row>
    <row r="116" spans="1:5" x14ac:dyDescent="0.25">
      <c r="A116" t="s">
        <v>99</v>
      </c>
      <c r="B116" t="s">
        <v>114</v>
      </c>
      <c r="C116">
        <v>1.27355072463768</v>
      </c>
      <c r="D116">
        <v>1</v>
      </c>
      <c r="E116">
        <v>0.77</v>
      </c>
    </row>
    <row r="117" spans="1:5" x14ac:dyDescent="0.25">
      <c r="A117" t="s">
        <v>99</v>
      </c>
      <c r="B117" t="s">
        <v>116</v>
      </c>
      <c r="C117">
        <v>1.27355072463768</v>
      </c>
      <c r="D117">
        <v>0.71</v>
      </c>
      <c r="E117">
        <v>1.32</v>
      </c>
    </row>
    <row r="118" spans="1:5" x14ac:dyDescent="0.25">
      <c r="A118" t="s">
        <v>99</v>
      </c>
      <c r="B118" t="s">
        <v>109</v>
      </c>
      <c r="C118">
        <v>1.27355072463768</v>
      </c>
      <c r="D118">
        <v>1.1599999999999999</v>
      </c>
      <c r="E118">
        <v>0.87</v>
      </c>
    </row>
    <row r="119" spans="1:5" x14ac:dyDescent="0.25">
      <c r="A119" t="s">
        <v>99</v>
      </c>
      <c r="B119" t="s">
        <v>118</v>
      </c>
      <c r="C119">
        <v>1.27355072463768</v>
      </c>
      <c r="D119">
        <v>1.1000000000000001</v>
      </c>
      <c r="E119">
        <v>1.1599999999999999</v>
      </c>
    </row>
    <row r="120" spans="1:5" x14ac:dyDescent="0.25">
      <c r="A120" t="s">
        <v>99</v>
      </c>
      <c r="B120" t="s">
        <v>417</v>
      </c>
      <c r="C120">
        <v>1.27355072463768</v>
      </c>
      <c r="D120">
        <v>0.71</v>
      </c>
      <c r="E120">
        <v>0.84</v>
      </c>
    </row>
    <row r="121" spans="1:5" x14ac:dyDescent="0.25">
      <c r="A121" t="s">
        <v>99</v>
      </c>
      <c r="B121" t="s">
        <v>101</v>
      </c>
      <c r="C121">
        <v>1.27355072463768</v>
      </c>
      <c r="D121">
        <v>1.23</v>
      </c>
      <c r="E121">
        <v>0.55000000000000004</v>
      </c>
    </row>
    <row r="122" spans="1:5" x14ac:dyDescent="0.25">
      <c r="A122" t="s">
        <v>99</v>
      </c>
      <c r="B122" t="s">
        <v>120</v>
      </c>
      <c r="C122">
        <v>1.27355072463768</v>
      </c>
      <c r="D122">
        <v>0.97</v>
      </c>
      <c r="E122">
        <v>1.65</v>
      </c>
    </row>
    <row r="123" spans="1:5" x14ac:dyDescent="0.25">
      <c r="A123" t="s">
        <v>99</v>
      </c>
      <c r="B123" t="s">
        <v>119</v>
      </c>
      <c r="C123">
        <v>1.27355072463768</v>
      </c>
      <c r="D123">
        <v>0.9</v>
      </c>
      <c r="E123">
        <v>1.1299999999999999</v>
      </c>
    </row>
    <row r="124" spans="1:5" x14ac:dyDescent="0.25">
      <c r="A124" t="s">
        <v>122</v>
      </c>
      <c r="B124" t="s">
        <v>123</v>
      </c>
      <c r="C124">
        <v>1.09963768115942</v>
      </c>
      <c r="D124">
        <v>0.72</v>
      </c>
      <c r="E124">
        <v>0.93</v>
      </c>
    </row>
    <row r="125" spans="1:5" x14ac:dyDescent="0.25">
      <c r="A125" t="s">
        <v>122</v>
      </c>
      <c r="B125" t="s">
        <v>125</v>
      </c>
      <c r="C125">
        <v>1.09963768115942</v>
      </c>
      <c r="D125">
        <v>1.1000000000000001</v>
      </c>
      <c r="E125">
        <v>0.93</v>
      </c>
    </row>
    <row r="126" spans="1:5" x14ac:dyDescent="0.25">
      <c r="A126" t="s">
        <v>122</v>
      </c>
      <c r="B126" t="s">
        <v>127</v>
      </c>
      <c r="C126">
        <v>1.09963768115942</v>
      </c>
      <c r="D126">
        <v>0.9</v>
      </c>
      <c r="E126">
        <v>1.17</v>
      </c>
    </row>
    <row r="127" spans="1:5" x14ac:dyDescent="0.25">
      <c r="A127" t="s">
        <v>122</v>
      </c>
      <c r="B127" t="s">
        <v>130</v>
      </c>
      <c r="C127">
        <v>1.09963768115942</v>
      </c>
      <c r="D127">
        <v>1.48</v>
      </c>
      <c r="E127">
        <v>1</v>
      </c>
    </row>
    <row r="128" spans="1:5" x14ac:dyDescent="0.25">
      <c r="A128" t="s">
        <v>122</v>
      </c>
      <c r="B128" t="s">
        <v>362</v>
      </c>
      <c r="C128">
        <v>1.09963768115942</v>
      </c>
      <c r="D128">
        <v>0.76</v>
      </c>
      <c r="E128">
        <v>0.9</v>
      </c>
    </row>
    <row r="129" spans="1:5" x14ac:dyDescent="0.25">
      <c r="A129" t="s">
        <v>122</v>
      </c>
      <c r="B129" t="s">
        <v>126</v>
      </c>
      <c r="C129">
        <v>1.09963768115942</v>
      </c>
      <c r="D129">
        <v>0.83</v>
      </c>
      <c r="E129">
        <v>0.62</v>
      </c>
    </row>
    <row r="130" spans="1:5" x14ac:dyDescent="0.25">
      <c r="A130" t="s">
        <v>122</v>
      </c>
      <c r="B130" t="s">
        <v>129</v>
      </c>
      <c r="C130">
        <v>1.09963768115942</v>
      </c>
      <c r="D130">
        <v>0.41</v>
      </c>
      <c r="E130">
        <v>1.21</v>
      </c>
    </row>
    <row r="131" spans="1:5" x14ac:dyDescent="0.25">
      <c r="A131" t="s">
        <v>122</v>
      </c>
      <c r="B131" t="s">
        <v>128</v>
      </c>
      <c r="C131">
        <v>1.09963768115942</v>
      </c>
      <c r="D131">
        <v>0.9</v>
      </c>
      <c r="E131">
        <v>1.21</v>
      </c>
    </row>
    <row r="132" spans="1:5" x14ac:dyDescent="0.25">
      <c r="A132" t="s">
        <v>122</v>
      </c>
      <c r="B132" t="s">
        <v>136</v>
      </c>
      <c r="C132">
        <v>1.09963768115942</v>
      </c>
      <c r="D132">
        <v>1.1399999999999999</v>
      </c>
      <c r="E132">
        <v>1.03</v>
      </c>
    </row>
    <row r="133" spans="1:5" x14ac:dyDescent="0.25">
      <c r="A133" t="s">
        <v>122</v>
      </c>
      <c r="B133" t="s">
        <v>131</v>
      </c>
      <c r="C133">
        <v>1.09963768115942</v>
      </c>
      <c r="D133">
        <v>0.97</v>
      </c>
      <c r="E133">
        <v>0.83</v>
      </c>
    </row>
    <row r="134" spans="1:5" x14ac:dyDescent="0.25">
      <c r="A134" t="s">
        <v>122</v>
      </c>
      <c r="B134" t="s">
        <v>133</v>
      </c>
      <c r="C134">
        <v>1.09963768115942</v>
      </c>
      <c r="D134">
        <v>0.69</v>
      </c>
      <c r="E134">
        <v>1.34</v>
      </c>
    </row>
    <row r="135" spans="1:5" x14ac:dyDescent="0.25">
      <c r="A135" t="s">
        <v>122</v>
      </c>
      <c r="B135" t="s">
        <v>135</v>
      </c>
      <c r="C135">
        <v>1.09963768115942</v>
      </c>
      <c r="D135">
        <v>0.97</v>
      </c>
      <c r="E135">
        <v>1.1000000000000001</v>
      </c>
    </row>
    <row r="136" spans="1:5" x14ac:dyDescent="0.25">
      <c r="A136" t="s">
        <v>122</v>
      </c>
      <c r="B136" t="s">
        <v>137</v>
      </c>
      <c r="C136">
        <v>1.09963768115942</v>
      </c>
      <c r="D136">
        <v>0.72</v>
      </c>
      <c r="E136">
        <v>1.03</v>
      </c>
    </row>
    <row r="137" spans="1:5" x14ac:dyDescent="0.25">
      <c r="A137" t="s">
        <v>122</v>
      </c>
      <c r="B137" t="s">
        <v>401</v>
      </c>
      <c r="C137">
        <v>1.09963768115942</v>
      </c>
      <c r="D137">
        <v>0.83</v>
      </c>
      <c r="E137">
        <v>0.83</v>
      </c>
    </row>
    <row r="138" spans="1:5" x14ac:dyDescent="0.25">
      <c r="A138" t="s">
        <v>122</v>
      </c>
      <c r="B138" t="s">
        <v>138</v>
      </c>
      <c r="C138">
        <v>1.09963768115942</v>
      </c>
      <c r="D138">
        <v>1.07</v>
      </c>
      <c r="E138">
        <v>1.07</v>
      </c>
    </row>
    <row r="139" spans="1:5" x14ac:dyDescent="0.25">
      <c r="A139" t="s">
        <v>122</v>
      </c>
      <c r="B139" t="s">
        <v>139</v>
      </c>
      <c r="C139">
        <v>1.09963768115942</v>
      </c>
      <c r="D139">
        <v>1.03</v>
      </c>
      <c r="E139">
        <v>0.86</v>
      </c>
    </row>
    <row r="140" spans="1:5" x14ac:dyDescent="0.25">
      <c r="A140" t="s">
        <v>122</v>
      </c>
      <c r="B140" t="s">
        <v>144</v>
      </c>
      <c r="C140">
        <v>1.09963768115942</v>
      </c>
      <c r="D140">
        <v>1.41</v>
      </c>
      <c r="E140">
        <v>1.34</v>
      </c>
    </row>
    <row r="141" spans="1:5" x14ac:dyDescent="0.25">
      <c r="A141" t="s">
        <v>122</v>
      </c>
      <c r="B141" t="s">
        <v>132</v>
      </c>
      <c r="C141">
        <v>1.09963768115942</v>
      </c>
      <c r="D141">
        <v>1.03</v>
      </c>
      <c r="E141">
        <v>1.1000000000000001</v>
      </c>
    </row>
    <row r="142" spans="1:5" x14ac:dyDescent="0.25">
      <c r="A142" t="s">
        <v>122</v>
      </c>
      <c r="B142" t="s">
        <v>140</v>
      </c>
      <c r="C142">
        <v>1.09963768115942</v>
      </c>
      <c r="D142">
        <v>0.62</v>
      </c>
      <c r="E142">
        <v>0.66</v>
      </c>
    </row>
    <row r="143" spans="1:5" x14ac:dyDescent="0.25">
      <c r="A143" t="s">
        <v>122</v>
      </c>
      <c r="B143" t="s">
        <v>124</v>
      </c>
      <c r="C143">
        <v>1.09963768115942</v>
      </c>
      <c r="D143">
        <v>0.66</v>
      </c>
      <c r="E143">
        <v>1.24</v>
      </c>
    </row>
    <row r="144" spans="1:5" x14ac:dyDescent="0.25">
      <c r="A144" t="s">
        <v>122</v>
      </c>
      <c r="B144" t="s">
        <v>134</v>
      </c>
      <c r="C144">
        <v>1.09963768115942</v>
      </c>
      <c r="D144">
        <v>0.45</v>
      </c>
      <c r="E144">
        <v>1</v>
      </c>
    </row>
    <row r="145" spans="1:5" x14ac:dyDescent="0.25">
      <c r="A145" t="s">
        <v>122</v>
      </c>
      <c r="B145" t="s">
        <v>141</v>
      </c>
      <c r="C145">
        <v>1.09963768115942</v>
      </c>
      <c r="D145">
        <v>0.52</v>
      </c>
      <c r="E145">
        <v>0.72</v>
      </c>
    </row>
    <row r="146" spans="1:5" x14ac:dyDescent="0.25">
      <c r="A146" t="s">
        <v>122</v>
      </c>
      <c r="B146" t="s">
        <v>142</v>
      </c>
      <c r="C146">
        <v>1.09963768115942</v>
      </c>
      <c r="D146">
        <v>0.86</v>
      </c>
      <c r="E146">
        <v>0.97</v>
      </c>
    </row>
    <row r="147" spans="1:5" x14ac:dyDescent="0.25">
      <c r="A147" t="s">
        <v>122</v>
      </c>
      <c r="B147" t="s">
        <v>143</v>
      </c>
      <c r="C147">
        <v>1.09963768115942</v>
      </c>
      <c r="D147">
        <v>0.86</v>
      </c>
      <c r="E147">
        <v>0.9</v>
      </c>
    </row>
    <row r="148" spans="1:5" x14ac:dyDescent="0.25">
      <c r="A148" t="s">
        <v>145</v>
      </c>
      <c r="B148" t="s">
        <v>347</v>
      </c>
      <c r="C148">
        <v>1.24708624708625</v>
      </c>
      <c r="D148">
        <v>1.01</v>
      </c>
      <c r="E148">
        <v>0.98</v>
      </c>
    </row>
    <row r="149" spans="1:5" x14ac:dyDescent="0.25">
      <c r="A149" t="s">
        <v>145</v>
      </c>
      <c r="B149" t="s">
        <v>349</v>
      </c>
      <c r="C149">
        <v>1.24708624708625</v>
      </c>
      <c r="D149">
        <v>0.71</v>
      </c>
      <c r="E149">
        <v>1.01</v>
      </c>
    </row>
    <row r="150" spans="1:5" x14ac:dyDescent="0.25">
      <c r="A150" t="s">
        <v>145</v>
      </c>
      <c r="B150" t="s">
        <v>355</v>
      </c>
      <c r="C150">
        <v>1.24708624708625</v>
      </c>
      <c r="D150">
        <v>0.74</v>
      </c>
      <c r="E150">
        <v>1.71</v>
      </c>
    </row>
    <row r="151" spans="1:5" x14ac:dyDescent="0.25">
      <c r="A151" t="s">
        <v>145</v>
      </c>
      <c r="B151" t="s">
        <v>357</v>
      </c>
      <c r="C151">
        <v>1.24708624708625</v>
      </c>
      <c r="D151">
        <v>0.85</v>
      </c>
      <c r="E151">
        <v>0.67</v>
      </c>
    </row>
    <row r="152" spans="1:5" x14ac:dyDescent="0.25">
      <c r="A152" t="s">
        <v>145</v>
      </c>
      <c r="B152" t="s">
        <v>360</v>
      </c>
      <c r="C152">
        <v>1.24708624708625</v>
      </c>
      <c r="D152">
        <v>1.06</v>
      </c>
      <c r="E152">
        <v>0.82</v>
      </c>
    </row>
    <row r="153" spans="1:5" x14ac:dyDescent="0.25">
      <c r="A153" t="s">
        <v>145</v>
      </c>
      <c r="B153" t="s">
        <v>366</v>
      </c>
      <c r="C153">
        <v>1.24708624708625</v>
      </c>
      <c r="D153">
        <v>0.92</v>
      </c>
      <c r="E153">
        <v>0.81</v>
      </c>
    </row>
    <row r="154" spans="1:5" x14ac:dyDescent="0.25">
      <c r="A154" t="s">
        <v>145</v>
      </c>
      <c r="B154" t="s">
        <v>371</v>
      </c>
      <c r="C154">
        <v>1.24708624708625</v>
      </c>
      <c r="D154">
        <v>0.88</v>
      </c>
      <c r="E154">
        <v>0.81</v>
      </c>
    </row>
    <row r="155" spans="1:5" x14ac:dyDescent="0.25">
      <c r="A155" t="s">
        <v>145</v>
      </c>
      <c r="B155" t="s">
        <v>149</v>
      </c>
      <c r="C155">
        <v>1.24708624708625</v>
      </c>
      <c r="D155">
        <v>0.35</v>
      </c>
      <c r="E155">
        <v>2</v>
      </c>
    </row>
    <row r="156" spans="1:5" x14ac:dyDescent="0.25">
      <c r="A156" t="s">
        <v>145</v>
      </c>
      <c r="B156" t="s">
        <v>375</v>
      </c>
      <c r="C156">
        <v>1.24708624708625</v>
      </c>
      <c r="D156">
        <v>0.82</v>
      </c>
      <c r="E156">
        <v>1</v>
      </c>
    </row>
    <row r="157" spans="1:5" x14ac:dyDescent="0.25">
      <c r="A157" t="s">
        <v>145</v>
      </c>
      <c r="B157" t="s">
        <v>388</v>
      </c>
      <c r="C157">
        <v>1.24708624708625</v>
      </c>
      <c r="D157">
        <v>1.04</v>
      </c>
      <c r="E157">
        <v>0.74</v>
      </c>
    </row>
    <row r="158" spans="1:5" x14ac:dyDescent="0.25">
      <c r="A158" t="s">
        <v>145</v>
      </c>
      <c r="B158" t="s">
        <v>389</v>
      </c>
      <c r="C158">
        <v>1.24708624708625</v>
      </c>
      <c r="D158">
        <v>1</v>
      </c>
      <c r="E158">
        <v>0.74</v>
      </c>
    </row>
    <row r="159" spans="1:5" x14ac:dyDescent="0.25">
      <c r="A159" t="s">
        <v>145</v>
      </c>
      <c r="B159" t="s">
        <v>391</v>
      </c>
      <c r="C159">
        <v>1.24708624708625</v>
      </c>
      <c r="D159">
        <v>0.67</v>
      </c>
      <c r="E159">
        <v>1.85</v>
      </c>
    </row>
    <row r="160" spans="1:5" x14ac:dyDescent="0.25">
      <c r="A160" t="s">
        <v>145</v>
      </c>
      <c r="B160" t="s">
        <v>146</v>
      </c>
      <c r="C160">
        <v>1.24708624708625</v>
      </c>
      <c r="D160">
        <v>1.1000000000000001</v>
      </c>
      <c r="E160">
        <v>0.9</v>
      </c>
    </row>
    <row r="161" spans="1:5" x14ac:dyDescent="0.25">
      <c r="A161" t="s">
        <v>145</v>
      </c>
      <c r="B161" t="s">
        <v>404</v>
      </c>
      <c r="C161">
        <v>1.24708624708625</v>
      </c>
      <c r="D161">
        <v>0.89</v>
      </c>
      <c r="E161">
        <v>0.78</v>
      </c>
    </row>
    <row r="162" spans="1:5" x14ac:dyDescent="0.25">
      <c r="A162" t="s">
        <v>145</v>
      </c>
      <c r="B162" t="s">
        <v>419</v>
      </c>
      <c r="C162">
        <v>1.24708624708625</v>
      </c>
      <c r="D162">
        <v>0.64</v>
      </c>
      <c r="E162">
        <v>1.06</v>
      </c>
    </row>
    <row r="163" spans="1:5" x14ac:dyDescent="0.25">
      <c r="A163" t="s">
        <v>145</v>
      </c>
      <c r="B163" t="s">
        <v>423</v>
      </c>
      <c r="C163">
        <v>1.24708624708625</v>
      </c>
      <c r="D163">
        <v>1.31</v>
      </c>
      <c r="E163">
        <v>0.56999999999999995</v>
      </c>
    </row>
    <row r="164" spans="1:5" x14ac:dyDescent="0.25">
      <c r="A164" t="s">
        <v>145</v>
      </c>
      <c r="B164" t="s">
        <v>425</v>
      </c>
      <c r="C164">
        <v>1.24708624708625</v>
      </c>
      <c r="D164">
        <v>0.97</v>
      </c>
      <c r="E164">
        <v>0.67</v>
      </c>
    </row>
    <row r="165" spans="1:5" x14ac:dyDescent="0.25">
      <c r="A165" t="s">
        <v>145</v>
      </c>
      <c r="B165" t="s">
        <v>427</v>
      </c>
      <c r="C165">
        <v>1.24708624708625</v>
      </c>
      <c r="D165">
        <v>1.19</v>
      </c>
      <c r="E165">
        <v>0.63</v>
      </c>
    </row>
    <row r="166" spans="1:5" x14ac:dyDescent="0.25">
      <c r="A166" t="s">
        <v>145</v>
      </c>
      <c r="B166" t="s">
        <v>432</v>
      </c>
      <c r="C166">
        <v>1.24708624708625</v>
      </c>
      <c r="D166">
        <v>0.48</v>
      </c>
      <c r="E166">
        <v>1.71</v>
      </c>
    </row>
    <row r="167" spans="1:5" x14ac:dyDescent="0.25">
      <c r="A167" t="s">
        <v>145</v>
      </c>
      <c r="B167" t="s">
        <v>433</v>
      </c>
      <c r="C167">
        <v>1.24708624708625</v>
      </c>
      <c r="D167">
        <v>0.75</v>
      </c>
      <c r="E167">
        <v>1.02</v>
      </c>
    </row>
    <row r="168" spans="1:5" x14ac:dyDescent="0.25">
      <c r="A168" t="s">
        <v>145</v>
      </c>
      <c r="B168" t="s">
        <v>434</v>
      </c>
      <c r="C168">
        <v>1.24708624708625</v>
      </c>
      <c r="D168">
        <v>0.6</v>
      </c>
      <c r="E168">
        <v>1.04</v>
      </c>
    </row>
    <row r="169" spans="1:5" x14ac:dyDescent="0.25">
      <c r="A169" t="s">
        <v>145</v>
      </c>
      <c r="B169" t="s">
        <v>148</v>
      </c>
      <c r="C169">
        <v>1.24708624708625</v>
      </c>
      <c r="D169">
        <v>1.04</v>
      </c>
      <c r="E169">
        <v>0.86</v>
      </c>
    </row>
    <row r="170" spans="1:5" x14ac:dyDescent="0.25">
      <c r="A170" t="s">
        <v>145</v>
      </c>
      <c r="B170" t="s">
        <v>147</v>
      </c>
      <c r="C170">
        <v>1.24708624708625</v>
      </c>
      <c r="D170">
        <v>0.89</v>
      </c>
      <c r="E170">
        <v>1.38</v>
      </c>
    </row>
    <row r="171" spans="1:5" x14ac:dyDescent="0.25">
      <c r="A171" t="s">
        <v>21</v>
      </c>
      <c r="B171" t="s">
        <v>152</v>
      </c>
      <c r="C171">
        <v>1.3583333333333301</v>
      </c>
      <c r="D171">
        <v>0.71</v>
      </c>
      <c r="E171">
        <v>1.1100000000000001</v>
      </c>
    </row>
    <row r="172" spans="1:5" x14ac:dyDescent="0.25">
      <c r="A172" t="s">
        <v>21</v>
      </c>
      <c r="B172" t="s">
        <v>269</v>
      </c>
      <c r="C172">
        <v>1.3583333333333301</v>
      </c>
      <c r="D172">
        <v>0.83</v>
      </c>
      <c r="E172">
        <v>1.34</v>
      </c>
    </row>
    <row r="173" spans="1:5" x14ac:dyDescent="0.25">
      <c r="A173" t="s">
        <v>21</v>
      </c>
      <c r="B173" t="s">
        <v>264</v>
      </c>
      <c r="C173">
        <v>1.3583333333333301</v>
      </c>
      <c r="D173">
        <v>0.71</v>
      </c>
      <c r="E173">
        <v>1.3</v>
      </c>
    </row>
    <row r="174" spans="1:5" x14ac:dyDescent="0.25">
      <c r="A174" t="s">
        <v>21</v>
      </c>
      <c r="B174" t="s">
        <v>372</v>
      </c>
      <c r="C174">
        <v>1.3583333333333301</v>
      </c>
      <c r="D174">
        <v>0.63</v>
      </c>
      <c r="E174">
        <v>1.66</v>
      </c>
    </row>
    <row r="175" spans="1:5" x14ac:dyDescent="0.25">
      <c r="A175" t="s">
        <v>21</v>
      </c>
      <c r="B175" t="s">
        <v>267</v>
      </c>
      <c r="C175">
        <v>1.3583333333333301</v>
      </c>
      <c r="D175">
        <v>1.07</v>
      </c>
      <c r="E175">
        <v>0.99</v>
      </c>
    </row>
    <row r="176" spans="1:5" x14ac:dyDescent="0.25">
      <c r="A176" t="s">
        <v>21</v>
      </c>
      <c r="B176" t="s">
        <v>272</v>
      </c>
      <c r="C176">
        <v>1.3583333333333301</v>
      </c>
      <c r="D176">
        <v>1.34</v>
      </c>
      <c r="E176">
        <v>0.43</v>
      </c>
    </row>
    <row r="177" spans="1:5" x14ac:dyDescent="0.25">
      <c r="A177" t="s">
        <v>21</v>
      </c>
      <c r="B177" t="s">
        <v>397</v>
      </c>
      <c r="C177">
        <v>1.3583333333333301</v>
      </c>
      <c r="D177">
        <v>0.71</v>
      </c>
      <c r="E177">
        <v>1.5</v>
      </c>
    </row>
    <row r="178" spans="1:5" x14ac:dyDescent="0.25">
      <c r="A178" t="s">
        <v>21</v>
      </c>
      <c r="B178" t="s">
        <v>274</v>
      </c>
      <c r="C178">
        <v>1.3583333333333301</v>
      </c>
      <c r="D178">
        <v>1.34</v>
      </c>
      <c r="E178">
        <v>0.71</v>
      </c>
    </row>
    <row r="179" spans="1:5" x14ac:dyDescent="0.25">
      <c r="A179" t="s">
        <v>21</v>
      </c>
      <c r="B179" t="s">
        <v>150</v>
      </c>
      <c r="C179">
        <v>1.3583333333333301</v>
      </c>
      <c r="D179">
        <v>0.83</v>
      </c>
      <c r="E179">
        <v>0.91</v>
      </c>
    </row>
    <row r="180" spans="1:5" x14ac:dyDescent="0.25">
      <c r="A180" t="s">
        <v>21</v>
      </c>
      <c r="B180" t="s">
        <v>275</v>
      </c>
      <c r="C180">
        <v>1.3583333333333301</v>
      </c>
      <c r="D180">
        <v>0.95</v>
      </c>
      <c r="E180">
        <v>0.79</v>
      </c>
    </row>
    <row r="181" spans="1:5" x14ac:dyDescent="0.25">
      <c r="A181" t="s">
        <v>21</v>
      </c>
      <c r="B181" t="s">
        <v>23</v>
      </c>
      <c r="C181">
        <v>1.3583333333333301</v>
      </c>
      <c r="D181">
        <v>1.3</v>
      </c>
      <c r="E181">
        <v>0.83</v>
      </c>
    </row>
    <row r="182" spans="1:5" x14ac:dyDescent="0.25">
      <c r="A182" t="s">
        <v>21</v>
      </c>
      <c r="B182" t="s">
        <v>22</v>
      </c>
      <c r="C182">
        <v>1.3583333333333301</v>
      </c>
      <c r="D182">
        <v>0.95</v>
      </c>
      <c r="E182">
        <v>1.03</v>
      </c>
    </row>
    <row r="183" spans="1:5" x14ac:dyDescent="0.25">
      <c r="A183" t="s">
        <v>21</v>
      </c>
      <c r="B183" t="s">
        <v>266</v>
      </c>
      <c r="C183">
        <v>1.3583333333333301</v>
      </c>
      <c r="D183">
        <v>0.87</v>
      </c>
      <c r="E183">
        <v>1.03</v>
      </c>
    </row>
    <row r="184" spans="1:5" x14ac:dyDescent="0.25">
      <c r="A184" t="s">
        <v>21</v>
      </c>
      <c r="B184" t="s">
        <v>268</v>
      </c>
      <c r="C184">
        <v>1.3583333333333301</v>
      </c>
      <c r="D184">
        <v>0.87</v>
      </c>
      <c r="E184">
        <v>0.83</v>
      </c>
    </row>
    <row r="185" spans="1:5" x14ac:dyDescent="0.25">
      <c r="A185" t="s">
        <v>21</v>
      </c>
      <c r="B185" t="s">
        <v>151</v>
      </c>
      <c r="C185">
        <v>1.3583333333333301</v>
      </c>
      <c r="D185">
        <v>0.71</v>
      </c>
      <c r="E185">
        <v>1.19</v>
      </c>
    </row>
    <row r="186" spans="1:5" x14ac:dyDescent="0.25">
      <c r="A186" t="s">
        <v>21</v>
      </c>
      <c r="B186" t="s">
        <v>153</v>
      </c>
      <c r="C186">
        <v>1.3583333333333301</v>
      </c>
      <c r="D186">
        <v>1.58</v>
      </c>
      <c r="E186">
        <v>0.55000000000000004</v>
      </c>
    </row>
    <row r="187" spans="1:5" x14ac:dyDescent="0.25">
      <c r="A187" t="s">
        <v>21</v>
      </c>
      <c r="B187" t="s">
        <v>273</v>
      </c>
      <c r="C187">
        <v>1.3583333333333301</v>
      </c>
      <c r="D187">
        <v>1.03</v>
      </c>
      <c r="E187">
        <v>0.99</v>
      </c>
    </row>
    <row r="188" spans="1:5" x14ac:dyDescent="0.25">
      <c r="A188" t="s">
        <v>21</v>
      </c>
      <c r="B188" t="s">
        <v>265</v>
      </c>
      <c r="C188">
        <v>1.3583333333333301</v>
      </c>
      <c r="D188">
        <v>0.99</v>
      </c>
      <c r="E188">
        <v>0.67</v>
      </c>
    </row>
    <row r="189" spans="1:5" x14ac:dyDescent="0.25">
      <c r="A189" t="s">
        <v>21</v>
      </c>
      <c r="B189" t="s">
        <v>271</v>
      </c>
      <c r="C189">
        <v>1.3583333333333301</v>
      </c>
      <c r="D189">
        <v>0.87</v>
      </c>
      <c r="E189">
        <v>0.99</v>
      </c>
    </row>
    <row r="190" spans="1:5" x14ac:dyDescent="0.25">
      <c r="A190" t="s">
        <v>21</v>
      </c>
      <c r="B190" t="s">
        <v>270</v>
      </c>
      <c r="C190">
        <v>1.3583333333333301</v>
      </c>
      <c r="D190">
        <v>1.03</v>
      </c>
      <c r="E190">
        <v>1.1499999999999999</v>
      </c>
    </row>
    <row r="191" spans="1:5" x14ac:dyDescent="0.25">
      <c r="A191" t="s">
        <v>154</v>
      </c>
      <c r="B191" t="s">
        <v>159</v>
      </c>
      <c r="C191">
        <v>1.02717391304348</v>
      </c>
      <c r="D191">
        <v>0.54</v>
      </c>
      <c r="E191">
        <v>1.0900000000000001</v>
      </c>
    </row>
    <row r="192" spans="1:5" x14ac:dyDescent="0.25">
      <c r="A192" t="s">
        <v>154</v>
      </c>
      <c r="B192" t="s">
        <v>161</v>
      </c>
      <c r="C192">
        <v>1.02717391304348</v>
      </c>
      <c r="D192">
        <v>0.71</v>
      </c>
      <c r="E192">
        <v>1.0900000000000001</v>
      </c>
    </row>
    <row r="193" spans="1:5" x14ac:dyDescent="0.25">
      <c r="A193" t="s">
        <v>154</v>
      </c>
      <c r="B193" t="s">
        <v>163</v>
      </c>
      <c r="C193">
        <v>1.02717391304348</v>
      </c>
      <c r="D193">
        <v>0.96</v>
      </c>
      <c r="E193">
        <v>0.96</v>
      </c>
    </row>
    <row r="194" spans="1:5" x14ac:dyDescent="0.25">
      <c r="A194" t="s">
        <v>154</v>
      </c>
      <c r="B194" t="s">
        <v>160</v>
      </c>
      <c r="C194">
        <v>1.02717391304348</v>
      </c>
      <c r="D194">
        <v>0.67</v>
      </c>
      <c r="E194">
        <v>1.19</v>
      </c>
    </row>
    <row r="195" spans="1:5" x14ac:dyDescent="0.25">
      <c r="A195" t="s">
        <v>154</v>
      </c>
      <c r="B195" t="s">
        <v>165</v>
      </c>
      <c r="C195">
        <v>1.02717391304348</v>
      </c>
      <c r="D195">
        <v>0.84</v>
      </c>
      <c r="E195">
        <v>1.42</v>
      </c>
    </row>
    <row r="196" spans="1:5" x14ac:dyDescent="0.25">
      <c r="A196" t="s">
        <v>154</v>
      </c>
      <c r="B196" t="s">
        <v>164</v>
      </c>
      <c r="C196">
        <v>1.02717391304348</v>
      </c>
      <c r="D196">
        <v>0.44</v>
      </c>
      <c r="E196">
        <v>1.07</v>
      </c>
    </row>
    <row r="197" spans="1:5" x14ac:dyDescent="0.25">
      <c r="A197" t="s">
        <v>154</v>
      </c>
      <c r="B197" t="s">
        <v>167</v>
      </c>
      <c r="C197">
        <v>1.02717391304348</v>
      </c>
      <c r="D197">
        <v>0.96</v>
      </c>
      <c r="E197">
        <v>0.59</v>
      </c>
    </row>
    <row r="198" spans="1:5" x14ac:dyDescent="0.25">
      <c r="A198" t="s">
        <v>154</v>
      </c>
      <c r="B198" t="s">
        <v>168</v>
      </c>
      <c r="C198">
        <v>1.02717391304348</v>
      </c>
      <c r="D198">
        <v>0.48</v>
      </c>
      <c r="E198">
        <v>1.1499999999999999</v>
      </c>
    </row>
    <row r="199" spans="1:5" x14ac:dyDescent="0.25">
      <c r="A199" t="s">
        <v>154</v>
      </c>
      <c r="B199" t="s">
        <v>156</v>
      </c>
      <c r="C199">
        <v>1.02717391304348</v>
      </c>
      <c r="D199">
        <v>0.63</v>
      </c>
      <c r="E199">
        <v>0.83</v>
      </c>
    </row>
    <row r="200" spans="1:5" x14ac:dyDescent="0.25">
      <c r="A200" t="s">
        <v>154</v>
      </c>
      <c r="B200" t="s">
        <v>169</v>
      </c>
      <c r="C200">
        <v>1.02717391304348</v>
      </c>
      <c r="D200">
        <v>0.84</v>
      </c>
      <c r="E200">
        <v>0.84</v>
      </c>
    </row>
    <row r="201" spans="1:5" x14ac:dyDescent="0.25">
      <c r="A201" t="s">
        <v>154</v>
      </c>
      <c r="B201" t="s">
        <v>162</v>
      </c>
      <c r="C201">
        <v>1.02717391304348</v>
      </c>
      <c r="D201">
        <v>0.87</v>
      </c>
      <c r="E201">
        <v>0.99</v>
      </c>
    </row>
    <row r="202" spans="1:5" x14ac:dyDescent="0.25">
      <c r="A202" t="s">
        <v>154</v>
      </c>
      <c r="B202" t="s">
        <v>170</v>
      </c>
      <c r="C202">
        <v>1.02717391304348</v>
      </c>
      <c r="D202">
        <v>0.99</v>
      </c>
      <c r="E202">
        <v>0.99</v>
      </c>
    </row>
    <row r="203" spans="1:5" x14ac:dyDescent="0.25">
      <c r="A203" t="s">
        <v>154</v>
      </c>
      <c r="B203" t="s">
        <v>166</v>
      </c>
      <c r="C203">
        <v>1.02717391304348</v>
      </c>
      <c r="D203">
        <v>0.67</v>
      </c>
      <c r="E203">
        <v>1.31</v>
      </c>
    </row>
    <row r="204" spans="1:5" x14ac:dyDescent="0.25">
      <c r="A204" t="s">
        <v>154</v>
      </c>
      <c r="B204" t="s">
        <v>174</v>
      </c>
      <c r="C204">
        <v>1.02717391304348</v>
      </c>
      <c r="D204">
        <v>0.87</v>
      </c>
      <c r="E204">
        <v>0.75</v>
      </c>
    </row>
    <row r="205" spans="1:5" x14ac:dyDescent="0.25">
      <c r="A205" t="s">
        <v>154</v>
      </c>
      <c r="B205" t="s">
        <v>172</v>
      </c>
      <c r="C205">
        <v>1.02717391304348</v>
      </c>
      <c r="D205">
        <v>0.59</v>
      </c>
      <c r="E205">
        <v>1.17</v>
      </c>
    </row>
    <row r="206" spans="1:5" x14ac:dyDescent="0.25">
      <c r="A206" t="s">
        <v>154</v>
      </c>
      <c r="B206" t="s">
        <v>171</v>
      </c>
      <c r="C206">
        <v>1.02717391304348</v>
      </c>
      <c r="D206">
        <v>0.63</v>
      </c>
      <c r="E206">
        <v>0.96</v>
      </c>
    </row>
    <row r="207" spans="1:5" x14ac:dyDescent="0.25">
      <c r="A207" t="s">
        <v>154</v>
      </c>
      <c r="B207" t="s">
        <v>158</v>
      </c>
      <c r="C207">
        <v>1.02717391304348</v>
      </c>
      <c r="D207">
        <v>0.83</v>
      </c>
      <c r="E207">
        <v>0.59</v>
      </c>
    </row>
    <row r="208" spans="1:5" x14ac:dyDescent="0.25">
      <c r="A208" t="s">
        <v>154</v>
      </c>
      <c r="B208" t="s">
        <v>155</v>
      </c>
      <c r="C208">
        <v>1.02717391304348</v>
      </c>
      <c r="D208">
        <v>1</v>
      </c>
      <c r="E208">
        <v>0.88</v>
      </c>
    </row>
    <row r="209" spans="1:5" x14ac:dyDescent="0.25">
      <c r="A209" t="s">
        <v>154</v>
      </c>
      <c r="B209" t="s">
        <v>157</v>
      </c>
      <c r="C209">
        <v>1.02717391304348</v>
      </c>
      <c r="D209">
        <v>1.0900000000000001</v>
      </c>
      <c r="E209">
        <v>0.75</v>
      </c>
    </row>
    <row r="210" spans="1:5" x14ac:dyDescent="0.25">
      <c r="A210" t="s">
        <v>154</v>
      </c>
      <c r="B210" t="s">
        <v>173</v>
      </c>
      <c r="C210">
        <v>1.02717391304348</v>
      </c>
      <c r="D210">
        <v>0.89</v>
      </c>
      <c r="E210">
        <v>1.42</v>
      </c>
    </row>
    <row r="211" spans="1:5" x14ac:dyDescent="0.25">
      <c r="A211" t="s">
        <v>175</v>
      </c>
      <c r="B211" t="s">
        <v>284</v>
      </c>
      <c r="C211">
        <v>1.0480349344978199</v>
      </c>
      <c r="D211">
        <v>1.25</v>
      </c>
      <c r="E211">
        <v>1</v>
      </c>
    </row>
    <row r="212" spans="1:5" x14ac:dyDescent="0.25">
      <c r="A212" t="s">
        <v>175</v>
      </c>
      <c r="B212" t="s">
        <v>179</v>
      </c>
      <c r="C212">
        <v>1.0480349344978199</v>
      </c>
      <c r="D212">
        <v>0.68</v>
      </c>
      <c r="E212">
        <v>0.9</v>
      </c>
    </row>
    <row r="213" spans="1:5" x14ac:dyDescent="0.25">
      <c r="A213" t="s">
        <v>175</v>
      </c>
      <c r="B213" t="s">
        <v>282</v>
      </c>
      <c r="C213">
        <v>1.0480349344978199</v>
      </c>
      <c r="D213">
        <v>1.05</v>
      </c>
      <c r="E213">
        <v>0.7</v>
      </c>
    </row>
    <row r="214" spans="1:5" x14ac:dyDescent="0.25">
      <c r="A214" t="s">
        <v>175</v>
      </c>
      <c r="B214" t="s">
        <v>176</v>
      </c>
      <c r="C214">
        <v>1.0480349344978199</v>
      </c>
      <c r="D214">
        <v>0.85</v>
      </c>
      <c r="E214">
        <v>1.1499999999999999</v>
      </c>
    </row>
    <row r="215" spans="1:5" x14ac:dyDescent="0.25">
      <c r="A215" t="s">
        <v>175</v>
      </c>
      <c r="B215" t="s">
        <v>285</v>
      </c>
      <c r="C215">
        <v>1.0480349344978199</v>
      </c>
      <c r="D215">
        <v>0.64</v>
      </c>
      <c r="E215">
        <v>1.1100000000000001</v>
      </c>
    </row>
    <row r="216" spans="1:5" x14ac:dyDescent="0.25">
      <c r="A216" t="s">
        <v>175</v>
      </c>
      <c r="B216" t="s">
        <v>277</v>
      </c>
      <c r="C216">
        <v>1.0480349344978199</v>
      </c>
      <c r="D216">
        <v>0.9</v>
      </c>
      <c r="E216">
        <v>0.9</v>
      </c>
    </row>
    <row r="217" spans="1:5" x14ac:dyDescent="0.25">
      <c r="A217" t="s">
        <v>175</v>
      </c>
      <c r="B217" t="s">
        <v>281</v>
      </c>
      <c r="C217">
        <v>1.0480349344978199</v>
      </c>
      <c r="D217">
        <v>0.53</v>
      </c>
      <c r="E217">
        <v>1.1100000000000001</v>
      </c>
    </row>
    <row r="218" spans="1:5" x14ac:dyDescent="0.25">
      <c r="A218" t="s">
        <v>175</v>
      </c>
      <c r="B218" t="s">
        <v>178</v>
      </c>
      <c r="C218">
        <v>1.0480349344978199</v>
      </c>
      <c r="D218">
        <v>0.75</v>
      </c>
      <c r="E218">
        <v>1.35</v>
      </c>
    </row>
    <row r="219" spans="1:5" x14ac:dyDescent="0.25">
      <c r="A219" t="s">
        <v>175</v>
      </c>
      <c r="B219" t="s">
        <v>278</v>
      </c>
      <c r="C219">
        <v>1.0480349344978199</v>
      </c>
      <c r="D219">
        <v>0.65</v>
      </c>
      <c r="E219">
        <v>0.95</v>
      </c>
    </row>
    <row r="220" spans="1:5" x14ac:dyDescent="0.25">
      <c r="A220" t="s">
        <v>175</v>
      </c>
      <c r="B220" t="s">
        <v>276</v>
      </c>
      <c r="C220">
        <v>1.0480349344978199</v>
      </c>
      <c r="D220">
        <v>1.75</v>
      </c>
      <c r="E220">
        <v>0.7</v>
      </c>
    </row>
    <row r="221" spans="1:5" x14ac:dyDescent="0.25">
      <c r="A221" t="s">
        <v>175</v>
      </c>
      <c r="B221" t="s">
        <v>279</v>
      </c>
      <c r="C221">
        <v>1.0480349344978199</v>
      </c>
      <c r="D221">
        <v>1.1499999999999999</v>
      </c>
      <c r="E221">
        <v>1</v>
      </c>
    </row>
    <row r="222" spans="1:5" x14ac:dyDescent="0.25">
      <c r="A222" t="s">
        <v>175</v>
      </c>
      <c r="B222" t="s">
        <v>283</v>
      </c>
      <c r="C222">
        <v>1.0480349344978199</v>
      </c>
      <c r="D222">
        <v>0.95</v>
      </c>
      <c r="E222">
        <v>0.9</v>
      </c>
    </row>
    <row r="223" spans="1:5" x14ac:dyDescent="0.25">
      <c r="A223" t="s">
        <v>175</v>
      </c>
      <c r="B223" t="s">
        <v>177</v>
      </c>
      <c r="C223">
        <v>1.0480349344978199</v>
      </c>
      <c r="D223">
        <v>0.27</v>
      </c>
      <c r="E223">
        <v>1.1100000000000001</v>
      </c>
    </row>
    <row r="224" spans="1:5" x14ac:dyDescent="0.25">
      <c r="A224" t="s">
        <v>175</v>
      </c>
      <c r="B224" t="s">
        <v>280</v>
      </c>
      <c r="C224">
        <v>1.0480349344978199</v>
      </c>
      <c r="D224">
        <v>0.96</v>
      </c>
      <c r="E224">
        <v>1.1299999999999999</v>
      </c>
    </row>
    <row r="225" spans="1:5" x14ac:dyDescent="0.25">
      <c r="A225" t="s">
        <v>24</v>
      </c>
      <c r="B225" t="s">
        <v>292</v>
      </c>
      <c r="C225">
        <v>1.4240687679083099</v>
      </c>
      <c r="D225">
        <v>1.26</v>
      </c>
      <c r="E225">
        <v>0.68</v>
      </c>
    </row>
    <row r="226" spans="1:5" x14ac:dyDescent="0.25">
      <c r="A226" t="s">
        <v>24</v>
      </c>
      <c r="B226" t="s">
        <v>289</v>
      </c>
      <c r="C226">
        <v>1.4240687679083099</v>
      </c>
      <c r="D226">
        <v>0.72</v>
      </c>
      <c r="E226">
        <v>1.19</v>
      </c>
    </row>
    <row r="227" spans="1:5" x14ac:dyDescent="0.25">
      <c r="A227" t="s">
        <v>24</v>
      </c>
      <c r="B227" t="s">
        <v>180</v>
      </c>
      <c r="C227">
        <v>1.4240687679083099</v>
      </c>
      <c r="D227">
        <v>0.54</v>
      </c>
      <c r="E227">
        <v>1.02</v>
      </c>
    </row>
    <row r="228" spans="1:5" x14ac:dyDescent="0.25">
      <c r="A228" t="s">
        <v>24</v>
      </c>
      <c r="B228" t="s">
        <v>326</v>
      </c>
      <c r="C228">
        <v>1.4240687679083099</v>
      </c>
      <c r="D228">
        <v>0.71</v>
      </c>
      <c r="E228">
        <v>0.92</v>
      </c>
    </row>
    <row r="229" spans="1:5" x14ac:dyDescent="0.25">
      <c r="A229" t="s">
        <v>24</v>
      </c>
      <c r="B229" t="s">
        <v>288</v>
      </c>
      <c r="C229">
        <v>1.4240687679083099</v>
      </c>
      <c r="D229">
        <v>0.71</v>
      </c>
      <c r="E229">
        <v>1.9</v>
      </c>
    </row>
    <row r="230" spans="1:5" x14ac:dyDescent="0.25">
      <c r="A230" t="s">
        <v>24</v>
      </c>
      <c r="B230" t="s">
        <v>287</v>
      </c>
      <c r="C230">
        <v>1.4240687679083099</v>
      </c>
      <c r="D230">
        <v>0.79</v>
      </c>
      <c r="E230">
        <v>1.22</v>
      </c>
    </row>
    <row r="231" spans="1:5" x14ac:dyDescent="0.25">
      <c r="A231" t="s">
        <v>24</v>
      </c>
      <c r="B231" t="s">
        <v>293</v>
      </c>
      <c r="C231">
        <v>1.4240687679083099</v>
      </c>
      <c r="D231">
        <v>0.54</v>
      </c>
      <c r="E231">
        <v>1.01</v>
      </c>
    </row>
    <row r="232" spans="1:5" x14ac:dyDescent="0.25">
      <c r="A232" t="s">
        <v>24</v>
      </c>
      <c r="B232" t="s">
        <v>294</v>
      </c>
      <c r="C232">
        <v>1.4240687679083099</v>
      </c>
      <c r="D232">
        <v>1.1499999999999999</v>
      </c>
      <c r="E232">
        <v>0.48</v>
      </c>
    </row>
    <row r="233" spans="1:5" x14ac:dyDescent="0.25">
      <c r="A233" t="s">
        <v>24</v>
      </c>
      <c r="B233" t="s">
        <v>295</v>
      </c>
      <c r="C233">
        <v>1.4240687679083099</v>
      </c>
      <c r="D233">
        <v>1.08</v>
      </c>
      <c r="E233">
        <v>0.65</v>
      </c>
    </row>
    <row r="234" spans="1:5" x14ac:dyDescent="0.25">
      <c r="A234" t="s">
        <v>24</v>
      </c>
      <c r="B234" t="s">
        <v>25</v>
      </c>
      <c r="C234">
        <v>1.4240687679083099</v>
      </c>
      <c r="D234">
        <v>0.9</v>
      </c>
      <c r="E234">
        <v>1.01</v>
      </c>
    </row>
    <row r="235" spans="1:5" x14ac:dyDescent="0.25">
      <c r="A235" t="s">
        <v>24</v>
      </c>
      <c r="B235" t="s">
        <v>327</v>
      </c>
      <c r="C235">
        <v>1.4240687679083099</v>
      </c>
      <c r="D235">
        <v>1.22</v>
      </c>
      <c r="E235">
        <v>0.61</v>
      </c>
    </row>
    <row r="236" spans="1:5" x14ac:dyDescent="0.25">
      <c r="A236" t="s">
        <v>24</v>
      </c>
      <c r="B236" t="s">
        <v>286</v>
      </c>
      <c r="C236">
        <v>1.4240687679083099</v>
      </c>
      <c r="D236">
        <v>1.1499999999999999</v>
      </c>
      <c r="E236">
        <v>0.71</v>
      </c>
    </row>
    <row r="237" spans="1:5" x14ac:dyDescent="0.25">
      <c r="A237" t="s">
        <v>24</v>
      </c>
      <c r="B237" t="s">
        <v>291</v>
      </c>
      <c r="C237">
        <v>1.4240687679083099</v>
      </c>
      <c r="D237">
        <v>0.83</v>
      </c>
      <c r="E237">
        <v>1.44</v>
      </c>
    </row>
    <row r="238" spans="1:5" x14ac:dyDescent="0.25">
      <c r="A238" t="s">
        <v>24</v>
      </c>
      <c r="B238" t="s">
        <v>26</v>
      </c>
      <c r="C238">
        <v>1.4240687679083099</v>
      </c>
      <c r="D238">
        <v>0.83</v>
      </c>
      <c r="E238">
        <v>1.1499999999999999</v>
      </c>
    </row>
    <row r="239" spans="1:5" x14ac:dyDescent="0.25">
      <c r="A239" t="s">
        <v>24</v>
      </c>
      <c r="B239" t="s">
        <v>184</v>
      </c>
      <c r="C239">
        <v>1.4240687679083099</v>
      </c>
      <c r="D239">
        <v>0.65</v>
      </c>
      <c r="E239">
        <v>0.95</v>
      </c>
    </row>
    <row r="240" spans="1:5" x14ac:dyDescent="0.25">
      <c r="A240" t="s">
        <v>24</v>
      </c>
      <c r="B240" t="s">
        <v>290</v>
      </c>
      <c r="C240">
        <v>1.4240687679083099</v>
      </c>
      <c r="D240">
        <v>1.02</v>
      </c>
      <c r="E240">
        <v>0.95</v>
      </c>
    </row>
    <row r="241" spans="1:5" x14ac:dyDescent="0.25">
      <c r="A241" t="s">
        <v>24</v>
      </c>
      <c r="B241" t="s">
        <v>183</v>
      </c>
      <c r="C241">
        <v>1.4240687679083099</v>
      </c>
      <c r="D241">
        <v>0.75</v>
      </c>
      <c r="E241">
        <v>1.26</v>
      </c>
    </row>
    <row r="242" spans="1:5" x14ac:dyDescent="0.25">
      <c r="A242" t="s">
        <v>24</v>
      </c>
      <c r="B242" t="s">
        <v>182</v>
      </c>
      <c r="C242">
        <v>1.4240687679083099</v>
      </c>
      <c r="D242">
        <v>0.86</v>
      </c>
      <c r="E242">
        <v>1.04</v>
      </c>
    </row>
    <row r="243" spans="1:5" x14ac:dyDescent="0.25">
      <c r="A243" t="s">
        <v>24</v>
      </c>
      <c r="B243" t="s">
        <v>185</v>
      </c>
      <c r="C243">
        <v>1.4240687679083099</v>
      </c>
      <c r="D243">
        <v>0.93</v>
      </c>
      <c r="E243">
        <v>1.04</v>
      </c>
    </row>
    <row r="244" spans="1:5" x14ac:dyDescent="0.25">
      <c r="A244" t="s">
        <v>24</v>
      </c>
      <c r="B244" t="s">
        <v>181</v>
      </c>
      <c r="C244">
        <v>1.4240687679083099</v>
      </c>
      <c r="D244">
        <v>0.76</v>
      </c>
      <c r="E244">
        <v>0.79</v>
      </c>
    </row>
    <row r="245" spans="1:5" x14ac:dyDescent="0.25">
      <c r="A245" t="s">
        <v>27</v>
      </c>
      <c r="B245" t="s">
        <v>187</v>
      </c>
      <c r="C245">
        <v>1.0918918918918901</v>
      </c>
      <c r="D245">
        <v>0.81</v>
      </c>
      <c r="E245">
        <v>1.1100000000000001</v>
      </c>
    </row>
    <row r="246" spans="1:5" x14ac:dyDescent="0.25">
      <c r="A246" t="s">
        <v>27</v>
      </c>
      <c r="B246" t="s">
        <v>191</v>
      </c>
      <c r="C246">
        <v>1.0918918918918901</v>
      </c>
      <c r="D246">
        <v>0.98</v>
      </c>
      <c r="E246">
        <v>1.1100000000000001</v>
      </c>
    </row>
    <row r="247" spans="1:5" x14ac:dyDescent="0.25">
      <c r="A247" t="s">
        <v>27</v>
      </c>
      <c r="B247" t="s">
        <v>28</v>
      </c>
      <c r="C247">
        <v>1.0918918918918901</v>
      </c>
      <c r="D247">
        <v>0.85</v>
      </c>
      <c r="E247">
        <v>0.93</v>
      </c>
    </row>
    <row r="248" spans="1:5" x14ac:dyDescent="0.25">
      <c r="A248" t="s">
        <v>27</v>
      </c>
      <c r="B248" t="s">
        <v>186</v>
      </c>
      <c r="C248">
        <v>1.0918918918918901</v>
      </c>
      <c r="D248">
        <v>0.93</v>
      </c>
      <c r="E248">
        <v>0.85</v>
      </c>
    </row>
    <row r="249" spans="1:5" x14ac:dyDescent="0.25">
      <c r="A249" t="s">
        <v>27</v>
      </c>
      <c r="B249" t="s">
        <v>189</v>
      </c>
      <c r="C249">
        <v>1.0918918918918901</v>
      </c>
      <c r="D249">
        <v>0.6</v>
      </c>
      <c r="E249">
        <v>1.07</v>
      </c>
    </row>
    <row r="250" spans="1:5" x14ac:dyDescent="0.25">
      <c r="A250" t="s">
        <v>27</v>
      </c>
      <c r="B250" t="s">
        <v>297</v>
      </c>
      <c r="C250">
        <v>1.0918918918918901</v>
      </c>
      <c r="D250">
        <v>0.81</v>
      </c>
      <c r="E250">
        <v>0.9</v>
      </c>
    </row>
    <row r="251" spans="1:5" x14ac:dyDescent="0.25">
      <c r="A251" t="s">
        <v>27</v>
      </c>
      <c r="B251" t="s">
        <v>298</v>
      </c>
      <c r="C251">
        <v>1.0918918918918901</v>
      </c>
      <c r="D251">
        <v>1.21</v>
      </c>
      <c r="E251">
        <v>0.81</v>
      </c>
    </row>
    <row r="252" spans="1:5" x14ac:dyDescent="0.25">
      <c r="A252" t="s">
        <v>27</v>
      </c>
      <c r="B252" t="s">
        <v>31</v>
      </c>
      <c r="C252">
        <v>1.0918918918918901</v>
      </c>
      <c r="D252">
        <v>0.77</v>
      </c>
      <c r="E252">
        <v>0.9</v>
      </c>
    </row>
    <row r="253" spans="1:5" x14ac:dyDescent="0.25">
      <c r="A253" t="s">
        <v>27</v>
      </c>
      <c r="B253" t="s">
        <v>195</v>
      </c>
      <c r="C253">
        <v>1.0918918918918901</v>
      </c>
      <c r="D253">
        <v>1.32</v>
      </c>
      <c r="E253">
        <v>0.73</v>
      </c>
    </row>
    <row r="254" spans="1:5" x14ac:dyDescent="0.25">
      <c r="A254" t="s">
        <v>27</v>
      </c>
      <c r="B254" t="s">
        <v>188</v>
      </c>
      <c r="C254">
        <v>1.0918918918918901</v>
      </c>
      <c r="D254">
        <v>0.97</v>
      </c>
      <c r="E254">
        <v>0.69</v>
      </c>
    </row>
    <row r="255" spans="1:5" x14ac:dyDescent="0.25">
      <c r="A255" t="s">
        <v>27</v>
      </c>
      <c r="B255" t="s">
        <v>296</v>
      </c>
      <c r="C255">
        <v>1.0918918918918901</v>
      </c>
      <c r="D255">
        <v>0.45</v>
      </c>
      <c r="E255">
        <v>1.26</v>
      </c>
    </row>
    <row r="256" spans="1:5" x14ac:dyDescent="0.25">
      <c r="A256" t="s">
        <v>27</v>
      </c>
      <c r="B256" t="s">
        <v>190</v>
      </c>
      <c r="C256">
        <v>1.0918918918918901</v>
      </c>
      <c r="D256">
        <v>1.1299999999999999</v>
      </c>
      <c r="E256">
        <v>1.62</v>
      </c>
    </row>
    <row r="257" spans="1:5" x14ac:dyDescent="0.25">
      <c r="A257" t="s">
        <v>27</v>
      </c>
      <c r="B257" t="s">
        <v>192</v>
      </c>
      <c r="C257">
        <v>1.0918918918918901</v>
      </c>
      <c r="D257">
        <v>0.53</v>
      </c>
      <c r="E257">
        <v>0.81</v>
      </c>
    </row>
    <row r="258" spans="1:5" x14ac:dyDescent="0.25">
      <c r="A258" t="s">
        <v>27</v>
      </c>
      <c r="B258" t="s">
        <v>329</v>
      </c>
      <c r="C258">
        <v>1.0918918918918901</v>
      </c>
      <c r="D258">
        <v>0.47</v>
      </c>
      <c r="E258">
        <v>1.37</v>
      </c>
    </row>
    <row r="259" spans="1:5" x14ac:dyDescent="0.25">
      <c r="A259" t="s">
        <v>27</v>
      </c>
      <c r="B259" t="s">
        <v>194</v>
      </c>
      <c r="C259">
        <v>1.0918918918918901</v>
      </c>
      <c r="D259">
        <v>0.89</v>
      </c>
      <c r="E259">
        <v>0.93</v>
      </c>
    </row>
    <row r="260" spans="1:5" x14ac:dyDescent="0.25">
      <c r="A260" t="s">
        <v>27</v>
      </c>
      <c r="B260" t="s">
        <v>299</v>
      </c>
      <c r="C260">
        <v>1.0918918918918901</v>
      </c>
      <c r="D260">
        <v>0.73</v>
      </c>
      <c r="E260">
        <v>0.9</v>
      </c>
    </row>
    <row r="261" spans="1:5" x14ac:dyDescent="0.25">
      <c r="A261" t="s">
        <v>27</v>
      </c>
      <c r="B261" t="s">
        <v>328</v>
      </c>
      <c r="C261">
        <v>1.0918918918918901</v>
      </c>
      <c r="D261">
        <v>0.77</v>
      </c>
      <c r="E261">
        <v>0.93</v>
      </c>
    </row>
    <row r="262" spans="1:5" x14ac:dyDescent="0.25">
      <c r="A262" t="s">
        <v>27</v>
      </c>
      <c r="B262" t="s">
        <v>193</v>
      </c>
      <c r="C262">
        <v>1.0918918918918901</v>
      </c>
      <c r="D262">
        <v>1.03</v>
      </c>
      <c r="E262">
        <v>0.81</v>
      </c>
    </row>
    <row r="263" spans="1:5" x14ac:dyDescent="0.25">
      <c r="A263" t="s">
        <v>27</v>
      </c>
      <c r="B263" t="s">
        <v>30</v>
      </c>
      <c r="C263">
        <v>1.0918918918918901</v>
      </c>
      <c r="D263">
        <v>1.05</v>
      </c>
      <c r="E263">
        <v>1.17</v>
      </c>
    </row>
    <row r="264" spans="1:5" x14ac:dyDescent="0.25">
      <c r="A264" t="s">
        <v>27</v>
      </c>
      <c r="B264" t="s">
        <v>29</v>
      </c>
      <c r="C264">
        <v>1.0918918918918901</v>
      </c>
      <c r="D264">
        <v>0.47</v>
      </c>
      <c r="E264">
        <v>1.1100000000000001</v>
      </c>
    </row>
    <row r="265" spans="1:5" x14ac:dyDescent="0.25">
      <c r="A265" t="s">
        <v>196</v>
      </c>
      <c r="B265" t="s">
        <v>205</v>
      </c>
      <c r="C265">
        <v>1.3958333333333299</v>
      </c>
      <c r="D265">
        <v>1.41</v>
      </c>
      <c r="E265">
        <v>0.9</v>
      </c>
    </row>
    <row r="266" spans="1:5" x14ac:dyDescent="0.25">
      <c r="A266" t="s">
        <v>196</v>
      </c>
      <c r="B266" t="s">
        <v>306</v>
      </c>
      <c r="C266">
        <v>1.3958333333333299</v>
      </c>
      <c r="D266">
        <v>1.81</v>
      </c>
      <c r="E266">
        <v>0.31</v>
      </c>
    </row>
    <row r="267" spans="1:5" x14ac:dyDescent="0.25">
      <c r="A267" t="s">
        <v>196</v>
      </c>
      <c r="B267" t="s">
        <v>206</v>
      </c>
      <c r="C267">
        <v>1.3958333333333299</v>
      </c>
      <c r="D267">
        <v>0.39</v>
      </c>
      <c r="E267">
        <v>1.38</v>
      </c>
    </row>
    <row r="268" spans="1:5" x14ac:dyDescent="0.25">
      <c r="A268" t="s">
        <v>196</v>
      </c>
      <c r="B268" t="s">
        <v>197</v>
      </c>
      <c r="C268">
        <v>1.3958333333333299</v>
      </c>
      <c r="D268">
        <v>0.39</v>
      </c>
      <c r="E268">
        <v>1.06</v>
      </c>
    </row>
    <row r="269" spans="1:5" x14ac:dyDescent="0.25">
      <c r="A269" t="s">
        <v>196</v>
      </c>
      <c r="B269" t="s">
        <v>307</v>
      </c>
      <c r="C269">
        <v>1.3958333333333299</v>
      </c>
      <c r="D269">
        <v>1.1000000000000001</v>
      </c>
      <c r="E269">
        <v>0.86</v>
      </c>
    </row>
    <row r="270" spans="1:5" x14ac:dyDescent="0.25">
      <c r="A270" t="s">
        <v>196</v>
      </c>
      <c r="B270" t="s">
        <v>204</v>
      </c>
      <c r="C270">
        <v>1.3958333333333299</v>
      </c>
      <c r="D270">
        <v>0.86</v>
      </c>
      <c r="E270">
        <v>0.9</v>
      </c>
    </row>
    <row r="271" spans="1:5" x14ac:dyDescent="0.25">
      <c r="A271" t="s">
        <v>196</v>
      </c>
      <c r="B271" t="s">
        <v>302</v>
      </c>
      <c r="C271">
        <v>1.3958333333333299</v>
      </c>
      <c r="D271">
        <v>0.9</v>
      </c>
      <c r="E271">
        <v>0.9</v>
      </c>
    </row>
    <row r="272" spans="1:5" x14ac:dyDescent="0.25">
      <c r="A272" t="s">
        <v>196</v>
      </c>
      <c r="B272" t="s">
        <v>305</v>
      </c>
      <c r="C272">
        <v>1.3958333333333299</v>
      </c>
      <c r="D272">
        <v>0.79</v>
      </c>
      <c r="E272">
        <v>1.1000000000000001</v>
      </c>
    </row>
    <row r="273" spans="1:5" x14ac:dyDescent="0.25">
      <c r="A273" t="s">
        <v>196</v>
      </c>
      <c r="B273" t="s">
        <v>202</v>
      </c>
      <c r="C273">
        <v>1.3958333333333299</v>
      </c>
      <c r="D273">
        <v>0.51</v>
      </c>
      <c r="E273">
        <v>1.26</v>
      </c>
    </row>
    <row r="274" spans="1:5" x14ac:dyDescent="0.25">
      <c r="A274" t="s">
        <v>196</v>
      </c>
      <c r="B274" t="s">
        <v>200</v>
      </c>
      <c r="C274">
        <v>1.3958333333333299</v>
      </c>
      <c r="D274">
        <v>1.34</v>
      </c>
      <c r="E274">
        <v>0.83</v>
      </c>
    </row>
    <row r="275" spans="1:5" x14ac:dyDescent="0.25">
      <c r="A275" t="s">
        <v>196</v>
      </c>
      <c r="B275" t="s">
        <v>199</v>
      </c>
      <c r="C275">
        <v>1.3958333333333299</v>
      </c>
      <c r="D275">
        <v>0.67</v>
      </c>
      <c r="E275">
        <v>0.79</v>
      </c>
    </row>
    <row r="276" spans="1:5" x14ac:dyDescent="0.25">
      <c r="A276" t="s">
        <v>196</v>
      </c>
      <c r="B276" t="s">
        <v>303</v>
      </c>
      <c r="C276">
        <v>1.3958333333333299</v>
      </c>
      <c r="D276">
        <v>0.94</v>
      </c>
      <c r="E276">
        <v>0.9</v>
      </c>
    </row>
    <row r="277" spans="1:5" x14ac:dyDescent="0.25">
      <c r="A277" t="s">
        <v>196</v>
      </c>
      <c r="B277" t="s">
        <v>201</v>
      </c>
      <c r="C277">
        <v>1.3958333333333299</v>
      </c>
      <c r="D277">
        <v>0.98</v>
      </c>
      <c r="E277">
        <v>0.63</v>
      </c>
    </row>
    <row r="278" spans="1:5" x14ac:dyDescent="0.25">
      <c r="A278" t="s">
        <v>196</v>
      </c>
      <c r="B278" t="s">
        <v>304</v>
      </c>
      <c r="C278">
        <v>1.3958333333333299</v>
      </c>
      <c r="D278">
        <v>0.86</v>
      </c>
      <c r="E278">
        <v>1.65</v>
      </c>
    </row>
    <row r="279" spans="1:5" x14ac:dyDescent="0.25">
      <c r="A279" t="s">
        <v>196</v>
      </c>
      <c r="B279" t="s">
        <v>198</v>
      </c>
      <c r="C279">
        <v>1.3958333333333299</v>
      </c>
      <c r="D279">
        <v>0.9</v>
      </c>
      <c r="E279">
        <v>0.9</v>
      </c>
    </row>
    <row r="280" spans="1:5" x14ac:dyDescent="0.25">
      <c r="A280" t="s">
        <v>196</v>
      </c>
      <c r="B280" t="s">
        <v>300</v>
      </c>
      <c r="C280">
        <v>1.3958333333333299</v>
      </c>
      <c r="D280">
        <v>0.47</v>
      </c>
      <c r="E280">
        <v>1.06</v>
      </c>
    </row>
    <row r="281" spans="1:5" x14ac:dyDescent="0.25">
      <c r="A281" t="s">
        <v>196</v>
      </c>
      <c r="B281" t="s">
        <v>301</v>
      </c>
      <c r="C281">
        <v>1.3958333333333299</v>
      </c>
      <c r="D281">
        <v>0.55000000000000004</v>
      </c>
      <c r="E281">
        <v>1.34</v>
      </c>
    </row>
    <row r="282" spans="1:5" x14ac:dyDescent="0.25">
      <c r="A282" t="s">
        <v>196</v>
      </c>
      <c r="B282" t="s">
        <v>203</v>
      </c>
      <c r="C282">
        <v>1.3958333333333299</v>
      </c>
      <c r="D282">
        <v>0.9</v>
      </c>
      <c r="E282">
        <v>1.22</v>
      </c>
    </row>
    <row r="283" spans="1:5" x14ac:dyDescent="0.25">
      <c r="A283" t="s">
        <v>32</v>
      </c>
      <c r="B283" t="s">
        <v>331</v>
      </c>
      <c r="C283">
        <v>1.1316725978647699</v>
      </c>
      <c r="D283">
        <v>0.38</v>
      </c>
      <c r="E283">
        <v>0.65</v>
      </c>
    </row>
    <row r="284" spans="1:5" x14ac:dyDescent="0.25">
      <c r="A284" t="s">
        <v>32</v>
      </c>
      <c r="B284" t="s">
        <v>36</v>
      </c>
      <c r="C284">
        <v>1.1316725978647699</v>
      </c>
      <c r="D284">
        <v>1.74</v>
      </c>
      <c r="E284">
        <v>0.54</v>
      </c>
    </row>
    <row r="285" spans="1:5" x14ac:dyDescent="0.25">
      <c r="A285" t="s">
        <v>32</v>
      </c>
      <c r="B285" t="s">
        <v>212</v>
      </c>
      <c r="C285">
        <v>1.1316725978647699</v>
      </c>
      <c r="D285">
        <v>1.0900000000000001</v>
      </c>
      <c r="E285">
        <v>1.36</v>
      </c>
    </row>
    <row r="286" spans="1:5" x14ac:dyDescent="0.25">
      <c r="A286" t="s">
        <v>32</v>
      </c>
      <c r="B286" t="s">
        <v>311</v>
      </c>
      <c r="C286">
        <v>1.1316725978647699</v>
      </c>
      <c r="D286">
        <v>1.03</v>
      </c>
      <c r="E286">
        <v>1.0900000000000001</v>
      </c>
    </row>
    <row r="287" spans="1:5" x14ac:dyDescent="0.25">
      <c r="A287" t="s">
        <v>32</v>
      </c>
      <c r="B287" t="s">
        <v>210</v>
      </c>
      <c r="C287">
        <v>1.1316725978647699</v>
      </c>
      <c r="D287">
        <v>0.6</v>
      </c>
      <c r="E287">
        <v>1.03</v>
      </c>
    </row>
    <row r="288" spans="1:5" x14ac:dyDescent="0.25">
      <c r="A288" t="s">
        <v>32</v>
      </c>
      <c r="B288" t="s">
        <v>312</v>
      </c>
      <c r="C288">
        <v>1.1316725978647699</v>
      </c>
      <c r="D288">
        <v>0.92</v>
      </c>
      <c r="E288">
        <v>1.1200000000000001</v>
      </c>
    </row>
    <row r="289" spans="1:5" x14ac:dyDescent="0.25">
      <c r="A289" t="s">
        <v>32</v>
      </c>
      <c r="B289" t="s">
        <v>209</v>
      </c>
      <c r="C289">
        <v>1.1316725978647699</v>
      </c>
      <c r="D289">
        <v>0.81</v>
      </c>
      <c r="E289">
        <v>0.87</v>
      </c>
    </row>
    <row r="290" spans="1:5" x14ac:dyDescent="0.25">
      <c r="A290" t="s">
        <v>32</v>
      </c>
      <c r="B290" t="s">
        <v>313</v>
      </c>
      <c r="C290">
        <v>1.1316725978647699</v>
      </c>
      <c r="D290">
        <v>0.81</v>
      </c>
      <c r="E290">
        <v>1.07</v>
      </c>
    </row>
    <row r="291" spans="1:5" x14ac:dyDescent="0.25">
      <c r="A291" t="s">
        <v>32</v>
      </c>
      <c r="B291" t="s">
        <v>309</v>
      </c>
      <c r="C291">
        <v>1.1316725978647699</v>
      </c>
      <c r="D291">
        <v>0.54</v>
      </c>
      <c r="E291">
        <v>0.92</v>
      </c>
    </row>
    <row r="292" spans="1:5" x14ac:dyDescent="0.25">
      <c r="A292" t="s">
        <v>32</v>
      </c>
      <c r="B292" t="s">
        <v>308</v>
      </c>
      <c r="C292">
        <v>1.1316725978647699</v>
      </c>
      <c r="D292">
        <v>0.56000000000000005</v>
      </c>
      <c r="E292">
        <v>1.32</v>
      </c>
    </row>
    <row r="293" spans="1:5" x14ac:dyDescent="0.25">
      <c r="A293" t="s">
        <v>32</v>
      </c>
      <c r="B293" t="s">
        <v>207</v>
      </c>
      <c r="C293">
        <v>1.1316725978647699</v>
      </c>
      <c r="D293">
        <v>0.71</v>
      </c>
      <c r="E293">
        <v>1.02</v>
      </c>
    </row>
    <row r="294" spans="1:5" x14ac:dyDescent="0.25">
      <c r="A294" t="s">
        <v>32</v>
      </c>
      <c r="B294" t="s">
        <v>330</v>
      </c>
      <c r="C294">
        <v>1.1316725978647699</v>
      </c>
      <c r="D294">
        <v>0.71</v>
      </c>
      <c r="E294">
        <v>1.17</v>
      </c>
    </row>
    <row r="295" spans="1:5" x14ac:dyDescent="0.25">
      <c r="A295" t="s">
        <v>32</v>
      </c>
      <c r="B295" t="s">
        <v>35</v>
      </c>
      <c r="C295">
        <v>1.1316725978647699</v>
      </c>
      <c r="D295">
        <v>1.58</v>
      </c>
      <c r="E295">
        <v>0.71</v>
      </c>
    </row>
    <row r="296" spans="1:5" x14ac:dyDescent="0.25">
      <c r="A296" t="s">
        <v>32</v>
      </c>
      <c r="B296" t="s">
        <v>34</v>
      </c>
      <c r="C296">
        <v>1.1316725978647699</v>
      </c>
      <c r="D296">
        <v>0.6</v>
      </c>
      <c r="E296">
        <v>1.0900000000000001</v>
      </c>
    </row>
    <row r="297" spans="1:5" x14ac:dyDescent="0.25">
      <c r="A297" t="s">
        <v>32</v>
      </c>
      <c r="B297" t="s">
        <v>310</v>
      </c>
      <c r="C297">
        <v>1.1316725978647699</v>
      </c>
      <c r="D297">
        <v>0.81</v>
      </c>
      <c r="E297">
        <v>1.02</v>
      </c>
    </row>
    <row r="298" spans="1:5" x14ac:dyDescent="0.25">
      <c r="A298" t="s">
        <v>32</v>
      </c>
      <c r="B298" t="s">
        <v>208</v>
      </c>
      <c r="C298">
        <v>1.1316725978647699</v>
      </c>
      <c r="D298">
        <v>1.32</v>
      </c>
      <c r="E298">
        <v>0.92</v>
      </c>
    </row>
    <row r="299" spans="1:5" x14ac:dyDescent="0.25">
      <c r="A299" t="s">
        <v>32</v>
      </c>
      <c r="B299" t="s">
        <v>33</v>
      </c>
      <c r="C299">
        <v>1.1316725978647699</v>
      </c>
      <c r="D299">
        <v>1.43</v>
      </c>
      <c r="E299">
        <v>0.31</v>
      </c>
    </row>
    <row r="300" spans="1:5" x14ac:dyDescent="0.25">
      <c r="A300" t="s">
        <v>32</v>
      </c>
      <c r="B300" t="s">
        <v>211</v>
      </c>
      <c r="C300">
        <v>1.1316725978647699</v>
      </c>
      <c r="D300">
        <v>0.92</v>
      </c>
      <c r="E300">
        <v>1.78</v>
      </c>
    </row>
    <row r="301" spans="1:5" x14ac:dyDescent="0.25">
      <c r="A301" t="s">
        <v>213</v>
      </c>
      <c r="B301" t="s">
        <v>221</v>
      </c>
      <c r="C301">
        <v>1.1527777777777799</v>
      </c>
      <c r="D301">
        <v>0.56999999999999995</v>
      </c>
      <c r="E301">
        <v>0.7</v>
      </c>
    </row>
    <row r="302" spans="1:5" x14ac:dyDescent="0.25">
      <c r="A302" t="s">
        <v>213</v>
      </c>
      <c r="B302" t="s">
        <v>214</v>
      </c>
      <c r="C302">
        <v>1.1527777777777799</v>
      </c>
      <c r="D302">
        <v>1.63</v>
      </c>
      <c r="E302">
        <v>0.79</v>
      </c>
    </row>
    <row r="303" spans="1:5" x14ac:dyDescent="0.25">
      <c r="A303" t="s">
        <v>213</v>
      </c>
      <c r="B303" t="s">
        <v>217</v>
      </c>
      <c r="C303">
        <v>1.1527777777777799</v>
      </c>
      <c r="D303">
        <v>0.48</v>
      </c>
      <c r="E303">
        <v>1.1399999999999999</v>
      </c>
    </row>
    <row r="304" spans="1:5" x14ac:dyDescent="0.25">
      <c r="A304" t="s">
        <v>213</v>
      </c>
      <c r="B304" t="s">
        <v>216</v>
      </c>
      <c r="C304">
        <v>1.1527777777777799</v>
      </c>
      <c r="D304">
        <v>0.88</v>
      </c>
      <c r="E304">
        <v>1.58</v>
      </c>
    </row>
    <row r="305" spans="1:5" x14ac:dyDescent="0.25">
      <c r="A305" t="s">
        <v>213</v>
      </c>
      <c r="B305" t="s">
        <v>218</v>
      </c>
      <c r="C305">
        <v>1.1527777777777799</v>
      </c>
      <c r="D305">
        <v>1.1399999999999999</v>
      </c>
      <c r="E305">
        <v>0.62</v>
      </c>
    </row>
    <row r="306" spans="1:5" x14ac:dyDescent="0.25">
      <c r="A306" t="s">
        <v>213</v>
      </c>
      <c r="B306" t="s">
        <v>219</v>
      </c>
      <c r="C306">
        <v>1.1527777777777799</v>
      </c>
      <c r="D306">
        <v>0.48</v>
      </c>
      <c r="E306">
        <v>1.19</v>
      </c>
    </row>
    <row r="307" spans="1:5" x14ac:dyDescent="0.25">
      <c r="A307" t="s">
        <v>213</v>
      </c>
      <c r="B307" t="s">
        <v>215</v>
      </c>
      <c r="C307">
        <v>1.1527777777777799</v>
      </c>
      <c r="D307">
        <v>0.97</v>
      </c>
      <c r="E307">
        <v>1.27</v>
      </c>
    </row>
    <row r="308" spans="1:5" x14ac:dyDescent="0.25">
      <c r="A308" t="s">
        <v>213</v>
      </c>
      <c r="B308" t="s">
        <v>314</v>
      </c>
      <c r="C308">
        <v>1.1527777777777799</v>
      </c>
      <c r="D308">
        <v>0.75</v>
      </c>
      <c r="E308">
        <v>0.97</v>
      </c>
    </row>
    <row r="309" spans="1:5" x14ac:dyDescent="0.25">
      <c r="A309" t="s">
        <v>213</v>
      </c>
      <c r="B309" t="s">
        <v>315</v>
      </c>
      <c r="C309">
        <v>1.1527777777777799</v>
      </c>
      <c r="D309">
        <v>1.41</v>
      </c>
      <c r="E309">
        <v>0.4</v>
      </c>
    </row>
    <row r="310" spans="1:5" x14ac:dyDescent="0.25">
      <c r="A310" t="s">
        <v>213</v>
      </c>
      <c r="B310" t="s">
        <v>220</v>
      </c>
      <c r="C310">
        <v>1.1527777777777799</v>
      </c>
      <c r="D310">
        <v>0.62</v>
      </c>
      <c r="E310">
        <v>1.32</v>
      </c>
    </row>
    <row r="311" spans="1:5" x14ac:dyDescent="0.25">
      <c r="A311" t="s">
        <v>213</v>
      </c>
      <c r="B311" t="s">
        <v>222</v>
      </c>
      <c r="C311">
        <v>1.1527777777777799</v>
      </c>
      <c r="D311">
        <v>1.19</v>
      </c>
      <c r="E311">
        <v>1.19</v>
      </c>
    </row>
    <row r="312" spans="1:5" x14ac:dyDescent="0.25">
      <c r="A312" t="s">
        <v>213</v>
      </c>
      <c r="B312" t="s">
        <v>223</v>
      </c>
      <c r="C312">
        <v>1.1527777777777799</v>
      </c>
      <c r="D312">
        <v>0.84</v>
      </c>
      <c r="E312">
        <v>0.84</v>
      </c>
    </row>
    <row r="313" spans="1:5" x14ac:dyDescent="0.25">
      <c r="A313" t="s">
        <v>37</v>
      </c>
      <c r="B313" t="s">
        <v>224</v>
      </c>
      <c r="C313">
        <v>1.2666666666666699</v>
      </c>
      <c r="D313">
        <v>0.6</v>
      </c>
      <c r="E313">
        <v>1.54</v>
      </c>
    </row>
    <row r="314" spans="1:5" x14ac:dyDescent="0.25">
      <c r="A314" t="s">
        <v>37</v>
      </c>
      <c r="B314" t="s">
        <v>229</v>
      </c>
      <c r="C314">
        <v>1.2666666666666699</v>
      </c>
      <c r="D314">
        <v>0.6</v>
      </c>
      <c r="E314">
        <v>1.1399999999999999</v>
      </c>
    </row>
    <row r="315" spans="1:5" x14ac:dyDescent="0.25">
      <c r="A315" t="s">
        <v>37</v>
      </c>
      <c r="B315" t="s">
        <v>227</v>
      </c>
      <c r="C315">
        <v>1.2666666666666699</v>
      </c>
      <c r="D315">
        <v>0.92</v>
      </c>
      <c r="E315">
        <v>1.1499999999999999</v>
      </c>
    </row>
    <row r="316" spans="1:5" x14ac:dyDescent="0.25">
      <c r="A316" t="s">
        <v>37</v>
      </c>
      <c r="B316" t="s">
        <v>226</v>
      </c>
      <c r="C316">
        <v>1.2666666666666699</v>
      </c>
      <c r="D316">
        <v>1.1100000000000001</v>
      </c>
      <c r="E316">
        <v>1.06</v>
      </c>
    </row>
    <row r="317" spans="1:5" x14ac:dyDescent="0.25">
      <c r="A317" t="s">
        <v>37</v>
      </c>
      <c r="B317" t="s">
        <v>39</v>
      </c>
      <c r="C317">
        <v>1.2666666666666699</v>
      </c>
      <c r="D317">
        <v>0.7</v>
      </c>
      <c r="E317">
        <v>1.04</v>
      </c>
    </row>
    <row r="318" spans="1:5" x14ac:dyDescent="0.25">
      <c r="A318" t="s">
        <v>37</v>
      </c>
      <c r="B318" t="s">
        <v>225</v>
      </c>
      <c r="C318">
        <v>1.2666666666666699</v>
      </c>
      <c r="D318">
        <v>0.94</v>
      </c>
      <c r="E318">
        <v>0.4</v>
      </c>
    </row>
    <row r="319" spans="1:5" x14ac:dyDescent="0.25">
      <c r="A319" t="s">
        <v>37</v>
      </c>
      <c r="B319" t="s">
        <v>231</v>
      </c>
      <c r="C319">
        <v>1.2666666666666699</v>
      </c>
      <c r="D319">
        <v>0.92</v>
      </c>
      <c r="E319">
        <v>0.83</v>
      </c>
    </row>
    <row r="320" spans="1:5" x14ac:dyDescent="0.25">
      <c r="A320" t="s">
        <v>37</v>
      </c>
      <c r="B320" t="s">
        <v>38</v>
      </c>
      <c r="C320">
        <v>1.2666666666666699</v>
      </c>
      <c r="D320">
        <v>0.4</v>
      </c>
      <c r="E320">
        <v>0.75</v>
      </c>
    </row>
    <row r="321" spans="1:5" x14ac:dyDescent="0.25">
      <c r="A321" t="s">
        <v>37</v>
      </c>
      <c r="B321" t="s">
        <v>228</v>
      </c>
      <c r="C321">
        <v>1.2666666666666699</v>
      </c>
      <c r="D321">
        <v>0.97</v>
      </c>
      <c r="E321">
        <v>1.25</v>
      </c>
    </row>
    <row r="322" spans="1:5" x14ac:dyDescent="0.25">
      <c r="A322" t="s">
        <v>37</v>
      </c>
      <c r="B322" t="s">
        <v>230</v>
      </c>
      <c r="C322">
        <v>1.2666666666666699</v>
      </c>
      <c r="D322">
        <v>0.97</v>
      </c>
      <c r="E322">
        <v>0.83</v>
      </c>
    </row>
    <row r="323" spans="1:5" x14ac:dyDescent="0.25">
      <c r="A323" t="s">
        <v>337</v>
      </c>
      <c r="B323" t="s">
        <v>338</v>
      </c>
      <c r="C323">
        <v>1.1181818181818199</v>
      </c>
      <c r="D323">
        <v>0.9</v>
      </c>
      <c r="E323">
        <v>0.84</v>
      </c>
    </row>
    <row r="324" spans="1:5" x14ac:dyDescent="0.25">
      <c r="A324" t="s">
        <v>337</v>
      </c>
      <c r="B324" t="s">
        <v>367</v>
      </c>
      <c r="C324">
        <v>1.1181818181818199</v>
      </c>
      <c r="D324">
        <v>0.77</v>
      </c>
      <c r="E324">
        <v>1.35</v>
      </c>
    </row>
    <row r="325" spans="1:5" x14ac:dyDescent="0.25">
      <c r="A325" t="s">
        <v>337</v>
      </c>
      <c r="B325" t="s">
        <v>368</v>
      </c>
      <c r="C325">
        <v>1.1181818181818199</v>
      </c>
      <c r="D325">
        <v>0.65</v>
      </c>
      <c r="E325">
        <v>0.52</v>
      </c>
    </row>
    <row r="326" spans="1:5" x14ac:dyDescent="0.25">
      <c r="A326" t="s">
        <v>337</v>
      </c>
      <c r="B326" t="s">
        <v>373</v>
      </c>
      <c r="C326">
        <v>1.1181818181818199</v>
      </c>
      <c r="D326">
        <v>0.39</v>
      </c>
      <c r="E326">
        <v>0.84</v>
      </c>
    </row>
    <row r="327" spans="1:5" x14ac:dyDescent="0.25">
      <c r="A327" t="s">
        <v>337</v>
      </c>
      <c r="B327" t="s">
        <v>374</v>
      </c>
      <c r="C327">
        <v>1.1181818181818199</v>
      </c>
      <c r="D327">
        <v>0.77</v>
      </c>
      <c r="E327">
        <v>1.42</v>
      </c>
    </row>
    <row r="328" spans="1:5" x14ac:dyDescent="0.25">
      <c r="A328" t="s">
        <v>337</v>
      </c>
      <c r="B328" t="s">
        <v>382</v>
      </c>
      <c r="C328">
        <v>1.1181818181818199</v>
      </c>
      <c r="D328">
        <v>0.97</v>
      </c>
      <c r="E328">
        <v>1.1000000000000001</v>
      </c>
    </row>
    <row r="329" spans="1:5" x14ac:dyDescent="0.25">
      <c r="A329" t="s">
        <v>337</v>
      </c>
      <c r="B329" t="s">
        <v>383</v>
      </c>
      <c r="C329">
        <v>1.1181818181818199</v>
      </c>
      <c r="D329">
        <v>0.52</v>
      </c>
      <c r="E329">
        <v>1.03</v>
      </c>
    </row>
    <row r="330" spans="1:5" x14ac:dyDescent="0.25">
      <c r="A330" t="s">
        <v>337</v>
      </c>
      <c r="B330" t="s">
        <v>403</v>
      </c>
      <c r="C330">
        <v>1.1181818181818199</v>
      </c>
      <c r="D330">
        <v>0.9</v>
      </c>
      <c r="E330">
        <v>1.23</v>
      </c>
    </row>
    <row r="331" spans="1:5" x14ac:dyDescent="0.25">
      <c r="A331" t="s">
        <v>337</v>
      </c>
      <c r="B331" t="s">
        <v>407</v>
      </c>
      <c r="C331">
        <v>1.1181818181818199</v>
      </c>
      <c r="D331">
        <v>1.1599999999999999</v>
      </c>
      <c r="E331">
        <v>0.71</v>
      </c>
    </row>
    <row r="332" spans="1:5" x14ac:dyDescent="0.25">
      <c r="A332" t="s">
        <v>337</v>
      </c>
      <c r="B332" t="s">
        <v>408</v>
      </c>
      <c r="C332">
        <v>1.1181818181818199</v>
      </c>
      <c r="D332">
        <v>0.9</v>
      </c>
      <c r="E332">
        <v>0.97</v>
      </c>
    </row>
    <row r="333" spans="1:5" x14ac:dyDescent="0.25">
      <c r="A333" t="s">
        <v>344</v>
      </c>
      <c r="B333" t="s">
        <v>345</v>
      </c>
      <c r="C333">
        <v>1.3545454545454501</v>
      </c>
      <c r="D333">
        <v>1.18</v>
      </c>
      <c r="E333">
        <v>1.53</v>
      </c>
    </row>
    <row r="334" spans="1:5" x14ac:dyDescent="0.25">
      <c r="A334" t="s">
        <v>344</v>
      </c>
      <c r="B334" t="s">
        <v>350</v>
      </c>
      <c r="C334">
        <v>1.3545454545454501</v>
      </c>
      <c r="D334">
        <v>0.69</v>
      </c>
      <c r="E334">
        <v>0.63</v>
      </c>
    </row>
    <row r="335" spans="1:5" x14ac:dyDescent="0.25">
      <c r="A335" t="s">
        <v>344</v>
      </c>
      <c r="B335" t="s">
        <v>358</v>
      </c>
      <c r="C335">
        <v>1.3545454545454501</v>
      </c>
      <c r="D335">
        <v>0.49</v>
      </c>
      <c r="E335">
        <v>1.32</v>
      </c>
    </row>
    <row r="336" spans="1:5" x14ac:dyDescent="0.25">
      <c r="A336" t="s">
        <v>344</v>
      </c>
      <c r="B336" t="s">
        <v>370</v>
      </c>
      <c r="C336">
        <v>1.3545454545454501</v>
      </c>
      <c r="D336">
        <v>0.42</v>
      </c>
      <c r="E336">
        <v>0.9</v>
      </c>
    </row>
    <row r="337" spans="1:5" x14ac:dyDescent="0.25">
      <c r="A337" t="s">
        <v>344</v>
      </c>
      <c r="B337" t="s">
        <v>376</v>
      </c>
      <c r="C337">
        <v>1.3545454545454501</v>
      </c>
      <c r="D337">
        <v>1.53</v>
      </c>
      <c r="E337">
        <v>0.9</v>
      </c>
    </row>
    <row r="338" spans="1:5" x14ac:dyDescent="0.25">
      <c r="A338" t="s">
        <v>344</v>
      </c>
      <c r="B338" t="s">
        <v>379</v>
      </c>
      <c r="C338">
        <v>1.3545454545454501</v>
      </c>
      <c r="D338">
        <v>1.1100000000000001</v>
      </c>
      <c r="E338">
        <v>0.9</v>
      </c>
    </row>
    <row r="339" spans="1:5" x14ac:dyDescent="0.25">
      <c r="A339" t="s">
        <v>344</v>
      </c>
      <c r="B339" t="s">
        <v>411</v>
      </c>
      <c r="C339">
        <v>1.3545454545454501</v>
      </c>
      <c r="D339">
        <v>1.53</v>
      </c>
      <c r="E339">
        <v>0.56000000000000005</v>
      </c>
    </row>
    <row r="340" spans="1:5" x14ac:dyDescent="0.25">
      <c r="A340" t="s">
        <v>344</v>
      </c>
      <c r="B340" t="s">
        <v>421</v>
      </c>
      <c r="C340">
        <v>1.3545454545454501</v>
      </c>
      <c r="D340">
        <v>0.69</v>
      </c>
      <c r="E340">
        <v>1.53</v>
      </c>
    </row>
    <row r="341" spans="1:5" x14ac:dyDescent="0.25">
      <c r="A341" t="s">
        <v>344</v>
      </c>
      <c r="B341" t="s">
        <v>422</v>
      </c>
      <c r="C341">
        <v>1.3545454545454501</v>
      </c>
      <c r="D341">
        <v>1.6</v>
      </c>
      <c r="E341">
        <v>0.9</v>
      </c>
    </row>
    <row r="342" spans="1:5" x14ac:dyDescent="0.25">
      <c r="A342" t="s">
        <v>344</v>
      </c>
      <c r="B342" t="s">
        <v>424</v>
      </c>
      <c r="C342">
        <v>1.3545454545454501</v>
      </c>
      <c r="D342">
        <v>1.1100000000000001</v>
      </c>
      <c r="E342">
        <v>0.83</v>
      </c>
    </row>
    <row r="343" spans="1:5" x14ac:dyDescent="0.25">
      <c r="A343" t="s">
        <v>340</v>
      </c>
      <c r="B343" t="s">
        <v>341</v>
      </c>
      <c r="C343">
        <v>1.1318051575931201</v>
      </c>
      <c r="D343">
        <v>0.56999999999999995</v>
      </c>
      <c r="E343">
        <v>1.35</v>
      </c>
    </row>
    <row r="344" spans="1:5" x14ac:dyDescent="0.25">
      <c r="A344" t="s">
        <v>340</v>
      </c>
      <c r="B344" t="s">
        <v>352</v>
      </c>
      <c r="C344">
        <v>1.1318051575931201</v>
      </c>
      <c r="D344">
        <v>0.74</v>
      </c>
      <c r="E344">
        <v>0.87</v>
      </c>
    </row>
    <row r="345" spans="1:5" x14ac:dyDescent="0.25">
      <c r="A345" t="s">
        <v>340</v>
      </c>
      <c r="B345" t="s">
        <v>353</v>
      </c>
      <c r="C345">
        <v>1.1318051575931201</v>
      </c>
      <c r="D345">
        <v>0.99</v>
      </c>
      <c r="E345">
        <v>0.53</v>
      </c>
    </row>
    <row r="346" spans="1:5" x14ac:dyDescent="0.25">
      <c r="A346" t="s">
        <v>340</v>
      </c>
      <c r="B346" t="s">
        <v>354</v>
      </c>
      <c r="C346">
        <v>1.1318051575931201</v>
      </c>
      <c r="D346">
        <v>1.61</v>
      </c>
      <c r="E346">
        <v>0.65</v>
      </c>
    </row>
    <row r="347" spans="1:5" x14ac:dyDescent="0.25">
      <c r="A347" t="s">
        <v>340</v>
      </c>
      <c r="B347" t="s">
        <v>356</v>
      </c>
      <c r="C347">
        <v>1.1318051575931201</v>
      </c>
      <c r="D347">
        <v>0.83</v>
      </c>
      <c r="E347">
        <v>1.1299999999999999</v>
      </c>
    </row>
    <row r="348" spans="1:5" x14ac:dyDescent="0.25">
      <c r="A348" t="s">
        <v>340</v>
      </c>
      <c r="B348" t="s">
        <v>361</v>
      </c>
      <c r="C348">
        <v>1.1318051575931201</v>
      </c>
      <c r="D348">
        <v>0.65</v>
      </c>
      <c r="E348">
        <v>1</v>
      </c>
    </row>
    <row r="349" spans="1:5" x14ac:dyDescent="0.25">
      <c r="A349" t="s">
        <v>340</v>
      </c>
      <c r="B349" t="s">
        <v>365</v>
      </c>
      <c r="C349">
        <v>1.1318051575931201</v>
      </c>
      <c r="D349">
        <v>0.94</v>
      </c>
      <c r="E349">
        <v>1.07</v>
      </c>
    </row>
    <row r="350" spans="1:5" x14ac:dyDescent="0.25">
      <c r="A350" t="s">
        <v>340</v>
      </c>
      <c r="B350" t="s">
        <v>377</v>
      </c>
      <c r="C350">
        <v>1.1318051575931201</v>
      </c>
      <c r="D350">
        <v>0.66</v>
      </c>
      <c r="E350">
        <v>1.1100000000000001</v>
      </c>
    </row>
    <row r="351" spans="1:5" x14ac:dyDescent="0.25">
      <c r="A351" t="s">
        <v>340</v>
      </c>
      <c r="B351" t="s">
        <v>378</v>
      </c>
      <c r="C351">
        <v>1.1318051575931201</v>
      </c>
      <c r="D351">
        <v>0.53</v>
      </c>
      <c r="E351">
        <v>1.27</v>
      </c>
    </row>
    <row r="352" spans="1:5" x14ac:dyDescent="0.25">
      <c r="A352" t="s">
        <v>340</v>
      </c>
      <c r="B352" t="s">
        <v>385</v>
      </c>
      <c r="C352">
        <v>1.1318051575931201</v>
      </c>
      <c r="D352">
        <v>0.56999999999999995</v>
      </c>
      <c r="E352">
        <v>1.26</v>
      </c>
    </row>
    <row r="353" spans="1:5" x14ac:dyDescent="0.25">
      <c r="A353" t="s">
        <v>340</v>
      </c>
      <c r="B353" t="s">
        <v>387</v>
      </c>
      <c r="C353">
        <v>1.1318051575931201</v>
      </c>
      <c r="D353">
        <v>0.83</v>
      </c>
      <c r="E353">
        <v>1.48</v>
      </c>
    </row>
    <row r="354" spans="1:5" x14ac:dyDescent="0.25">
      <c r="A354" t="s">
        <v>340</v>
      </c>
      <c r="B354" t="s">
        <v>390</v>
      </c>
      <c r="C354">
        <v>1.1318051575931201</v>
      </c>
      <c r="D354">
        <v>0.7</v>
      </c>
      <c r="E354">
        <v>1.27</v>
      </c>
    </row>
    <row r="355" spans="1:5" x14ac:dyDescent="0.25">
      <c r="A355" t="s">
        <v>340</v>
      </c>
      <c r="B355" t="s">
        <v>394</v>
      </c>
      <c r="C355">
        <v>1.1318051575931201</v>
      </c>
      <c r="D355">
        <v>0.74</v>
      </c>
      <c r="E355">
        <v>1.03</v>
      </c>
    </row>
    <row r="356" spans="1:5" x14ac:dyDescent="0.25">
      <c r="A356" t="s">
        <v>340</v>
      </c>
      <c r="B356" t="s">
        <v>405</v>
      </c>
      <c r="C356">
        <v>1.1318051575931201</v>
      </c>
      <c r="D356">
        <v>0.62</v>
      </c>
      <c r="E356">
        <v>0.94</v>
      </c>
    </row>
    <row r="357" spans="1:5" x14ac:dyDescent="0.25">
      <c r="A357" t="s">
        <v>340</v>
      </c>
      <c r="B357" t="s">
        <v>413</v>
      </c>
      <c r="C357">
        <v>1.1318051575931201</v>
      </c>
      <c r="D357">
        <v>1.26</v>
      </c>
      <c r="E357">
        <v>0.61</v>
      </c>
    </row>
    <row r="358" spans="1:5" x14ac:dyDescent="0.25">
      <c r="A358" t="s">
        <v>340</v>
      </c>
      <c r="B358" t="s">
        <v>415</v>
      </c>
      <c r="C358">
        <v>1.1318051575931201</v>
      </c>
      <c r="D358">
        <v>1.07</v>
      </c>
      <c r="E358">
        <v>0.74</v>
      </c>
    </row>
    <row r="359" spans="1:5" x14ac:dyDescent="0.25">
      <c r="A359" t="s">
        <v>340</v>
      </c>
      <c r="B359" t="s">
        <v>418</v>
      </c>
      <c r="C359">
        <v>1.1318051575931201</v>
      </c>
      <c r="D359">
        <v>1</v>
      </c>
      <c r="E359">
        <v>0.65</v>
      </c>
    </row>
    <row r="360" spans="1:5" x14ac:dyDescent="0.25">
      <c r="A360" t="s">
        <v>340</v>
      </c>
      <c r="B360" t="s">
        <v>428</v>
      </c>
      <c r="C360">
        <v>1.1318051575931201</v>
      </c>
      <c r="D360">
        <v>0.7</v>
      </c>
      <c r="E360">
        <v>1.26</v>
      </c>
    </row>
    <row r="361" spans="1:5" x14ac:dyDescent="0.25">
      <c r="A361" t="s">
        <v>340</v>
      </c>
      <c r="B361" t="s">
        <v>429</v>
      </c>
      <c r="C361">
        <v>1.1318051575931201</v>
      </c>
      <c r="D361">
        <v>0.57999999999999996</v>
      </c>
      <c r="E361">
        <v>0.94</v>
      </c>
    </row>
    <row r="362" spans="1:5" x14ac:dyDescent="0.25">
      <c r="A362" t="s">
        <v>340</v>
      </c>
      <c r="B362" t="s">
        <v>431</v>
      </c>
      <c r="C362">
        <v>1.1318051575931201</v>
      </c>
      <c r="D362">
        <v>1.22</v>
      </c>
      <c r="E362">
        <v>0.83</v>
      </c>
    </row>
    <row r="363" spans="1:5" x14ac:dyDescent="0.25">
      <c r="A363" t="s">
        <v>342</v>
      </c>
      <c r="B363" t="s">
        <v>343</v>
      </c>
      <c r="C363">
        <v>0.85336538461538503</v>
      </c>
      <c r="D363">
        <v>0.49</v>
      </c>
      <c r="E363">
        <v>1.17</v>
      </c>
    </row>
    <row r="364" spans="1:5" x14ac:dyDescent="0.25">
      <c r="A364" t="s">
        <v>342</v>
      </c>
      <c r="B364" t="s">
        <v>346</v>
      </c>
      <c r="C364">
        <v>0.85336538461538503</v>
      </c>
      <c r="D364">
        <v>0.54</v>
      </c>
      <c r="E364">
        <v>0.72</v>
      </c>
    </row>
    <row r="365" spans="1:5" x14ac:dyDescent="0.25">
      <c r="A365" t="s">
        <v>342</v>
      </c>
      <c r="B365" t="s">
        <v>348</v>
      </c>
      <c r="C365">
        <v>0.85336538461538503</v>
      </c>
      <c r="D365">
        <v>1.03</v>
      </c>
      <c r="E365">
        <v>0.85</v>
      </c>
    </row>
    <row r="366" spans="1:5" x14ac:dyDescent="0.25">
      <c r="A366" t="s">
        <v>342</v>
      </c>
      <c r="B366" t="s">
        <v>363</v>
      </c>
      <c r="C366">
        <v>0.85336538461538503</v>
      </c>
      <c r="D366">
        <v>0.63</v>
      </c>
      <c r="E366">
        <v>1.21</v>
      </c>
    </row>
    <row r="367" spans="1:5" x14ac:dyDescent="0.25">
      <c r="A367" t="s">
        <v>342</v>
      </c>
      <c r="B367" t="s">
        <v>364</v>
      </c>
      <c r="C367">
        <v>0.85336538461538503</v>
      </c>
      <c r="D367">
        <v>0.63</v>
      </c>
      <c r="E367">
        <v>1.26</v>
      </c>
    </row>
    <row r="368" spans="1:5" x14ac:dyDescent="0.25">
      <c r="A368" t="s">
        <v>342</v>
      </c>
      <c r="B368" t="s">
        <v>380</v>
      </c>
      <c r="C368">
        <v>0.85336538461538503</v>
      </c>
      <c r="D368">
        <v>1.17</v>
      </c>
      <c r="E368">
        <v>0.63</v>
      </c>
    </row>
    <row r="369" spans="1:5" x14ac:dyDescent="0.25">
      <c r="A369" t="s">
        <v>342</v>
      </c>
      <c r="B369" t="s">
        <v>384</v>
      </c>
      <c r="C369">
        <v>0.85336538461538503</v>
      </c>
      <c r="D369">
        <v>0.99</v>
      </c>
      <c r="E369">
        <v>1.08</v>
      </c>
    </row>
    <row r="370" spans="1:5" x14ac:dyDescent="0.25">
      <c r="A370" t="s">
        <v>342</v>
      </c>
      <c r="B370" t="s">
        <v>386</v>
      </c>
      <c r="C370">
        <v>0.85336538461538503</v>
      </c>
      <c r="D370">
        <v>1.03</v>
      </c>
      <c r="E370">
        <v>1.03</v>
      </c>
    </row>
    <row r="371" spans="1:5" x14ac:dyDescent="0.25">
      <c r="A371" t="s">
        <v>342</v>
      </c>
      <c r="B371" t="s">
        <v>392</v>
      </c>
      <c r="C371">
        <v>0.85336538461538503</v>
      </c>
      <c r="D371">
        <v>0.49</v>
      </c>
      <c r="E371">
        <v>1.3</v>
      </c>
    </row>
    <row r="372" spans="1:5" x14ac:dyDescent="0.25">
      <c r="A372" t="s">
        <v>342</v>
      </c>
      <c r="B372" t="s">
        <v>393</v>
      </c>
      <c r="C372">
        <v>0.85336538461538503</v>
      </c>
      <c r="D372">
        <v>0.81</v>
      </c>
      <c r="E372">
        <v>0.9</v>
      </c>
    </row>
    <row r="373" spans="1:5" x14ac:dyDescent="0.25">
      <c r="A373" t="s">
        <v>342</v>
      </c>
      <c r="B373" t="s">
        <v>396</v>
      </c>
      <c r="C373">
        <v>0.85336538461538503</v>
      </c>
      <c r="D373">
        <v>0.54</v>
      </c>
      <c r="E373">
        <v>1.08</v>
      </c>
    </row>
    <row r="374" spans="1:5" x14ac:dyDescent="0.25">
      <c r="A374" t="s">
        <v>342</v>
      </c>
      <c r="B374" t="s">
        <v>398</v>
      </c>
      <c r="C374">
        <v>0.85336538461538503</v>
      </c>
      <c r="D374">
        <v>0.76</v>
      </c>
      <c r="E374">
        <v>1.66</v>
      </c>
    </row>
    <row r="375" spans="1:5" x14ac:dyDescent="0.25">
      <c r="A375" t="s">
        <v>342</v>
      </c>
      <c r="B375" t="s">
        <v>399</v>
      </c>
      <c r="C375">
        <v>0.85336538461538503</v>
      </c>
      <c r="D375">
        <v>0.76</v>
      </c>
      <c r="E375">
        <v>1.03</v>
      </c>
    </row>
    <row r="376" spans="1:5" x14ac:dyDescent="0.25">
      <c r="A376" t="s">
        <v>342</v>
      </c>
      <c r="B376" t="s">
        <v>400</v>
      </c>
      <c r="C376">
        <v>0.85336538461538503</v>
      </c>
      <c r="D376">
        <v>0.81</v>
      </c>
      <c r="E376">
        <v>0.63</v>
      </c>
    </row>
    <row r="377" spans="1:5" x14ac:dyDescent="0.25">
      <c r="A377" t="s">
        <v>342</v>
      </c>
      <c r="B377" t="s">
        <v>402</v>
      </c>
      <c r="C377">
        <v>0.85336538461538503</v>
      </c>
      <c r="D377">
        <v>0.76</v>
      </c>
      <c r="E377">
        <v>0.9</v>
      </c>
    </row>
    <row r="378" spans="1:5" x14ac:dyDescent="0.25">
      <c r="A378" t="s">
        <v>342</v>
      </c>
      <c r="B378" t="s">
        <v>406</v>
      </c>
      <c r="C378">
        <v>0.85336538461538503</v>
      </c>
      <c r="D378">
        <v>0.72</v>
      </c>
      <c r="E378">
        <v>0.81</v>
      </c>
    </row>
    <row r="379" spans="1:5" x14ac:dyDescent="0.25">
      <c r="A379" t="s">
        <v>342</v>
      </c>
      <c r="B379" t="s">
        <v>409</v>
      </c>
      <c r="C379">
        <v>0.85336538461538503</v>
      </c>
      <c r="D379">
        <v>0.72</v>
      </c>
      <c r="E379">
        <v>1.08</v>
      </c>
    </row>
    <row r="380" spans="1:5" x14ac:dyDescent="0.25">
      <c r="A380" t="s">
        <v>342</v>
      </c>
      <c r="B380" t="s">
        <v>414</v>
      </c>
      <c r="C380">
        <v>0.85336538461538503</v>
      </c>
      <c r="D380">
        <v>0.81</v>
      </c>
      <c r="E380">
        <v>1.1200000000000001</v>
      </c>
    </row>
    <row r="381" spans="1:5" x14ac:dyDescent="0.25">
      <c r="A381" t="s">
        <v>342</v>
      </c>
      <c r="B381" t="s">
        <v>420</v>
      </c>
      <c r="C381">
        <v>0.85336538461538503</v>
      </c>
      <c r="D381">
        <v>0.67</v>
      </c>
      <c r="E381">
        <v>0.67</v>
      </c>
    </row>
    <row r="382" spans="1:5" x14ac:dyDescent="0.25">
      <c r="A382" t="s">
        <v>342</v>
      </c>
      <c r="B382" t="s">
        <v>426</v>
      </c>
      <c r="C382">
        <v>0.85336538461538503</v>
      </c>
      <c r="D382">
        <v>0.4</v>
      </c>
      <c r="E382">
        <v>0.94</v>
      </c>
    </row>
    <row r="383" spans="1:5" x14ac:dyDescent="0.25">
      <c r="A383" t="s">
        <v>342</v>
      </c>
      <c r="B383" t="s">
        <v>430</v>
      </c>
      <c r="C383">
        <v>0.85336538461538503</v>
      </c>
      <c r="D383">
        <v>0.76</v>
      </c>
      <c r="E383">
        <v>0.85</v>
      </c>
    </row>
    <row r="384" spans="1:5" x14ac:dyDescent="0.25">
      <c r="A384" t="s">
        <v>342</v>
      </c>
      <c r="B384" t="s">
        <v>436</v>
      </c>
      <c r="C384">
        <v>0.85336538461538503</v>
      </c>
      <c r="D384">
        <v>0.49</v>
      </c>
      <c r="E384">
        <v>1.08</v>
      </c>
    </row>
    <row r="385" spans="1:5" x14ac:dyDescent="0.25">
      <c r="A385" t="s">
        <v>40</v>
      </c>
      <c r="B385" t="s">
        <v>339</v>
      </c>
      <c r="C385">
        <v>1.175</v>
      </c>
      <c r="D385">
        <v>0.53</v>
      </c>
      <c r="E385">
        <v>0.84</v>
      </c>
    </row>
    <row r="386" spans="1:5" x14ac:dyDescent="0.25">
      <c r="A386" t="s">
        <v>40</v>
      </c>
      <c r="B386" t="s">
        <v>333</v>
      </c>
      <c r="C386">
        <v>1.175</v>
      </c>
      <c r="D386">
        <v>0.67</v>
      </c>
      <c r="E386">
        <v>1.3</v>
      </c>
    </row>
    <row r="387" spans="1:5" x14ac:dyDescent="0.25">
      <c r="A387" t="s">
        <v>40</v>
      </c>
      <c r="B387" t="s">
        <v>238</v>
      </c>
      <c r="C387">
        <v>1.175</v>
      </c>
      <c r="D387">
        <v>0.56999999999999995</v>
      </c>
      <c r="E387">
        <v>0.9</v>
      </c>
    </row>
    <row r="388" spans="1:5" x14ac:dyDescent="0.25">
      <c r="A388" t="s">
        <v>40</v>
      </c>
      <c r="B388" t="s">
        <v>320</v>
      </c>
      <c r="C388">
        <v>1.175</v>
      </c>
      <c r="D388">
        <v>1.34</v>
      </c>
      <c r="E388">
        <v>1.02</v>
      </c>
    </row>
    <row r="389" spans="1:5" x14ac:dyDescent="0.25">
      <c r="A389" t="s">
        <v>40</v>
      </c>
      <c r="B389" t="s">
        <v>234</v>
      </c>
      <c r="C389">
        <v>1.175</v>
      </c>
      <c r="D389">
        <v>0.53</v>
      </c>
      <c r="E389">
        <v>0.95</v>
      </c>
    </row>
    <row r="390" spans="1:5" x14ac:dyDescent="0.25">
      <c r="A390" t="s">
        <v>40</v>
      </c>
      <c r="B390" t="s">
        <v>316</v>
      </c>
      <c r="C390">
        <v>1.175</v>
      </c>
      <c r="D390">
        <v>0.7</v>
      </c>
      <c r="E390">
        <v>1.58</v>
      </c>
    </row>
    <row r="391" spans="1:5" x14ac:dyDescent="0.25">
      <c r="A391" t="s">
        <v>40</v>
      </c>
      <c r="B391" t="s">
        <v>335</v>
      </c>
      <c r="C391">
        <v>1.175</v>
      </c>
      <c r="D391">
        <v>0.81</v>
      </c>
      <c r="E391">
        <v>1.27</v>
      </c>
    </row>
    <row r="392" spans="1:5" x14ac:dyDescent="0.25">
      <c r="A392" t="s">
        <v>40</v>
      </c>
      <c r="B392" t="s">
        <v>332</v>
      </c>
      <c r="C392">
        <v>1.175</v>
      </c>
      <c r="D392">
        <v>1.27</v>
      </c>
      <c r="E392">
        <v>0.53</v>
      </c>
    </row>
    <row r="393" spans="1:5" x14ac:dyDescent="0.25">
      <c r="A393" t="s">
        <v>40</v>
      </c>
      <c r="B393" t="s">
        <v>321</v>
      </c>
      <c r="C393">
        <v>1.175</v>
      </c>
      <c r="D393">
        <v>1.0900000000000001</v>
      </c>
      <c r="E393">
        <v>0.63</v>
      </c>
    </row>
    <row r="394" spans="1:5" x14ac:dyDescent="0.25">
      <c r="A394" t="s">
        <v>40</v>
      </c>
      <c r="B394" t="s">
        <v>236</v>
      </c>
      <c r="C394">
        <v>1.175</v>
      </c>
      <c r="D394">
        <v>0.74</v>
      </c>
      <c r="E394">
        <v>0.95</v>
      </c>
    </row>
    <row r="395" spans="1:5" x14ac:dyDescent="0.25">
      <c r="A395" t="s">
        <v>40</v>
      </c>
      <c r="B395" t="s">
        <v>41</v>
      </c>
      <c r="C395">
        <v>1.175</v>
      </c>
      <c r="D395">
        <v>0.56000000000000005</v>
      </c>
      <c r="E395">
        <v>1.37</v>
      </c>
    </row>
    <row r="396" spans="1:5" x14ac:dyDescent="0.25">
      <c r="A396" t="s">
        <v>40</v>
      </c>
      <c r="B396" t="s">
        <v>233</v>
      </c>
      <c r="C396">
        <v>1.175</v>
      </c>
      <c r="D396">
        <v>0.74</v>
      </c>
      <c r="E396">
        <v>0.95</v>
      </c>
    </row>
    <row r="397" spans="1:5" x14ac:dyDescent="0.25">
      <c r="A397" t="s">
        <v>40</v>
      </c>
      <c r="B397" t="s">
        <v>317</v>
      </c>
      <c r="C397">
        <v>1.175</v>
      </c>
      <c r="D397">
        <v>0.91</v>
      </c>
      <c r="E397">
        <v>1.02</v>
      </c>
    </row>
    <row r="398" spans="1:5" x14ac:dyDescent="0.25">
      <c r="A398" t="s">
        <v>40</v>
      </c>
      <c r="B398" t="s">
        <v>42</v>
      </c>
      <c r="C398">
        <v>1.175</v>
      </c>
      <c r="D398">
        <v>0.7</v>
      </c>
      <c r="E398">
        <v>1.0900000000000001</v>
      </c>
    </row>
    <row r="399" spans="1:5" x14ac:dyDescent="0.25">
      <c r="A399" t="s">
        <v>40</v>
      </c>
      <c r="B399" t="s">
        <v>334</v>
      </c>
      <c r="C399">
        <v>1.175</v>
      </c>
      <c r="D399">
        <v>0.7</v>
      </c>
      <c r="E399">
        <v>1.05</v>
      </c>
    </row>
    <row r="400" spans="1:5" x14ac:dyDescent="0.25">
      <c r="A400" t="s">
        <v>40</v>
      </c>
      <c r="B400" t="s">
        <v>237</v>
      </c>
      <c r="C400">
        <v>1.175</v>
      </c>
      <c r="D400">
        <v>0.53</v>
      </c>
      <c r="E400">
        <v>0.95</v>
      </c>
    </row>
    <row r="401" spans="1:5" x14ac:dyDescent="0.25">
      <c r="A401" t="s">
        <v>40</v>
      </c>
      <c r="B401" t="s">
        <v>232</v>
      </c>
      <c r="C401">
        <v>1.175</v>
      </c>
      <c r="D401">
        <v>0.77</v>
      </c>
      <c r="E401">
        <v>1.02</v>
      </c>
    </row>
    <row r="402" spans="1:5" x14ac:dyDescent="0.25">
      <c r="A402" t="s">
        <v>40</v>
      </c>
      <c r="B402" t="s">
        <v>319</v>
      </c>
      <c r="C402">
        <v>1.175</v>
      </c>
      <c r="D402">
        <v>0.74</v>
      </c>
      <c r="E402">
        <v>1.23</v>
      </c>
    </row>
    <row r="403" spans="1:5" x14ac:dyDescent="0.25">
      <c r="A403" t="s">
        <v>40</v>
      </c>
      <c r="B403" t="s">
        <v>235</v>
      </c>
      <c r="C403">
        <v>1.175</v>
      </c>
      <c r="D403">
        <v>1.1599999999999999</v>
      </c>
      <c r="E403">
        <v>0.95</v>
      </c>
    </row>
    <row r="404" spans="1:5" x14ac:dyDescent="0.25">
      <c r="A404" t="s">
        <v>40</v>
      </c>
      <c r="B404" t="s">
        <v>239</v>
      </c>
      <c r="C404">
        <v>1.175</v>
      </c>
      <c r="D404">
        <v>0.67</v>
      </c>
      <c r="E404">
        <v>0.42</v>
      </c>
    </row>
    <row r="405" spans="1:5" x14ac:dyDescent="0.25">
      <c r="A405" t="s">
        <v>40</v>
      </c>
      <c r="B405" t="s">
        <v>318</v>
      </c>
      <c r="C405">
        <v>1.175</v>
      </c>
      <c r="D405">
        <v>0.77</v>
      </c>
      <c r="E405">
        <v>0.98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AX440" activePane="bottomRight" state="frozen"/>
      <selection pane="topRight" activeCell="M1" sqref="M1"/>
      <selection pane="bottomLeft" activeCell="A2" sqref="A2"/>
      <selection pane="bottomRight" activeCell="BJ467" sqref="BJ467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438</v>
      </c>
      <c r="E1" t="s">
        <v>3</v>
      </c>
      <c r="F1" t="s">
        <v>4</v>
      </c>
      <c r="G1" t="s">
        <v>5</v>
      </c>
      <c r="H1" t="s">
        <v>6</v>
      </c>
      <c r="I1" t="s">
        <v>437</v>
      </c>
      <c r="J1" t="s">
        <v>7</v>
      </c>
      <c r="K1" s="2" t="s">
        <v>8</v>
      </c>
      <c r="L1" s="2" t="s">
        <v>9</v>
      </c>
      <c r="M1" s="4" t="s">
        <v>439</v>
      </c>
      <c r="N1" s="6" t="s">
        <v>440</v>
      </c>
      <c r="O1" s="4" t="s">
        <v>441</v>
      </c>
      <c r="P1" s="6" t="s">
        <v>442</v>
      </c>
      <c r="Q1" s="6" t="s">
        <v>443</v>
      </c>
      <c r="R1" s="6" t="s">
        <v>444</v>
      </c>
      <c r="S1" s="6" t="s">
        <v>445</v>
      </c>
      <c r="T1" s="6" t="s">
        <v>446</v>
      </c>
      <c r="U1" s="6" t="s">
        <v>447</v>
      </c>
      <c r="V1" s="6" t="s">
        <v>448</v>
      </c>
      <c r="W1" s="6" t="s">
        <v>453</v>
      </c>
      <c r="X1" s="6" t="s">
        <v>449</v>
      </c>
      <c r="Y1" s="6" t="s">
        <v>455</v>
      </c>
      <c r="Z1" s="6" t="s">
        <v>454</v>
      </c>
      <c r="AA1" s="6" t="s">
        <v>450</v>
      </c>
      <c r="AB1" s="6" t="s">
        <v>456</v>
      </c>
      <c r="AC1" s="6" t="s">
        <v>451</v>
      </c>
      <c r="AD1" s="6" t="s">
        <v>457</v>
      </c>
      <c r="AE1" s="6" t="s">
        <v>452</v>
      </c>
      <c r="AF1" s="6" t="s">
        <v>458</v>
      </c>
      <c r="AG1" s="6" t="s">
        <v>459</v>
      </c>
      <c r="AH1" s="6" t="s">
        <v>460</v>
      </c>
      <c r="AI1" s="6" t="s">
        <v>461</v>
      </c>
      <c r="AJ1" s="6" t="s">
        <v>462</v>
      </c>
      <c r="AK1" s="6" t="s">
        <v>463</v>
      </c>
      <c r="AL1" s="7" t="s">
        <v>464</v>
      </c>
      <c r="AM1" s="7" t="s">
        <v>465</v>
      </c>
      <c r="AN1" s="7" t="s">
        <v>466</v>
      </c>
      <c r="AO1" s="7" t="s">
        <v>467</v>
      </c>
      <c r="AP1" s="7" t="s">
        <v>468</v>
      </c>
      <c r="AQ1" s="7" t="s">
        <v>469</v>
      </c>
      <c r="AR1" s="7" t="s">
        <v>470</v>
      </c>
      <c r="AS1" s="7" t="s">
        <v>471</v>
      </c>
      <c r="AT1" s="7" t="s">
        <v>472</v>
      </c>
      <c r="AU1" s="7" t="s">
        <v>473</v>
      </c>
      <c r="AV1" s="7" t="s">
        <v>474</v>
      </c>
      <c r="AW1" s="6" t="s">
        <v>475</v>
      </c>
      <c r="AX1" s="6" t="s">
        <v>477</v>
      </c>
      <c r="AY1" s="6" t="s">
        <v>476</v>
      </c>
      <c r="AZ1" s="6" t="s">
        <v>478</v>
      </c>
      <c r="BA1" s="6" t="s">
        <v>479</v>
      </c>
      <c r="BB1" s="6" t="s">
        <v>480</v>
      </c>
      <c r="BC1" s="6" t="s">
        <v>481</v>
      </c>
      <c r="BD1" s="6" t="s">
        <v>482</v>
      </c>
      <c r="BE1" s="6" t="s">
        <v>483</v>
      </c>
      <c r="BF1" s="6" t="s">
        <v>484</v>
      </c>
      <c r="BG1" s="6" t="s">
        <v>485</v>
      </c>
      <c r="BH1" s="6" t="s">
        <v>486</v>
      </c>
      <c r="BI1" s="6" t="s">
        <v>487</v>
      </c>
      <c r="BJ1" s="9" t="s">
        <v>488</v>
      </c>
      <c r="BK1" s="9" t="s">
        <v>489</v>
      </c>
      <c r="BL1" s="9" t="s">
        <v>490</v>
      </c>
      <c r="BM1" s="9" t="s">
        <v>491</v>
      </c>
      <c r="BN1" s="9" t="s">
        <v>492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69</v>
      </c>
      <c r="B2" t="s">
        <v>262</v>
      </c>
      <c r="C2" t="s">
        <v>70</v>
      </c>
      <c r="D2" s="11">
        <v>44230</v>
      </c>
      <c r="E2" s="1">
        <f>VLOOKUP(A2,home!$A$2:$E$405,3,FALSE)</f>
        <v>1.33815028901734</v>
      </c>
      <c r="F2">
        <f>VLOOKUP(B2,home!$B$2:$E$405,3,FALSE)</f>
        <v>1.58</v>
      </c>
      <c r="G2">
        <f>VLOOKUP(C2,away!$B$2:$E$405,4,FALSE)</f>
        <v>1.06</v>
      </c>
      <c r="H2">
        <f>VLOOKUP(A2,away!$A$2:$E$405,3,FALSE)</f>
        <v>1.32369942196532</v>
      </c>
      <c r="I2">
        <f>VLOOKUP(C2,away!$B$2:$E$405,3,FALSE)</f>
        <v>0.66</v>
      </c>
      <c r="J2">
        <f>VLOOKUP(B2,home!$B$2:$E$405,4,FALSE)</f>
        <v>0.71</v>
      </c>
      <c r="K2" s="3">
        <f>E2*F2*G2</f>
        <v>2.2411341040462411</v>
      </c>
      <c r="L2" s="3">
        <f>H2*I2*J2</f>
        <v>0.62028554913294887</v>
      </c>
      <c r="M2" s="5">
        <f>_xlfn.POISSON.DIST(0,$K2,FALSE) * _xlfn.POISSON.DIST(0,$L2,FALSE)</f>
        <v>5.7187516170751934E-2</v>
      </c>
      <c r="N2" s="5">
        <f>_xlfn.POISSON.DIST(1,K2,FALSE) * _xlfn.POISSON.DIST(0,L2,FALSE)</f>
        <v>0.12816489281596805</v>
      </c>
      <c r="O2" s="5">
        <f>_xlfn.POISSON.DIST(0,K2,FALSE) * _xlfn.POISSON.DIST(1,L2,FALSE)</f>
        <v>3.5472589871524254E-2</v>
      </c>
      <c r="P2" s="5">
        <f>_xlfn.POISSON.DIST(1,K2,FALSE) * _xlfn.POISSON.DIST(1,L2,FALSE)</f>
        <v>7.9498830919918273E-2</v>
      </c>
      <c r="Q2" s="5">
        <f>_xlfn.POISSON.DIST(2,K2,FALSE) * _xlfn.POISSON.DIST(0,L2,FALSE)</f>
        <v>0.14361735611564858</v>
      </c>
      <c r="R2" s="5">
        <f>_xlfn.POISSON.DIST(0,K2,FALSE) * _xlfn.POISSON.DIST(2,L2,FALSE)</f>
        <v>1.100156744381315E-2</v>
      </c>
      <c r="S2" s="5">
        <f>_xlfn.POISSON.DIST(2,K2,FALSE) * _xlfn.POISSON.DIST(2,L2,FALSE)</f>
        <v>2.7628687783725157E-2</v>
      </c>
      <c r="T2" s="5">
        <f>_xlfn.POISSON.DIST(2,K2,FALSE) * _xlfn.POISSON.DIST(1,L2,FALSE)</f>
        <v>8.9083770603217344E-2</v>
      </c>
      <c r="U2" s="5">
        <f>_xlfn.POISSON.DIST(1,K2,FALSE) * _xlfn.POISSON.DIST(2,L2,FALSE)</f>
        <v>2.4655987996294478E-2</v>
      </c>
      <c r="V2" s="5">
        <f>_xlfn.POISSON.DIST(3,K2,FALSE) * _xlfn.POISSON.DIST(3,L2,FALSE)</f>
        <v>4.2675366267377647E-3</v>
      </c>
      <c r="W2" s="5">
        <f>_xlfn.POISSON.DIST(3,K2,FALSE) * _xlfn.POISSON.DIST(0,L2,FALSE)</f>
        <v>0.10728858490791134</v>
      </c>
      <c r="X2" s="5">
        <f>_xlfn.POISSON.DIST(3,K2,FALSE) * _xlfn.POISSON.DIST(1,L2,FALSE)</f>
        <v>6.6549558805300793E-2</v>
      </c>
      <c r="Y2" s="5">
        <f>_xlfn.POISSON.DIST(3,K2,FALSE) * _xlfn.POISSON.DIST(2,L2,FALSE)</f>
        <v>2.0639864814050734E-2</v>
      </c>
      <c r="Z2" s="5">
        <f>_xlfn.POISSON.DIST(0,K2,FALSE) * _xlfn.POISSON.DIST(3,L2,FALSE)</f>
        <v>2.2747044344029383E-3</v>
      </c>
      <c r="AA2" s="5">
        <f>_xlfn.POISSON.DIST(1,K2,FALSE) * _xlfn.POISSON.DIST(3,L2,FALSE)</f>
        <v>5.0979176845656398E-3</v>
      </c>
      <c r="AB2" s="5">
        <f>_xlfn.POISSON.DIST(2,K2,FALSE) * _xlfn.POISSON.DIST(3,L2,FALSE)</f>
        <v>5.7125585912502531E-3</v>
      </c>
      <c r="AC2" s="5">
        <f>_xlfn.POISSON.DIST(4,K2,FALSE) * _xlfn.POISSON.DIST(4,L2,FALSE)</f>
        <v>3.7078041180416935E-4</v>
      </c>
      <c r="AD2" s="5">
        <f>_xlfn.POISSON.DIST(4,K2,FALSE) * _xlfn.POISSON.DIST(0,L2,FALSE)</f>
        <v>6.0112026652995254E-2</v>
      </c>
      <c r="AE2" s="5">
        <f>_xlfn.POISSON.DIST(4,K2,FALSE) * _xlfn.POISSON.DIST(1,L2,FALSE)</f>
        <v>3.7286621461947618E-2</v>
      </c>
      <c r="AF2" s="5">
        <f>_xlfn.POISSON.DIST(4,K2,FALSE) * _xlfn.POISSON.DIST(2,L2,FALSE)</f>
        <v>1.1564176234418286E-2</v>
      </c>
      <c r="AG2" s="5">
        <f>_xlfn.POISSON.DIST(4,K2,FALSE) * _xlfn.POISSON.DIST(3,L2,FALSE)</f>
        <v>2.391030468612115E-3</v>
      </c>
      <c r="AH2" s="5">
        <f>_xlfn.POISSON.DIST(0,K2,FALSE) * _xlfn.POISSON.DIST(4,L2,FALSE)</f>
        <v>3.5274157230219495E-4</v>
      </c>
      <c r="AI2" s="5">
        <f>_xlfn.POISSON.DIST(1,K2,FALSE) * _xlfn.POISSON.DIST(4,L2,FALSE)</f>
        <v>7.9054116760134206E-4</v>
      </c>
      <c r="AJ2" s="5">
        <f>_xlfn.POISSON.DIST(2,K2,FALSE) * _xlfn.POISSON.DIST(4,L2,FALSE)</f>
        <v>8.858543856819517E-4</v>
      </c>
      <c r="AK2" s="5">
        <f>_xlfn.POISSON.DIST(3,K2,FALSE) * _xlfn.POISSON.DIST(4,L2,FALSE)</f>
        <v>6.6177282499025139E-4</v>
      </c>
      <c r="AL2" s="5">
        <f>_xlfn.POISSON.DIST(5,K2,FALSE) * _xlfn.POISSON.DIST(5,L2,FALSE)</f>
        <v>2.0617513219791056E-5</v>
      </c>
      <c r="AM2" s="5">
        <f>_xlfn.POISSON.DIST(5,K2,FALSE) * _xlfn.POISSON.DIST(0,L2,FALSE)</f>
        <v>2.6943822599072836E-2</v>
      </c>
      <c r="AN2" s="5">
        <f>_xlfn.POISSON.DIST(5,K2,FALSE) * _xlfn.POISSON.DIST(1,L2,FALSE)</f>
        <v>1.671286379660665E-2</v>
      </c>
      <c r="AO2" s="5">
        <f>_xlfn.POISSON.DIST(5,K2,FALSE) * _xlfn.POISSON.DIST(2,L2,FALSE)</f>
        <v>5.1833739488311679E-3</v>
      </c>
      <c r="AP2" s="5">
        <f>_xlfn.POISSON.DIST(5,K2,FALSE) * _xlfn.POISSON.DIST(3,L2,FALSE)</f>
        <v>1.0717239854040545E-3</v>
      </c>
      <c r="AQ2" s="5">
        <f>_xlfn.POISSON.DIST(5,K2,FALSE) * _xlfn.POISSON.DIST(4,L2,FALSE)</f>
        <v>1.6619372520132653E-4</v>
      </c>
      <c r="AR2" s="5">
        <f>_xlfn.POISSON.DIST(0,K2,FALSE) * _xlfn.POISSON.DIST(5,L2,FALSE)</f>
        <v>4.3760099975497378E-5</v>
      </c>
      <c r="AS2" s="5">
        <f>_xlfn.POISSON.DIST(1,K2,FALSE) * _xlfn.POISSON.DIST(5,L2,FALSE)</f>
        <v>9.8072252451560245E-5</v>
      </c>
      <c r="AT2" s="5">
        <f>_xlfn.POISSON.DIST(2,K2,FALSE) * _xlfn.POISSON.DIST(5,L2,FALSE)</f>
        <v>1.0989653481491214E-4</v>
      </c>
      <c r="AU2" s="5">
        <f>_xlfn.POISSON.DIST(3,K2,FALSE) * _xlfn.POISSON.DIST(5,L2,FALSE)</f>
        <v>8.209762403006823E-5</v>
      </c>
      <c r="AV2" s="5">
        <f>_xlfn.POISSON.DIST(4,K2,FALSE) * _xlfn.POISSON.DIST(5,L2,FALSE)</f>
        <v>4.5997946268738043E-5</v>
      </c>
      <c r="AW2" s="5">
        <f>_xlfn.POISSON.DIST(6,K2,FALSE) * _xlfn.POISSON.DIST(6,L2,FALSE)</f>
        <v>7.9614704746796757E-7</v>
      </c>
      <c r="AX2" s="5">
        <f>_xlfn.POISSON.DIST(6,K2,FALSE) * _xlfn.POISSON.DIST(0,L2,FALSE)</f>
        <v>1.0064119953358994E-2</v>
      </c>
      <c r="AY2" s="5">
        <f>_xlfn.POISSON.DIST(6,K2,FALSE) * _xlfn.POISSON.DIST(1,L2,FALSE)</f>
        <v>6.242628171809152E-3</v>
      </c>
      <c r="AZ2" s="5">
        <f>_xlfn.POISSON.DIST(6,K2,FALSE) * _xlfn.POISSON.DIST(2,L2,FALSE)</f>
        <v>1.9361060217917281E-3</v>
      </c>
      <c r="BA2" s="5">
        <f>_xlfn.POISSON.DIST(6,K2,FALSE) * _xlfn.POISSON.DIST(3,L2,FALSE)</f>
        <v>4.0031286230223049E-4</v>
      </c>
      <c r="BB2" s="5">
        <f>_xlfn.POISSON.DIST(6,K2,FALSE) * _xlfn.POISSON.DIST(4,L2,FALSE)</f>
        <v>6.2077070904530371E-5</v>
      </c>
      <c r="BC2" s="5">
        <f>_xlfn.POISSON.DIST(6,K2,FALSE) * _xlfn.POISSON.DIST(5,L2,FALSE)</f>
        <v>7.701102002916328E-6</v>
      </c>
      <c r="BD2" s="5">
        <f>_xlfn.POISSON.DIST(0,K2,FALSE) * _xlfn.POISSON.DIST(6,L2,FALSE)</f>
        <v>4.5239596072356877E-6</v>
      </c>
      <c r="BE2" s="5">
        <f>_xlfn.POISSON.DIST(1,K2,FALSE) * _xlfn.POISSON.DIST(6,L2,FALSE)</f>
        <v>1.0138800161103536E-5</v>
      </c>
      <c r="BF2" s="5">
        <f>_xlfn.POISSON.DIST(2,K2,FALSE) * _xlfn.POISSON.DIST(6,L2,FALSE)</f>
        <v>1.1361205407579333E-5</v>
      </c>
      <c r="BG2" s="5">
        <f>_xlfn.POISSON.DIST(3,K2,FALSE) * _xlfn.POISSON.DIST(6,L2,FALSE)</f>
        <v>8.4873283006668714E-6</v>
      </c>
      <c r="BH2" s="5">
        <f>_xlfn.POISSON.DIST(4,K2,FALSE) * _xlfn.POISSON.DIST(6,L2,FALSE)</f>
        <v>4.7553102267153401E-6</v>
      </c>
      <c r="BI2" s="5">
        <f>_xlfn.POISSON.DIST(5,K2,FALSE) * _xlfn.POISSON.DIST(6,L2,FALSE)</f>
        <v>2.1314575848823209E-6</v>
      </c>
      <c r="BJ2" s="8">
        <f>SUM(N2,Q2,T2,W2,X2,Y2,AD2,AE2,AF2,AG2,AM2,AN2,AO2,AP2,AQ2,AX2,AY2,AZ2,BA2,BB2,BC2)</f>
        <v>0.73548880611735579</v>
      </c>
      <c r="BK2" s="8">
        <f>SUM(M2,P2,S2,V2,AC2,AL2,AY2)</f>
        <v>0.17521659759796623</v>
      </c>
      <c r="BL2" s="8">
        <f>SUM(O2,R2,U2,AA2,AB2,AH2,AI2,AJ2,AK2,AR2,AS2,AT2,AU2,AV2,BD2,BE2,BF2,BG2,BH2,BI2)</f>
        <v>8.5052754056852461E-2</v>
      </c>
      <c r="BM2" s="8">
        <f>SUM(S2:BI2)</f>
        <v>0.53684827684419145</v>
      </c>
      <c r="BN2" s="8">
        <f>SUM(M2:R2)</f>
        <v>0.45494275333762424</v>
      </c>
    </row>
    <row r="3" spans="1:88" x14ac:dyDescent="0.25">
      <c r="A3" t="s">
        <v>80</v>
      </c>
      <c r="B3" t="s">
        <v>89</v>
      </c>
      <c r="C3" t="s">
        <v>91</v>
      </c>
      <c r="D3" s="11">
        <v>44230</v>
      </c>
      <c r="E3">
        <f>VLOOKUP(A3,home!$A$2:$E$405,3,FALSE)</f>
        <v>1.2518115942029</v>
      </c>
      <c r="F3">
        <f>VLOOKUP(B3,home!$B$2:$E$405,3,FALSE)</f>
        <v>1.29</v>
      </c>
      <c r="G3">
        <f>VLOOKUP(C3,away!$B$2:$E$405,4,FALSE)</f>
        <v>1.1100000000000001</v>
      </c>
      <c r="H3">
        <f>VLOOKUP(A3,away!$A$2:$E$405,3,FALSE)</f>
        <v>1.0561594202898601</v>
      </c>
      <c r="I3">
        <f>VLOOKUP(C3,away!$B$2:$E$405,3,FALSE)</f>
        <v>0.56000000000000005</v>
      </c>
      <c r="J3">
        <f>VLOOKUP(B3,home!$B$2:$E$405,4,FALSE)</f>
        <v>1.07</v>
      </c>
      <c r="K3" s="3">
        <f t="shared" ref="K3:K8" si="0">E3*F3*G3</f>
        <v>1.7924690217391328</v>
      </c>
      <c r="L3" s="3">
        <f t="shared" ref="L3:L8" si="1">H3*I3*J3</f>
        <v>0.63285072463768433</v>
      </c>
      <c r="M3" s="5">
        <f>_xlfn.POISSON.DIST(0,K3,FALSE) * _xlfn.POISSON.DIST(0,L3,FALSE)</f>
        <v>8.8449833006515682E-2</v>
      </c>
      <c r="N3" s="5">
        <f>_xlfn.POISSON.DIST(1,K3,FALSE) * _xlfn.POISSON.DIST(0,L3,FALSE)</f>
        <v>0.1585435856421788</v>
      </c>
      <c r="O3" s="5">
        <f>_xlfn.POISSON.DIST(0,K3,FALSE) * _xlfn.POISSON.DIST(1,L3,FALSE)</f>
        <v>5.5975540912255616E-2</v>
      </c>
      <c r="P3" s="5">
        <f>_xlfn.POISSON.DIST(1,K3,FALSE) * _xlfn.POISSON.DIST(1,L3,FALSE)</f>
        <v>0.1003344230603096</v>
      </c>
      <c r="Q3" s="5">
        <f>_xlfn.POISSON.DIST(2,K3,FALSE) * _xlfn.POISSON.DIST(0,L3,FALSE)</f>
        <v>0.14209223292952539</v>
      </c>
      <c r="R3" s="5">
        <f>_xlfn.POISSON.DIST(0,K3,FALSE) * _xlfn.POISSON.DIST(2,L3,FALSE)</f>
        <v>1.7712080814153656E-2</v>
      </c>
      <c r="S3" s="5">
        <f>_xlfn.POISSON.DIST(2,K3,FALSE) * _xlfn.POISSON.DIST(2,L3,FALSE)</f>
        <v>2.8453972462852493E-2</v>
      </c>
      <c r="T3" s="5">
        <f>_xlfn.POISSON.DIST(2,K3,FALSE) * _xlfn.POISSON.DIST(1,L3,FALSE)</f>
        <v>8.9923172574836757E-2</v>
      </c>
      <c r="U3" s="5">
        <f>_xlfn.POISSON.DIST(1,K3,FALSE) * _xlfn.POISSON.DIST(2,L3,FALSE)</f>
        <v>3.1748356169910459E-2</v>
      </c>
      <c r="V3" s="5">
        <f>_xlfn.POISSON.DIST(3,K3,FALSE) * _xlfn.POISSON.DIST(3,L3,FALSE)</f>
        <v>3.5863555064584644E-3</v>
      </c>
      <c r="W3" s="5">
        <f>_xlfn.POISSON.DIST(3,K3,FALSE) * _xlfn.POISSON.DIST(0,L3,FALSE)</f>
        <v>8.489864191863844E-2</v>
      </c>
      <c r="X3" s="5">
        <f>_xlfn.POISSON.DIST(3,K3,FALSE) * _xlfn.POISSON.DIST(1,L3,FALSE)</f>
        <v>5.372816705896561E-2</v>
      </c>
      <c r="Y3" s="5">
        <f>_xlfn.POISSON.DIST(3,K3,FALSE) * _xlfn.POISSON.DIST(2,L3,FALSE)</f>
        <v>1.7000954728360475E-2</v>
      </c>
      <c r="Z3" s="5">
        <f>_xlfn.POISSON.DIST(0,K3,FALSE) * _xlfn.POISSON.DIST(3,L3,FALSE)</f>
        <v>3.7363677260261225E-3</v>
      </c>
      <c r="AA3" s="5">
        <f>_xlfn.POISSON.DIST(1,K3,FALSE) * _xlfn.POISSON.DIST(3,L3,FALSE)</f>
        <v>6.6973234027277104E-3</v>
      </c>
      <c r="AB3" s="5">
        <f>_xlfn.POISSON.DIST(2,K3,FALSE) * _xlfn.POISSON.DIST(3,L3,FALSE)</f>
        <v>6.0023723639789717E-3</v>
      </c>
      <c r="AC3" s="5">
        <f>_xlfn.POISSON.DIST(4,K3,FALSE) * _xlfn.POISSON.DIST(4,L3,FALSE)</f>
        <v>2.5426483182504084E-4</v>
      </c>
      <c r="AD3" s="5">
        <f>_xlfn.POISSON.DIST(4,K3,FALSE) * _xlfn.POISSON.DIST(0,L3,FALSE)</f>
        <v>3.8044546406720697E-2</v>
      </c>
      <c r="AE3" s="5">
        <f>_xlfn.POISSON.DIST(4,K3,FALSE) * _xlfn.POISSON.DIST(1,L3,FALSE)</f>
        <v>2.40765187620052E-2</v>
      </c>
      <c r="AF3" s="5">
        <f>_xlfn.POISSON.DIST(4,K3,FALSE) * _xlfn.POISSON.DIST(2,L3,FALSE)</f>
        <v>7.6184211726438977E-3</v>
      </c>
      <c r="AG3" s="5">
        <f>_xlfn.POISSON.DIST(4,K3,FALSE) * _xlfn.POISSON.DIST(3,L3,FALSE)</f>
        <v>1.607107786567589E-3</v>
      </c>
      <c r="AH3" s="5">
        <f>_xlfn.POISSON.DIST(0,K3,FALSE) * _xlfn.POISSON.DIST(4,L3,FALSE)</f>
        <v>5.9114075573212194E-4</v>
      </c>
      <c r="AI3" s="5">
        <f>_xlfn.POISSON.DIST(1,K3,FALSE) * _xlfn.POISSON.DIST(4,L3,FALSE)</f>
        <v>1.059601492137288E-3</v>
      </c>
      <c r="AJ3" s="5">
        <f>_xlfn.POISSON.DIST(2,K3,FALSE) * _xlfn.POISSON.DIST(4,L3,FALSE)</f>
        <v>9.4965142502232542E-4</v>
      </c>
      <c r="AK3" s="5">
        <f>_xlfn.POISSON.DIST(3,K3,FALSE) * _xlfn.POISSON.DIST(4,L3,FALSE)</f>
        <v>5.6740692026764703E-4</v>
      </c>
      <c r="AL3" s="5">
        <f>_xlfn.POISSON.DIST(5,K3,FALSE) * _xlfn.POISSON.DIST(5,L3,FALSE)</f>
        <v>1.1537168285580734E-5</v>
      </c>
      <c r="AM3" s="5">
        <f>_xlfn.POISSON.DIST(5,K3,FALSE) * _xlfn.POISSON.DIST(0,L3,FALSE)</f>
        <v>1.363873417603273E-2</v>
      </c>
      <c r="AN3" s="5">
        <f>_xlfn.POISSON.DIST(5,K3,FALSE) * _xlfn.POISSON.DIST(1,L3,FALSE)</f>
        <v>8.6312828064430622E-3</v>
      </c>
      <c r="AO3" s="5">
        <f>_xlfn.POISSON.DIST(5,K3,FALSE) * _xlfn.POISSON.DIST(2,L3,FALSE)</f>
        <v>2.7311567893051388E-3</v>
      </c>
      <c r="AP3" s="5">
        <f>_xlfn.POISSON.DIST(5,K3,FALSE) * _xlfn.POISSON.DIST(3,L3,FALSE)</f>
        <v>5.7613818440362954E-4</v>
      </c>
      <c r="AQ3" s="5">
        <f>_xlfn.POISSON.DIST(5,K3,FALSE) * _xlfn.POISSON.DIST(4,L3,FALSE)</f>
        <v>9.1152366872819163E-5</v>
      </c>
      <c r="AR3" s="5">
        <f>_xlfn.POISSON.DIST(0,K3,FALSE) * _xlfn.POISSON.DIST(5,L3,FALSE)</f>
        <v>7.4820771125588356E-5</v>
      </c>
      <c r="AS3" s="5">
        <f>_xlfn.POISSON.DIST(1,K3,FALSE) * _xlfn.POISSON.DIST(5,L3,FALSE)</f>
        <v>1.3411391442525087E-4</v>
      </c>
      <c r="AT3" s="5">
        <f>_xlfn.POISSON.DIST(2,K3,FALSE) * _xlfn.POISSON.DIST(5,L3,FALSE)</f>
        <v>1.2019751849571766E-4</v>
      </c>
      <c r="AU3" s="5">
        <f>_xlfn.POISSON.DIST(3,K3,FALSE) * _xlfn.POISSON.DIST(5,L3,FALSE)</f>
        <v>7.1816776131163439E-5</v>
      </c>
      <c r="AV3" s="5">
        <f>_xlfn.POISSON.DIST(4,K3,FALSE) * _xlfn.POISSON.DIST(5,L3,FALSE)</f>
        <v>3.2182336614071216E-5</v>
      </c>
      <c r="AW3" s="5">
        <f>_xlfn.POISSON.DIST(6,K3,FALSE) * _xlfn.POISSON.DIST(6,L3,FALSE)</f>
        <v>3.6353787739083277E-7</v>
      </c>
      <c r="AX3" s="5">
        <f>_xlfn.POISSON.DIST(6,K3,FALSE) * _xlfn.POISSON.DIST(0,L3,FALSE)</f>
        <v>4.0745014177122436E-3</v>
      </c>
      <c r="AY3" s="5">
        <f>_xlfn.POISSON.DIST(6,K3,FALSE) * _xlfn.POISSON.DIST(1,L3,FALSE)</f>
        <v>2.578551174736465E-3</v>
      </c>
      <c r="AZ3" s="5">
        <f>_xlfn.POISSON.DIST(6,K3,FALSE) * _xlfn.POISSON.DIST(2,L3,FALSE)</f>
        <v>8.1591898972366208E-4</v>
      </c>
      <c r="BA3" s="5">
        <f>_xlfn.POISSON.DIST(6,K3,FALSE) * _xlfn.POISSON.DIST(3,L3,FALSE)</f>
        <v>1.7211830796408896E-4</v>
      </c>
      <c r="BB3" s="5">
        <f>_xlfn.POISSON.DIST(6,K3,FALSE) * _xlfn.POISSON.DIST(4,L3,FALSE)</f>
        <v>2.7231298979621446E-5</v>
      </c>
      <c r="BC3" s="5">
        <f>_xlfn.POISSON.DIST(6,K3,FALSE) * _xlfn.POISSON.DIST(5,L3,FALSE)</f>
        <v>3.4466694584157737E-6</v>
      </c>
      <c r="BD3" s="5">
        <f>_xlfn.POISSON.DIST(0,K3,FALSE) * _xlfn.POISSON.DIST(6,L3,FALSE)</f>
        <v>7.891729870796484E-6</v>
      </c>
      <c r="BE3" s="5">
        <f>_xlfn.POISSON.DIST(1,K3,FALSE) * _xlfn.POISSON.DIST(6,L3,FALSE)</f>
        <v>1.4145681321336062E-5</v>
      </c>
      <c r="BF3" s="5">
        <f>_xlfn.POISSON.DIST(2,K3,FALSE) * _xlfn.POISSON.DIST(6,L3,FALSE)</f>
        <v>1.2677847779944393E-5</v>
      </c>
      <c r="BG3" s="5">
        <f>_xlfn.POISSON.DIST(3,K3,FALSE) * _xlfn.POISSON.DIST(6,L3,FALSE)</f>
        <v>7.574883135958187E-6</v>
      </c>
      <c r="BH3" s="5">
        <f>_xlfn.POISSON.DIST(4,K3,FALSE) * _xlfn.POISSON.DIST(6,L3,FALSE)</f>
        <v>3.3944358411248069E-6</v>
      </c>
      <c r="BI3" s="5">
        <f>_xlfn.POISSON.DIST(5,K3,FALSE) * _xlfn.POISSON.DIST(6,L3,FALSE)</f>
        <v>1.2168842182994457E-6</v>
      </c>
      <c r="BJ3" s="8">
        <f>SUM(N3,Q3,T3,W3,X3,Y3,AD3,AE3,AF3,AG3,AM3,AN3,AO3,AP3,AQ3,AX3,AY3,AZ3,BA3,BB3,BC3)</f>
        <v>0.65087358116207472</v>
      </c>
      <c r="BK3" s="8">
        <f>SUM(M3,P3,S3,V3,AC3,AL3,AY3)</f>
        <v>0.22366893721098333</v>
      </c>
      <c r="BL3" s="8">
        <f>SUM(O3,R3,U3,AA3,AB3,AH3,AI3,AJ3,AK3,AR3,AS3,AT3,AU3,AV3,BD3,BE3,BF3,BG3,BH3,BI3)</f>
        <v>0.12178350703514505</v>
      </c>
      <c r="BM3" s="8">
        <f>SUM(S3:BI3)</f>
        <v>0.43437650913243148</v>
      </c>
      <c r="BN3" s="8">
        <f>SUM(M3:R3)</f>
        <v>0.56310769636493874</v>
      </c>
    </row>
    <row r="4" spans="1:88" x14ac:dyDescent="0.25">
      <c r="A4" t="s">
        <v>80</v>
      </c>
      <c r="B4" t="s">
        <v>369</v>
      </c>
      <c r="C4" t="s">
        <v>81</v>
      </c>
      <c r="D4" s="11">
        <v>44230</v>
      </c>
      <c r="E4">
        <f>VLOOKUP(A4,home!$A$2:$E$405,3,FALSE)</f>
        <v>1.2518115942029</v>
      </c>
      <c r="F4">
        <f>VLOOKUP(B4,home!$B$2:$E$405,3,FALSE)</f>
        <v>1.04</v>
      </c>
      <c r="G4">
        <f>VLOOKUP(C4,away!$B$2:$E$405,4,FALSE)</f>
        <v>0.97</v>
      </c>
      <c r="H4">
        <f>VLOOKUP(A4,away!$A$2:$E$405,3,FALSE)</f>
        <v>1.0561594202898601</v>
      </c>
      <c r="I4">
        <f>VLOOKUP(C4,away!$B$2:$E$405,3,FALSE)</f>
        <v>0.87</v>
      </c>
      <c r="J4">
        <f>VLOOKUP(B4,home!$B$2:$E$405,4,FALSE)</f>
        <v>0.91</v>
      </c>
      <c r="K4" s="3">
        <f t="shared" si="0"/>
        <v>1.2628275362318855</v>
      </c>
      <c r="L4" s="3">
        <f t="shared" si="1"/>
        <v>0.83616141304348224</v>
      </c>
      <c r="M4" s="5">
        <f t="shared" ref="M4:M8" si="2">_xlfn.POISSON.DIST(0,K4,FALSE) * _xlfn.POISSON.DIST(0,L4,FALSE)</f>
        <v>0.12258030052352532</v>
      </c>
      <c r="N4" s="5">
        <f t="shared" ref="N4:N8" si="3">_xlfn.POISSON.DIST(1,K4,FALSE) * _xlfn.POISSON.DIST(0,L4,FALSE)</f>
        <v>0.15479777890068758</v>
      </c>
      <c r="O4" s="5">
        <f t="shared" ref="O4:O8" si="4">_xlfn.POISSON.DIST(0,K4,FALSE) * _xlfn.POISSON.DIST(1,L4,FALSE)</f>
        <v>0.10249691729704563</v>
      </c>
      <c r="P4" s="5">
        <f t="shared" ref="P4:P8" si="5">_xlfn.POISSON.DIST(1,K4,FALSE) * _xlfn.POISSON.DIST(1,L4,FALSE)</f>
        <v>0.12943592954159147</v>
      </c>
      <c r="Q4" s="5">
        <f t="shared" ref="Q4:Q8" si="6">_xlfn.POISSON.DIST(2,K4,FALSE) * _xlfn.POISSON.DIST(0,L4,FALSE)</f>
        <v>9.7741448871661737E-2</v>
      </c>
      <c r="R4" s="5">
        <f t="shared" ref="R4:R8" si="7">_xlfn.POISSON.DIST(0,K4,FALSE) * _xlfn.POISSON.DIST(2,L4,FALSE)</f>
        <v>4.2851983599849298E-2</v>
      </c>
      <c r="S4" s="5">
        <f t="shared" ref="S4:S8" si="8">_xlfn.POISSON.DIST(2,K4,FALSE) * _xlfn.POISSON.DIST(2,L4,FALSE)</f>
        <v>3.416874445719055E-2</v>
      </c>
      <c r="T4" s="5">
        <f t="shared" ref="T4:T8" si="9">_xlfn.POISSON.DIST(2,K4,FALSE) * _xlfn.POISSON.DIST(1,L4,FALSE)</f>
        <v>8.1727628001445951E-2</v>
      </c>
      <c r="U4" s="5">
        <f t="shared" ref="U4:U8" si="10">_xlfn.POISSON.DIST(1,K4,FALSE) * _xlfn.POISSON.DIST(2,L4,FALSE)</f>
        <v>5.4114664872046851E-2</v>
      </c>
      <c r="V4" s="5">
        <f t="shared" ref="V4:V8" si="11">_xlfn.POISSON.DIST(3,K4,FALSE) * _xlfn.POISSON.DIST(3,L4,FALSE)</f>
        <v>4.00885803129043E-3</v>
      </c>
      <c r="W4" s="5">
        <f t="shared" ref="W4:W8" si="12">_xlfn.POISSON.DIST(3,K4,FALSE) * _xlfn.POISSON.DIST(0,L4,FALSE)</f>
        <v>4.1143531022111796E-2</v>
      </c>
      <c r="X4" s="5">
        <f t="shared" ref="X4:X8" si="13">_xlfn.POISSON.DIST(3,K4,FALSE) * _xlfn.POISSON.DIST(1,L4,FALSE)</f>
        <v>3.4402633037047346E-2</v>
      </c>
      <c r="Y4" s="5">
        <f t="shared" ref="Y4:Y8" si="14">_xlfn.POISSON.DIST(3,K4,FALSE) * _xlfn.POISSON.DIST(2,L4,FALSE)</f>
        <v>1.4383077126336944E-2</v>
      </c>
      <c r="Z4" s="5">
        <f t="shared" ref="Z4:Z8" si="15">_xlfn.POISSON.DIST(0,K4,FALSE) * _xlfn.POISSON.DIST(3,L4,FALSE)</f>
        <v>1.1943725052855375E-2</v>
      </c>
      <c r="AA4" s="5">
        <f t="shared" ref="AA4:AA8" si="16">_xlfn.POISSON.DIST(1,K4,FALSE) * _xlfn.POISSON.DIST(3,L4,FALSE)</f>
        <v>1.50828648819284E-2</v>
      </c>
      <c r="AB4" s="5">
        <f t="shared" ref="AB4:AB8" si="17">_xlfn.POISSON.DIST(2,K4,FALSE) * _xlfn.POISSON.DIST(3,L4,FALSE)</f>
        <v>9.5235285490820366E-3</v>
      </c>
      <c r="AC4" s="5">
        <f t="shared" ref="AC4:AC8" si="18">_xlfn.POISSON.DIST(4,K4,FALSE) * _xlfn.POISSON.DIST(4,L4,FALSE)</f>
        <v>2.6456650429567145E-4</v>
      </c>
      <c r="AD4" s="5">
        <f t="shared" ref="AD4:AD8" si="19">_xlfn.POISSON.DIST(4,K4,FALSE) * _xlfn.POISSON.DIST(0,L4,FALSE)</f>
        <v>1.2989295978133406E-2</v>
      </c>
      <c r="AE4" s="5">
        <f t="shared" ref="AE4:AE8" si="20">_xlfn.POISSON.DIST(4,K4,FALSE) * _xlfn.POISSON.DIST(1,L4,FALSE)</f>
        <v>1.0861148079516049E-2</v>
      </c>
      <c r="AF4" s="5">
        <f t="shared" ref="AF4:AF8" si="21">_xlfn.POISSON.DIST(4,K4,FALSE) * _xlfn.POISSON.DIST(2,L4,FALSE)</f>
        <v>4.5408364627213208E-3</v>
      </c>
      <c r="AG4" s="5">
        <f t="shared" ref="AG4:AG8" si="22">_xlfn.POISSON.DIST(4,K4,FALSE) * _xlfn.POISSON.DIST(3,L4,FALSE)</f>
        <v>1.2656240776894761E-3</v>
      </c>
      <c r="AH4" s="5">
        <f t="shared" ref="AH4:AH8" si="23">_xlfn.POISSON.DIST(0,K4,FALSE) * _xlfn.POISSON.DIST(4,L4,FALSE)</f>
        <v>2.4967205042995969E-3</v>
      </c>
      <c r="AI4" s="5">
        <f t="shared" ref="AI4:AI8" si="24">_xlfn.POISSON.DIST(1,K4,FALSE) * _xlfn.POISSON.DIST(4,L4,FALSE)</f>
        <v>3.1529274031042902E-3</v>
      </c>
      <c r="AJ4" s="5">
        <f t="shared" ref="AJ4:AJ8" si="25">_xlfn.POISSON.DIST(2,K4,FALSE) * _xlfn.POISSON.DIST(4,L4,FALSE)</f>
        <v>1.9908017721900944E-3</v>
      </c>
      <c r="AK4" s="5">
        <f t="shared" ref="AK4:AK8" si="26">_xlfn.POISSON.DIST(3,K4,FALSE) * _xlfn.POISSON.DIST(4,L4,FALSE)</f>
        <v>8.3801309903362925E-4</v>
      </c>
      <c r="AL4" s="5">
        <f t="shared" ref="AL4:AL8" si="27">_xlfn.POISSON.DIST(5,K4,FALSE) * _xlfn.POISSON.DIST(5,L4,FALSE)</f>
        <v>1.1174523561396413E-5</v>
      </c>
      <c r="AM4" s="5">
        <f t="shared" ref="AM4:AM8" si="28">_xlfn.POISSON.DIST(5,K4,FALSE) * _xlfn.POISSON.DIST(0,L4,FALSE)</f>
        <v>3.2806481274905864E-3</v>
      </c>
      <c r="AN4" s="5">
        <f t="shared" ref="AN4:AN8" si="29">_xlfn.POISSON.DIST(5,K4,FALSE) * _xlfn.POISSON.DIST(1,L4,FALSE)</f>
        <v>2.743151373980983E-3</v>
      </c>
      <c r="AO4" s="5">
        <f t="shared" ref="AO4:AO8" si="30">_xlfn.POISSON.DIST(5,K4,FALSE) * _xlfn.POISSON.DIST(2,L4,FALSE)</f>
        <v>1.146858664530054E-3</v>
      </c>
      <c r="AP4" s="5">
        <f t="shared" ref="AP4:AP8" si="31">_xlfn.POISSON.DIST(5,K4,FALSE) * _xlfn.POISSON.DIST(3,L4,FALSE)</f>
        <v>3.1965298716487038E-4</v>
      </c>
      <c r="AQ4" s="5">
        <f t="shared" ref="AQ4:AQ8" si="32">_xlfn.POISSON.DIST(5,K4,FALSE) * _xlfn.POISSON.DIST(4,L4,FALSE)</f>
        <v>6.6820373357837011E-5</v>
      </c>
      <c r="AR4" s="5">
        <f t="shared" ref="AR4:AR8" si="33">_xlfn.POISSON.DIST(0,K4,FALSE) * _xlfn.POISSON.DIST(5,L4,FALSE)</f>
        <v>4.1753226896995744E-4</v>
      </c>
      <c r="AS4" s="5">
        <f t="shared" ref="AS4:AS8" si="34">_xlfn.POISSON.DIST(1,K4,FALSE) * _xlfn.POISSON.DIST(5,L4,FALSE)</f>
        <v>5.2727124652064022E-4</v>
      </c>
      <c r="AT4" s="5">
        <f t="shared" ref="AT4:AT8" si="35">_xlfn.POISSON.DIST(2,K4,FALSE) * _xlfn.POISSON.DIST(5,L4,FALSE)</f>
        <v>3.3292632458478769E-4</v>
      </c>
      <c r="AU4" s="5">
        <f t="shared" ref="AU4:AU8" si="36">_xlfn.POISSON.DIST(3,K4,FALSE) * _xlfn.POISSON.DIST(5,L4,FALSE)</f>
        <v>1.4014284340738145E-4</v>
      </c>
      <c r="AV4" s="5">
        <f t="shared" ref="AV4:AV8" si="37">_xlfn.POISSON.DIST(4,K4,FALSE) * _xlfn.POISSON.DIST(5,L4,FALSE)</f>
        <v>4.4244060415168648E-5</v>
      </c>
      <c r="AW4" s="5">
        <f t="shared" ref="AW4:AW8" si="38">_xlfn.POISSON.DIST(6,K4,FALSE) * _xlfn.POISSON.DIST(6,L4,FALSE)</f>
        <v>3.27763568991199E-7</v>
      </c>
      <c r="AX4" s="5">
        <f t="shared" ref="AX4:AX8" si="39">_xlfn.POISSON.DIST(6,K4,FALSE) * _xlfn.POISSON.DIST(0,L4,FALSE)</f>
        <v>6.9048213201378041E-4</v>
      </c>
      <c r="AY4" s="5">
        <f t="shared" ref="AY4:AY8" si="40">_xlfn.POISSON.DIST(6,K4,FALSE) * _xlfn.POISSON.DIST(1,L4,FALSE)</f>
        <v>5.7735451518591886E-4</v>
      </c>
      <c r="AZ4" s="5">
        <f t="shared" ref="AZ4:AZ8" si="41">_xlfn.POISSON.DIST(6,K4,FALSE) * _xlfn.POISSON.DIST(2,L4,FALSE)</f>
        <v>2.4138078362244623E-4</v>
      </c>
      <c r="BA4" s="5">
        <f t="shared" ref="BA4:BA8" si="42">_xlfn.POISSON.DIST(6,K4,FALSE) * _xlfn.POISSON.DIST(3,L4,FALSE)</f>
        <v>6.7277765705095913E-5</v>
      </c>
      <c r="BB4" s="5">
        <f t="shared" ref="BB4:BB8" si="43">_xlfn.POISSON.DIST(6,K4,FALSE) * _xlfn.POISSON.DIST(4,L4,FALSE)</f>
        <v>1.4063767909595326E-5</v>
      </c>
      <c r="BC4" s="5">
        <f t="shared" ref="BC4:BC8" si="44">_xlfn.POISSON.DIST(6,K4,FALSE) * _xlfn.POISSON.DIST(5,L4,FALSE)</f>
        <v>2.3519160096005623E-6</v>
      </c>
      <c r="BD4" s="5">
        <f t="shared" ref="BD4:BD8" si="45">_xlfn.POISSON.DIST(0,K4,FALSE) * _xlfn.POISSON.DIST(6,L4,FALSE)</f>
        <v>5.8187395335528464E-5</v>
      </c>
      <c r="BE4" s="5">
        <f t="shared" ref="BE4:BE8" si="46">_xlfn.POISSON.DIST(1,K4,FALSE) * _xlfn.POISSON.DIST(6,L4,FALSE)</f>
        <v>7.348064509131612E-5</v>
      </c>
      <c r="BF4" s="5">
        <f t="shared" ref="BF4:BF8" si="47">_xlfn.POISSON.DIST(2,K4,FALSE) * _xlfn.POISSON.DIST(6,L4,FALSE)</f>
        <v>4.639669100069817E-5</v>
      </c>
      <c r="BG4" s="5">
        <f t="shared" ref="BG4:BG8" si="48">_xlfn.POISSON.DIST(3,K4,FALSE) * _xlfn.POISSON.DIST(6,L4,FALSE)</f>
        <v>1.9530339661907918E-5</v>
      </c>
      <c r="BH4" s="5">
        <f t="shared" ref="BH4:BH8" si="49">_xlfn.POISSON.DIST(4,K4,FALSE) * _xlfn.POISSON.DIST(6,L4,FALSE)</f>
        <v>6.1658626792547676E-6</v>
      </c>
      <c r="BI4" s="5">
        <f t="shared" ref="BI4:BI8" si="50">_xlfn.POISSON.DIST(5,K4,FALSE) * _xlfn.POISSON.DIST(6,L4,FALSE)</f>
        <v>1.5572842351974847E-6</v>
      </c>
      <c r="BJ4" s="8">
        <f t="shared" ref="BJ4:BJ8" si="51">SUM(N4,Q4,T4,W4,X4,Y4,AD4,AE4,AF4,AG4,AM4,AN4,AO4,AP4,AQ4,AX4,AY4,AZ4,BA4,BB4,BC4)</f>
        <v>0.46300304396432235</v>
      </c>
      <c r="BK4" s="8">
        <f t="shared" ref="BK4:BK8" si="52">SUM(M4,P4,S4,V4,AC4,AL4,AY4)</f>
        <v>0.29104692809664079</v>
      </c>
      <c r="BL4" s="8">
        <f t="shared" ref="BL4:BL8" si="53">SUM(O4,R4,U4,AA4,AB4,AH4,AI4,AJ4,AK4,AR4,AS4,AT4,AU4,AV4,BD4,BE4,BF4,BG4,BH4,BI4)</f>
        <v>0.23421585694048172</v>
      </c>
      <c r="BM4" s="8">
        <f t="shared" ref="BM4:BM8" si="54">SUM(S4:BI4)</f>
        <v>0.34972816856832217</v>
      </c>
      <c r="BN4" s="8">
        <f t="shared" ref="BN4:BN8" si="55">SUM(M4:R4)</f>
        <v>0.64990435873436103</v>
      </c>
    </row>
    <row r="5" spans="1:88" x14ac:dyDescent="0.25">
      <c r="A5" t="s">
        <v>80</v>
      </c>
      <c r="B5" t="s">
        <v>96</v>
      </c>
      <c r="C5" t="s">
        <v>82</v>
      </c>
      <c r="D5" s="11">
        <v>44230</v>
      </c>
      <c r="E5">
        <f>VLOOKUP(A5,home!$A$2:$E$405,3,FALSE)</f>
        <v>1.2518115942029</v>
      </c>
      <c r="F5">
        <f>VLOOKUP(B5,home!$B$2:$E$405,3,FALSE)</f>
        <v>0.97</v>
      </c>
      <c r="G5">
        <f>VLOOKUP(C5,away!$B$2:$E$405,4,FALSE)</f>
        <v>0.83</v>
      </c>
      <c r="H5">
        <f>VLOOKUP(A5,away!$A$2:$E$405,3,FALSE)</f>
        <v>1.0561594202898601</v>
      </c>
      <c r="I5">
        <f>VLOOKUP(C5,away!$B$2:$E$405,3,FALSE)</f>
        <v>0.66</v>
      </c>
      <c r="J5">
        <f>VLOOKUP(B5,home!$B$2:$E$405,4,FALSE)</f>
        <v>0.95</v>
      </c>
      <c r="K5" s="3">
        <f t="shared" si="0"/>
        <v>1.0078335144927546</v>
      </c>
      <c r="L5" s="3">
        <f t="shared" si="1"/>
        <v>0.66221195652174225</v>
      </c>
      <c r="M5" s="5">
        <f t="shared" si="2"/>
        <v>0.18823850604830422</v>
      </c>
      <c r="N5" s="5">
        <f t="shared" si="3"/>
        <v>0.18971307511352808</v>
      </c>
      <c r="O5" s="5">
        <f t="shared" si="4"/>
        <v>0.12465378938297736</v>
      </c>
      <c r="P5" s="5">
        <f t="shared" si="5"/>
        <v>0.12563026664868571</v>
      </c>
      <c r="Q5" s="5">
        <f t="shared" si="6"/>
        <v>9.5599597618447454E-2</v>
      </c>
      <c r="R5" s="5">
        <f t="shared" si="7"/>
        <v>4.1273614877575304E-2</v>
      </c>
      <c r="S5" s="5">
        <f t="shared" si="8"/>
        <v>2.0961391255105065E-2</v>
      </c>
      <c r="T5" s="5">
        <f t="shared" si="9"/>
        <v>6.3307196581603387E-2</v>
      </c>
      <c r="U5" s="5">
        <f t="shared" si="10"/>
        <v>4.1596932337887166E-2</v>
      </c>
      <c r="V5" s="5">
        <f t="shared" si="11"/>
        <v>1.5544022244196711E-3</v>
      </c>
      <c r="W5" s="5">
        <f t="shared" si="12"/>
        <v>3.211615948396436E-2</v>
      </c>
      <c r="X5" s="5">
        <f t="shared" si="13"/>
        <v>2.1267704807840352E-2</v>
      </c>
      <c r="Y5" s="5">
        <f t="shared" si="14"/>
        <v>7.0418642057634108E-3</v>
      </c>
      <c r="Z5" s="5">
        <f t="shared" si="15"/>
        <v>9.1106270869346778E-3</v>
      </c>
      <c r="AA5" s="5">
        <f t="shared" si="16"/>
        <v>9.1819953162582645E-3</v>
      </c>
      <c r="AB5" s="5">
        <f t="shared" si="17"/>
        <v>4.6269613048202877E-3</v>
      </c>
      <c r="AC5" s="5">
        <f t="shared" si="18"/>
        <v>6.4837944834146403E-5</v>
      </c>
      <c r="AD5" s="5">
        <f t="shared" si="19"/>
        <v>8.0919354711834011E-3</v>
      </c>
      <c r="AE5" s="5">
        <f t="shared" si="20"/>
        <v>5.3585764204200472E-3</v>
      </c>
      <c r="AF5" s="5">
        <f t="shared" si="21"/>
        <v>1.7742566877688166E-3</v>
      </c>
      <c r="AG5" s="5">
        <f t="shared" si="22"/>
        <v>3.9164466419305805E-4</v>
      </c>
      <c r="AH5" s="5">
        <f t="shared" si="23"/>
        <v>1.5082915470947481E-3</v>
      </c>
      <c r="AI5" s="5">
        <f t="shared" si="24"/>
        <v>1.5201067707882141E-3</v>
      </c>
      <c r="AJ5" s="5">
        <f t="shared" si="25"/>
        <v>7.6600727460385883E-4</v>
      </c>
      <c r="AK5" s="5">
        <f t="shared" si="26"/>
        <v>2.5733593456367458E-4</v>
      </c>
      <c r="AL5" s="5">
        <f t="shared" si="27"/>
        <v>1.7309122282082567E-6</v>
      </c>
      <c r="AM5" s="5">
        <f t="shared" si="28"/>
        <v>1.6310647529942711E-3</v>
      </c>
      <c r="AN5" s="5">
        <f t="shared" si="29"/>
        <v>1.0801105812939886E-3</v>
      </c>
      <c r="AO5" s="5">
        <f t="shared" si="30"/>
        <v>3.5763107064926429E-4</v>
      </c>
      <c r="AP5" s="5">
        <f t="shared" si="31"/>
        <v>7.8942523669204914E-5</v>
      </c>
      <c r="AQ5" s="5">
        <f t="shared" si="32"/>
        <v>1.3069170762937029E-5</v>
      </c>
      <c r="AR5" s="5">
        <f t="shared" si="33"/>
        <v>1.9976173928136382E-4</v>
      </c>
      <c r="AS5" s="5">
        <f t="shared" si="34"/>
        <v>2.0132657576112225E-4</v>
      </c>
      <c r="AT5" s="5">
        <f t="shared" si="35"/>
        <v>1.0145183520506181E-4</v>
      </c>
      <c r="AU5" s="5">
        <f t="shared" si="36"/>
        <v>3.4082186542152408E-5</v>
      </c>
      <c r="AV5" s="5">
        <f t="shared" si="37"/>
        <v>8.5872924610937788E-6</v>
      </c>
      <c r="AW5" s="5">
        <f t="shared" si="38"/>
        <v>3.2089160793977035E-8</v>
      </c>
      <c r="AX5" s="5">
        <f t="shared" si="39"/>
        <v>2.7397362039591205E-4</v>
      </c>
      <c r="AY5" s="5">
        <f t="shared" si="40"/>
        <v>1.8142860719772206E-4</v>
      </c>
      <c r="AZ5" s="5">
        <f t="shared" si="41"/>
        <v>6.0072096470709083E-5</v>
      </c>
      <c r="BA5" s="5">
        <f t="shared" si="42"/>
        <v>1.3260153512077036E-5</v>
      </c>
      <c r="BB5" s="5">
        <f t="shared" si="43"/>
        <v>2.1952580502527962E-6</v>
      </c>
      <c r="BC5" s="5">
        <f t="shared" si="44"/>
        <v>2.9074522570560192E-7</v>
      </c>
      <c r="BD5" s="5">
        <f t="shared" si="45"/>
        <v>2.2047435367949683E-5</v>
      </c>
      <c r="BE5" s="5">
        <f t="shared" si="46"/>
        <v>2.2220144272432587E-5</v>
      </c>
      <c r="BF5" s="5">
        <f t="shared" si="47"/>
        <v>1.1197103047310891E-5</v>
      </c>
      <c r="BG5" s="5">
        <f t="shared" si="48"/>
        <v>3.7616052387696229E-6</v>
      </c>
      <c r="BH5" s="5">
        <f t="shared" si="49"/>
        <v>9.4776795698088635E-7</v>
      </c>
      <c r="BI5" s="5">
        <f t="shared" si="50"/>
        <v>1.9103846220153302E-7</v>
      </c>
      <c r="BJ5" s="8">
        <f t="shared" si="51"/>
        <v>0.4283540496349344</v>
      </c>
      <c r="BK5" s="8">
        <f t="shared" si="52"/>
        <v>0.33663256364077471</v>
      </c>
      <c r="BL5" s="8">
        <f t="shared" si="53"/>
        <v>0.22599060947016533</v>
      </c>
      <c r="BM5" s="8">
        <f t="shared" si="54"/>
        <v>0.23479760362525406</v>
      </c>
      <c r="BN5" s="8">
        <f t="shared" si="55"/>
        <v>0.7651088496895182</v>
      </c>
    </row>
    <row r="6" spans="1:88" x14ac:dyDescent="0.25">
      <c r="A6" t="s">
        <v>80</v>
      </c>
      <c r="B6" t="s">
        <v>94</v>
      </c>
      <c r="C6" t="s">
        <v>88</v>
      </c>
      <c r="D6" s="11">
        <v>44230</v>
      </c>
      <c r="E6">
        <f>VLOOKUP(A6,home!$A$2:$E$405,3,FALSE)</f>
        <v>1.2518115942029</v>
      </c>
      <c r="F6">
        <f>VLOOKUP(B6,home!$B$2:$E$405,3,FALSE)</f>
        <v>0.83</v>
      </c>
      <c r="G6">
        <f>VLOOKUP(C6,away!$B$2:$E$405,4,FALSE)</f>
        <v>1.1100000000000001</v>
      </c>
      <c r="H6">
        <f>VLOOKUP(A6,away!$A$2:$E$405,3,FALSE)</f>
        <v>1.0561594202898601</v>
      </c>
      <c r="I6">
        <f>VLOOKUP(C6,away!$B$2:$E$405,3,FALSE)</f>
        <v>0.97</v>
      </c>
      <c r="J6">
        <f>VLOOKUP(B6,home!$B$2:$E$405,4,FALSE)</f>
        <v>0.99</v>
      </c>
      <c r="K6" s="3">
        <f t="shared" si="0"/>
        <v>1.1532940217391319</v>
      </c>
      <c r="L6" s="3">
        <f t="shared" si="1"/>
        <v>1.0142298913043526</v>
      </c>
      <c r="M6" s="5">
        <f t="shared" si="2"/>
        <v>0.11446068091972331</v>
      </c>
      <c r="N6" s="5">
        <f t="shared" si="3"/>
        <v>0.13200681902890721</v>
      </c>
      <c r="O6" s="5">
        <f t="shared" si="4"/>
        <v>0.11608944396783316</v>
      </c>
      <c r="P6" s="5">
        <f t="shared" si="5"/>
        <v>0.13388526171512188</v>
      </c>
      <c r="Q6" s="5">
        <f t="shared" si="6"/>
        <v>7.6121337607419085E-2</v>
      </c>
      <c r="R6" s="5">
        <f t="shared" si="7"/>
        <v>5.8870692068539072E-2</v>
      </c>
      <c r="S6" s="5">
        <f t="shared" si="8"/>
        <v>3.9151574061267652E-2</v>
      </c>
      <c r="T6" s="5">
        <f t="shared" si="9"/>
        <v>7.7204535967514587E-2</v>
      </c>
      <c r="U6" s="5">
        <f t="shared" si="10"/>
        <v>6.7895217218291434E-2</v>
      </c>
      <c r="V6" s="5">
        <f t="shared" si="11"/>
        <v>5.0884225022682509E-3</v>
      </c>
      <c r="W6" s="5">
        <f t="shared" si="12"/>
        <v>2.9263427863140856E-2</v>
      </c>
      <c r="X6" s="5">
        <f t="shared" si="13"/>
        <v>2.9679843260826112E-2</v>
      </c>
      <c r="Y6" s="5">
        <f t="shared" si="14"/>
        <v>1.5051092102178944E-2</v>
      </c>
      <c r="Z6" s="5">
        <f t="shared" si="15"/>
        <v>1.990280520589547E-2</v>
      </c>
      <c r="AA6" s="5">
        <f t="shared" si="16"/>
        <v>2.2953786259797715E-2</v>
      </c>
      <c r="AB6" s="5">
        <f t="shared" si="17"/>
        <v>1.3236232234851269E-2</v>
      </c>
      <c r="AC6" s="5">
        <f t="shared" si="18"/>
        <v>3.7199716365433796E-4</v>
      </c>
      <c r="AD6" s="5">
        <f t="shared" si="19"/>
        <v>8.4373341025386732E-3</v>
      </c>
      <c r="AE6" s="5">
        <f t="shared" si="20"/>
        <v>8.557396449716306E-3</v>
      </c>
      <c r="AF6" s="5">
        <f t="shared" si="21"/>
        <v>4.3395836355220102E-3</v>
      </c>
      <c r="AG6" s="5">
        <f t="shared" si="22"/>
        <v>1.4671118129872122E-3</v>
      </c>
      <c r="AH6" s="5">
        <f t="shared" si="23"/>
        <v>5.0465049901567659E-3</v>
      </c>
      <c r="AI6" s="5">
        <f t="shared" si="24"/>
        <v>5.8201040358244948E-3</v>
      </c>
      <c r="AJ6" s="5">
        <f t="shared" si="25"/>
        <v>3.3561455952080925E-3</v>
      </c>
      <c r="AK6" s="5">
        <f t="shared" si="26"/>
        <v>1.2902075503465375E-3</v>
      </c>
      <c r="AL6" s="5">
        <f t="shared" si="27"/>
        <v>1.7405081714680555E-5</v>
      </c>
      <c r="AM6" s="5">
        <f t="shared" si="28"/>
        <v>1.9461453959747097E-3</v>
      </c>
      <c r="AN6" s="5">
        <f t="shared" si="29"/>
        <v>1.9738388334218961E-3</v>
      </c>
      <c r="AO6" s="5">
        <f t="shared" si="30"/>
        <v>1.0009631727368998E-3</v>
      </c>
      <c r="AP6" s="5">
        <f t="shared" si="31"/>
        <v>3.38402256628202E-4</v>
      </c>
      <c r="AQ6" s="5">
        <f t="shared" si="32"/>
        <v>8.5804420989292235E-5</v>
      </c>
      <c r="AR6" s="5">
        <f t="shared" si="33"/>
        <v>1.023663241526714E-3</v>
      </c>
      <c r="AS6" s="5">
        <f t="shared" si="34"/>
        <v>1.1805846967268602E-3</v>
      </c>
      <c r="AT6" s="5">
        <f t="shared" si="35"/>
        <v>6.8078063644589704E-4</v>
      </c>
      <c r="AU6" s="5">
        <f t="shared" si="36"/>
        <v>2.6171341270960472E-4</v>
      </c>
      <c r="AV6" s="5">
        <f t="shared" si="37"/>
        <v>7.5458128571733333E-5</v>
      </c>
      <c r="AW6" s="5">
        <f t="shared" si="38"/>
        <v>5.6552266144015841E-7</v>
      </c>
      <c r="AX6" s="5">
        <f t="shared" si="39"/>
        <v>3.7407964176879477E-4</v>
      </c>
      <c r="AY6" s="5">
        <f t="shared" si="40"/>
        <v>3.7940275441033589E-4</v>
      </c>
      <c r="AZ6" s="5">
        <f t="shared" si="41"/>
        <v>1.9240080718308346E-4</v>
      </c>
      <c r="BA6" s="5">
        <f t="shared" si="42"/>
        <v>6.5046216585389489E-5</v>
      </c>
      <c r="BB6" s="5">
        <f t="shared" si="43"/>
        <v>1.6492954294289739E-5</v>
      </c>
      <c r="BC6" s="5">
        <f t="shared" si="44"/>
        <v>3.3455294482370274E-6</v>
      </c>
      <c r="BD6" s="5">
        <f t="shared" si="45"/>
        <v>1.7303830969765002E-4</v>
      </c>
      <c r="BE6" s="5">
        <f t="shared" si="46"/>
        <v>1.9956404810614418E-4</v>
      </c>
      <c r="BF6" s="5">
        <f t="shared" si="47"/>
        <v>1.1507801181743833E-4</v>
      </c>
      <c r="BG6" s="5">
        <f t="shared" si="48"/>
        <v>4.4239594354225586E-5</v>
      </c>
      <c r="BH6" s="5">
        <f t="shared" si="49"/>
        <v>1.2755314923223156E-5</v>
      </c>
      <c r="BI6" s="5">
        <f t="shared" si="50"/>
        <v>2.9421256892706381E-6</v>
      </c>
      <c r="BJ6" s="8">
        <f t="shared" si="51"/>
        <v>0.38850440381419199</v>
      </c>
      <c r="BK6" s="8">
        <f t="shared" si="52"/>
        <v>0.29335474419816043</v>
      </c>
      <c r="BL6" s="8">
        <f t="shared" si="53"/>
        <v>0.29832815144141733</v>
      </c>
      <c r="BM6" s="8">
        <f t="shared" si="54"/>
        <v>0.3682770321203726</v>
      </c>
      <c r="BN6" s="8">
        <f t="shared" si="55"/>
        <v>0.63143423530754372</v>
      </c>
    </row>
    <row r="7" spans="1:88" x14ac:dyDescent="0.25">
      <c r="A7" t="s">
        <v>80</v>
      </c>
      <c r="B7" t="s">
        <v>93</v>
      </c>
      <c r="C7" t="s">
        <v>86</v>
      </c>
      <c r="D7" s="11">
        <v>44230</v>
      </c>
      <c r="E7">
        <f>VLOOKUP(A7,home!$A$2:$E$405,3,FALSE)</f>
        <v>1.2518115942029</v>
      </c>
      <c r="F7">
        <f>VLOOKUP(B7,home!$B$2:$E$405,3,FALSE)</f>
        <v>0.73</v>
      </c>
      <c r="G7">
        <f>VLOOKUP(C7,away!$B$2:$E$405,4,FALSE)</f>
        <v>1.01</v>
      </c>
      <c r="H7">
        <f>VLOOKUP(A7,away!$A$2:$E$405,3,FALSE)</f>
        <v>1.0561594202898601</v>
      </c>
      <c r="I7">
        <f>VLOOKUP(C7,away!$B$2:$E$405,3,FALSE)</f>
        <v>0.56000000000000005</v>
      </c>
      <c r="J7">
        <f>VLOOKUP(B7,home!$B$2:$E$405,4,FALSE)</f>
        <v>0.99</v>
      </c>
      <c r="K7" s="3">
        <f t="shared" si="0"/>
        <v>0.92296068840579815</v>
      </c>
      <c r="L7" s="3">
        <f t="shared" si="1"/>
        <v>0.58553478260869851</v>
      </c>
      <c r="M7" s="5">
        <f t="shared" si="2"/>
        <v>0.22124259357658096</v>
      </c>
      <c r="N7" s="5">
        <f t="shared" si="3"/>
        <v>0.20419821647212538</v>
      </c>
      <c r="O7" s="5">
        <f t="shared" si="4"/>
        <v>0.12954523393364795</v>
      </c>
      <c r="P7" s="5">
        <f t="shared" si="5"/>
        <v>0.11956515829108987</v>
      </c>
      <c r="Q7" s="5">
        <f t="shared" si="6"/>
        <v>9.4233463223174496E-2</v>
      </c>
      <c r="R7" s="5">
        <f t="shared" si="7"/>
        <v>3.7926620194665778E-2</v>
      </c>
      <c r="S7" s="5">
        <f t="shared" si="8"/>
        <v>1.6154017684918587E-2</v>
      </c>
      <c r="T7" s="5">
        <f t="shared" si="9"/>
        <v>5.5176970402846255E-2</v>
      </c>
      <c r="U7" s="5">
        <f t="shared" si="10"/>
        <v>3.5004779483773965E-2</v>
      </c>
      <c r="V7" s="5">
        <f t="shared" si="11"/>
        <v>9.700049415895546E-4</v>
      </c>
      <c r="W7" s="5">
        <f t="shared" si="12"/>
        <v>2.8991260695774537E-2</v>
      </c>
      <c r="X7" s="5">
        <f t="shared" si="13"/>
        <v>1.6975391529052447E-2</v>
      </c>
      <c r="Y7" s="5">
        <f t="shared" si="14"/>
        <v>4.9698410943306336E-3</v>
      </c>
      <c r="Z7" s="5">
        <f t="shared" si="15"/>
        <v>7.4024517702554341E-3</v>
      </c>
      <c r="AA7" s="5">
        <f t="shared" si="16"/>
        <v>6.8321719817656737E-3</v>
      </c>
      <c r="AB7" s="5">
        <f t="shared" si="17"/>
        <v>3.1529130777986259E-3</v>
      </c>
      <c r="AC7" s="5">
        <f t="shared" si="18"/>
        <v>3.2763468063889538E-5</v>
      </c>
      <c r="AD7" s="5">
        <f t="shared" si="19"/>
        <v>6.6894484823810055E-3</v>
      </c>
      <c r="AE7" s="5">
        <f t="shared" si="20"/>
        <v>3.9169047629030495E-3</v>
      </c>
      <c r="AF7" s="5">
        <f t="shared" si="21"/>
        <v>1.1467419894227065E-3</v>
      </c>
      <c r="AG7" s="5">
        <f t="shared" si="22"/>
        <v>2.2381910716163031E-4</v>
      </c>
      <c r="AH7" s="5">
        <f t="shared" si="23"/>
        <v>1.0835982470169723E-3</v>
      </c>
      <c r="AI7" s="5">
        <f t="shared" si="24"/>
        <v>1.0001185840221008E-3</v>
      </c>
      <c r="AJ7" s="5">
        <f t="shared" si="25"/>
        <v>4.6153506839823505E-4</v>
      </c>
      <c r="AK7" s="5">
        <f t="shared" si="26"/>
        <v>1.4199290815075075E-4</v>
      </c>
      <c r="AL7" s="5">
        <f t="shared" si="27"/>
        <v>7.082486571679183E-7</v>
      </c>
      <c r="AM7" s="5">
        <f t="shared" si="28"/>
        <v>1.2348195952706993E-3</v>
      </c>
      <c r="AN7" s="5">
        <f t="shared" si="29"/>
        <v>7.2302982327778983E-4</v>
      </c>
      <c r="AO7" s="5">
        <f t="shared" si="30"/>
        <v>2.116795551962832E-4</v>
      </c>
      <c r="AP7" s="5">
        <f t="shared" si="31"/>
        <v>4.13152474448539E-5</v>
      </c>
      <c r="AQ7" s="5">
        <f t="shared" si="32"/>
        <v>6.0478786077617767E-6</v>
      </c>
      <c r="AR7" s="5">
        <f t="shared" si="33"/>
        <v>1.2689689280044998E-4</v>
      </c>
      <c r="AS7" s="5">
        <f t="shared" si="34"/>
        <v>1.1712084353566009E-4</v>
      </c>
      <c r="AT7" s="5">
        <f t="shared" si="35"/>
        <v>5.4048967188170294E-5</v>
      </c>
      <c r="AU7" s="5">
        <f t="shared" si="36"/>
        <v>1.6628357321205353E-5</v>
      </c>
      <c r="AV7" s="5">
        <f t="shared" si="37"/>
        <v>3.8368300300593212E-6</v>
      </c>
      <c r="AW7" s="5">
        <f t="shared" si="38"/>
        <v>1.0632102655929907E-8</v>
      </c>
      <c r="AX7" s="5">
        <f t="shared" si="39"/>
        <v>1.8994832395133554E-4</v>
      </c>
      <c r="AY7" s="5">
        <f t="shared" si="40"/>
        <v>1.1122135057173188E-4</v>
      </c>
      <c r="AZ7" s="5">
        <f t="shared" si="41"/>
        <v>3.2561984664232436E-5</v>
      </c>
      <c r="BA7" s="5">
        <f t="shared" si="42"/>
        <v>6.3553915372263724E-6</v>
      </c>
      <c r="BB7" s="5">
        <f t="shared" si="43"/>
        <v>9.3032570053575126E-7</v>
      </c>
      <c r="BC7" s="5">
        <f t="shared" si="44"/>
        <v>1.089476113636973E-7</v>
      </c>
      <c r="BD7" s="5">
        <f t="shared" si="45"/>
        <v>1.2383757423271795E-5</v>
      </c>
      <c r="BE7" s="5">
        <f t="shared" si="46"/>
        <v>1.1429721276433349E-5</v>
      </c>
      <c r="BF7" s="5">
        <f t="shared" si="47"/>
        <v>5.2745917087916601E-6</v>
      </c>
      <c r="BG7" s="5">
        <f t="shared" si="48"/>
        <v>1.6227469315352889E-6</v>
      </c>
      <c r="BH7" s="5">
        <f t="shared" si="49"/>
        <v>3.7443290625955165E-7</v>
      </c>
      <c r="BI7" s="5">
        <f t="shared" si="50"/>
        <v>6.9117370584619918E-8</v>
      </c>
      <c r="BJ7" s="8">
        <f t="shared" si="51"/>
        <v>0.41908007618300597</v>
      </c>
      <c r="BK7" s="8">
        <f t="shared" si="52"/>
        <v>0.35807646756147177</v>
      </c>
      <c r="BL7" s="8">
        <f t="shared" si="53"/>
        <v>0.21549864973773247</v>
      </c>
      <c r="BM7" s="8">
        <f t="shared" si="54"/>
        <v>0.19323514884271209</v>
      </c>
      <c r="BN7" s="8">
        <f t="shared" si="55"/>
        <v>0.80671128569128436</v>
      </c>
    </row>
    <row r="8" spans="1:88" x14ac:dyDescent="0.25">
      <c r="A8" t="s">
        <v>80</v>
      </c>
      <c r="B8" t="s">
        <v>412</v>
      </c>
      <c r="C8" t="s">
        <v>83</v>
      </c>
      <c r="D8" s="11">
        <v>44230</v>
      </c>
      <c r="E8">
        <f>VLOOKUP(A8,home!$A$2:$E$405,3,FALSE)</f>
        <v>1.2518115942029</v>
      </c>
      <c r="F8">
        <f>VLOOKUP(B8,home!$B$2:$E$405,3,FALSE)</f>
        <v>1.29</v>
      </c>
      <c r="G8">
        <f>VLOOKUP(C8,away!$B$2:$E$405,4,FALSE)</f>
        <v>0.9</v>
      </c>
      <c r="H8">
        <f>VLOOKUP(A8,away!$A$2:$E$405,3,FALSE)</f>
        <v>1.0561594202898601</v>
      </c>
      <c r="I8">
        <f>VLOOKUP(C8,away!$B$2:$E$405,3,FALSE)</f>
        <v>0.97</v>
      </c>
      <c r="J8">
        <f>VLOOKUP(B8,home!$B$2:$E$405,4,FALSE)</f>
        <v>1.1100000000000001</v>
      </c>
      <c r="K8" s="3">
        <f t="shared" si="0"/>
        <v>1.453353260869567</v>
      </c>
      <c r="L8" s="3">
        <f t="shared" si="1"/>
        <v>1.1371668478260923</v>
      </c>
      <c r="M8" s="5">
        <f t="shared" si="2"/>
        <v>7.4981031655321065E-2</v>
      </c>
      <c r="N8" s="5">
        <f t="shared" si="3"/>
        <v>0.10897392685962508</v>
      </c>
      <c r="O8" s="5">
        <f t="shared" si="4"/>
        <v>8.5265943414229883E-2</v>
      </c>
      <c r="P8" s="5">
        <f t="shared" si="5"/>
        <v>0.12392153690219096</v>
      </c>
      <c r="Q8" s="5">
        <f t="shared" si="6"/>
        <v>7.9188805975598922E-2</v>
      </c>
      <c r="R8" s="5">
        <f t="shared" si="7"/>
        <v>4.8480802049638901E-2</v>
      </c>
      <c r="S8" s="5">
        <f t="shared" si="8"/>
        <v>5.1201440448276722E-2</v>
      </c>
      <c r="T8" s="5">
        <f t="shared" si="9"/>
        <v>9.0050884874383827E-2</v>
      </c>
      <c r="U8" s="5">
        <f t="shared" si="10"/>
        <v>7.0459731748414675E-2</v>
      </c>
      <c r="V8" s="5">
        <f t="shared" si="11"/>
        <v>9.4023204593388816E-3</v>
      </c>
      <c r="W8" s="5">
        <f t="shared" si="12"/>
        <v>3.8363103129668036E-2</v>
      </c>
      <c r="X8" s="5">
        <f t="shared" si="13"/>
        <v>4.3625249058791893E-2</v>
      </c>
      <c r="Y8" s="5">
        <f t="shared" si="14"/>
        <v>2.4804593478907302E-2</v>
      </c>
      <c r="Z8" s="5">
        <f t="shared" si="15"/>
        <v>1.837692028228953E-2</v>
      </c>
      <c r="AA8" s="5">
        <f t="shared" si="16"/>
        <v>2.670815701700557E-2</v>
      </c>
      <c r="AB8" s="5">
        <f t="shared" si="17"/>
        <v>1.940819354624073E-2</v>
      </c>
      <c r="AC8" s="5">
        <f t="shared" si="18"/>
        <v>9.7120396322719887E-4</v>
      </c>
      <c r="AD8" s="5">
        <f t="shared" si="19"/>
        <v>1.3938785257644639E-2</v>
      </c>
      <c r="AE8" s="5">
        <f t="shared" si="20"/>
        <v>1.5850724493960557E-2</v>
      </c>
      <c r="AF8" s="5">
        <f t="shared" si="21"/>
        <v>9.0124592042784852E-3</v>
      </c>
      <c r="AG8" s="5">
        <f t="shared" si="22"/>
        <v>3.4162232748302032E-3</v>
      </c>
      <c r="AH8" s="5">
        <f t="shared" si="23"/>
        <v>5.2244061275406456E-3</v>
      </c>
      <c r="AI8" s="5">
        <f t="shared" si="24"/>
        <v>7.5929076815681434E-3</v>
      </c>
      <c r="AJ8" s="5">
        <f t="shared" si="25"/>
        <v>5.5175885692443239E-3</v>
      </c>
      <c r="AK8" s="5">
        <f t="shared" si="26"/>
        <v>2.673001779749295E-3</v>
      </c>
      <c r="AL8" s="5">
        <f t="shared" si="27"/>
        <v>6.4204551530772371E-5</v>
      </c>
      <c r="AM8" s="5">
        <f t="shared" si="28"/>
        <v>4.0515958013516958E-3</v>
      </c>
      <c r="AN8" s="5">
        <f t="shared" si="29"/>
        <v>4.6073404260885374E-3</v>
      </c>
      <c r="AO8" s="5">
        <f t="shared" si="30"/>
        <v>2.6196573945984152E-3</v>
      </c>
      <c r="AP8" s="5">
        <f t="shared" si="31"/>
        <v>9.9299584726659715E-4</v>
      </c>
      <c r="AQ8" s="5">
        <f t="shared" si="32"/>
        <v>2.8230048938513927E-4</v>
      </c>
      <c r="AR8" s="5">
        <f t="shared" si="33"/>
        <v>1.188204289563743E-3</v>
      </c>
      <c r="AS8" s="5">
        <f t="shared" si="34"/>
        <v>1.7268805788166728E-3</v>
      </c>
      <c r="AT8" s="5">
        <f t="shared" si="35"/>
        <v>1.2548837601777686E-3</v>
      </c>
      <c r="AU8" s="5">
        <f t="shared" si="36"/>
        <v>6.0792980162220774E-4</v>
      </c>
      <c r="AV8" s="5">
        <f t="shared" si="37"/>
        <v>2.2088418989185625E-4</v>
      </c>
      <c r="AW8" s="5">
        <f t="shared" si="38"/>
        <v>2.9475331316620017E-6</v>
      </c>
      <c r="AX8" s="5">
        <f t="shared" si="39"/>
        <v>9.8139999493665584E-4</v>
      </c>
      <c r="AY8" s="5">
        <f t="shared" si="40"/>
        <v>1.1160155386986598E-3</v>
      </c>
      <c r="AZ8" s="5">
        <f t="shared" si="41"/>
        <v>6.3454793613344697E-4</v>
      </c>
      <c r="BA8" s="5">
        <f t="shared" si="42"/>
        <v>2.4052895877580801E-4</v>
      </c>
      <c r="BB8" s="5">
        <f t="shared" si="43"/>
        <v>6.8380389465494474E-5</v>
      </c>
      <c r="BC8" s="5">
        <f t="shared" si="44"/>
        <v>1.5551982388319368E-5</v>
      </c>
      <c r="BD8" s="5">
        <f t="shared" si="45"/>
        <v>2.2519775442277347E-4</v>
      </c>
      <c r="BE8" s="5">
        <f t="shared" si="46"/>
        <v>3.2729189073084174E-4</v>
      </c>
      <c r="BF8" s="5">
        <f t="shared" si="47"/>
        <v>2.3783536832491748E-4</v>
      </c>
      <c r="BG8" s="5">
        <f t="shared" si="48"/>
        <v>1.152196027017111E-4</v>
      </c>
      <c r="BH8" s="5">
        <f t="shared" si="49"/>
        <v>4.1863696325656961E-5</v>
      </c>
      <c r="BI8" s="5">
        <f t="shared" si="50"/>
        <v>1.2168547913389368E-5</v>
      </c>
      <c r="BJ8" s="8">
        <f t="shared" si="51"/>
        <v>0.44283507036677777</v>
      </c>
      <c r="BK8" s="8">
        <f t="shared" si="52"/>
        <v>0.26165775351858428</v>
      </c>
      <c r="BL8" s="8">
        <f t="shared" si="53"/>
        <v>0.27728909141412367</v>
      </c>
      <c r="BM8" s="8">
        <f t="shared" si="54"/>
        <v>0.47823372071960341</v>
      </c>
      <c r="BN8" s="8">
        <f t="shared" si="55"/>
        <v>0.52081204685660487</v>
      </c>
    </row>
    <row r="9" spans="1:88" x14ac:dyDescent="0.25">
      <c r="A9" t="s">
        <v>99</v>
      </c>
      <c r="B9" t="s">
        <v>103</v>
      </c>
      <c r="C9" t="s">
        <v>115</v>
      </c>
      <c r="D9" s="11">
        <v>44230</v>
      </c>
      <c r="E9">
        <f>VLOOKUP(A9,home!$A$2:$E$405,3,FALSE)</f>
        <v>1.34782608695652</v>
      </c>
      <c r="F9">
        <f>VLOOKUP(B9,home!$B$2:$E$405,3,FALSE)</f>
        <v>1</v>
      </c>
      <c r="G9">
        <f>VLOOKUP(C9,away!$B$2:$E$405,4,FALSE)</f>
        <v>1.1000000000000001</v>
      </c>
      <c r="H9">
        <f>VLOOKUP(A9,away!$A$2:$E$405,3,FALSE)</f>
        <v>1.27355072463768</v>
      </c>
      <c r="I9">
        <f>VLOOKUP(C9,away!$B$2:$E$405,3,FALSE)</f>
        <v>0.9</v>
      </c>
      <c r="J9">
        <f>VLOOKUP(B9,home!$B$2:$E$405,4,FALSE)</f>
        <v>1.02</v>
      </c>
      <c r="K9" s="3">
        <f t="shared" ref="K9:K17" si="56">E9*F9*G9</f>
        <v>1.482608695652172</v>
      </c>
      <c r="L9" s="3">
        <f t="shared" ref="L9:L17" si="57">H9*I9*J9</f>
        <v>1.1691195652173902</v>
      </c>
      <c r="M9" s="5">
        <f t="shared" ref="M9:M19" si="58">_xlfn.POISSON.DIST(0,K9,FALSE) * _xlfn.POISSON.DIST(0,L9,FALSE)</f>
        <v>7.0529214786298047E-2</v>
      </c>
      <c r="N9" s="5">
        <f t="shared" ref="N9:N19" si="59">_xlfn.POISSON.DIST(1,K9,FALSE) * _xlfn.POISSON.DIST(0,L9,FALSE)</f>
        <v>0.10456722713968522</v>
      </c>
      <c r="O9" s="5">
        <f t="shared" ref="O9:O19" si="60">_xlfn.POISSON.DIST(0,K9,FALSE) * _xlfn.POISSON.DIST(1,L9,FALSE)</f>
        <v>8.2457084926080712E-2</v>
      </c>
      <c r="P9" s="5">
        <f t="shared" ref="P9:P19" si="61">_xlfn.POISSON.DIST(1,K9,FALSE) * _xlfn.POISSON.DIST(1,L9,FALSE)</f>
        <v>0.12225159112953689</v>
      </c>
      <c r="Q9" s="5">
        <f t="shared" ref="Q9:Q19" si="62">_xlfn.POISSON.DIST(2,K9,FALSE) * _xlfn.POISSON.DIST(0,L9,FALSE)</f>
        <v>7.7516140118766577E-2</v>
      </c>
      <c r="R9" s="5">
        <f t="shared" ref="R9:R19" si="63">_xlfn.POISSON.DIST(0,K9,FALSE) * _xlfn.POISSON.DIST(2,L9,FALSE)</f>
        <v>4.8201095638936466E-2</v>
      </c>
      <c r="S9" s="5">
        <f t="shared" ref="S9:S19" si="64">_xlfn.POISSON.DIST(2,K9,FALSE) * _xlfn.POISSON.DIST(2,L9,FALSE)</f>
        <v>5.29761020982151E-2</v>
      </c>
      <c r="T9" s="5">
        <f t="shared" ref="T9:T19" si="65">_xlfn.POISSON.DIST(2,K9,FALSE) * _xlfn.POISSON.DIST(1,L9,FALSE)</f>
        <v>9.0625636032982695E-2</v>
      </c>
      <c r="U9" s="5">
        <f t="shared" ref="U9:U19" si="66">_xlfn.POISSON.DIST(1,K9,FALSE) * _xlfn.POISSON.DIST(2,L9,FALSE)</f>
        <v>7.1463363534249189E-2</v>
      </c>
      <c r="V9" s="5">
        <f t="shared" ref="V9:V19" si="67">_xlfn.POISSON.DIST(3,K9,FALSE) * _xlfn.POISSON.DIST(3,L9,FALSE)</f>
        <v>1.020288431455277E-2</v>
      </c>
      <c r="W9" s="5">
        <f t="shared" ref="W9:W19" si="68">_xlfn.POISSON.DIST(3,K9,FALSE) * _xlfn.POISSON.DIST(0,L9,FALSE)</f>
        <v>3.8308701131158508E-2</v>
      </c>
      <c r="X9" s="5">
        <f t="shared" ref="X9:X19" si="69">_xlfn.POISSON.DIST(3,K9,FALSE) * _xlfn.POISSON.DIST(1,L9,FALSE)</f>
        <v>4.4787452010502986E-2</v>
      </c>
      <c r="Y9" s="5">
        <f t="shared" ref="Y9:Y19" si="70">_xlfn.POISSON.DIST(3,K9,FALSE) * _xlfn.POISSON.DIST(2,L9,FALSE)</f>
        <v>2.6180943210856997E-2</v>
      </c>
      <c r="Z9" s="5">
        <f t="shared" ref="Z9:Z19" si="71">_xlfn.POISSON.DIST(0,K9,FALSE) * _xlfn.POISSON.DIST(3,L9,FALSE)</f>
        <v>1.8784281325465078E-2</v>
      </c>
      <c r="AA9" s="5">
        <f t="shared" ref="AA9:AA19" si="72">_xlfn.POISSON.DIST(1,K9,FALSE) * _xlfn.POISSON.DIST(3,L9,FALSE)</f>
        <v>2.784973883471123E-2</v>
      </c>
      <c r="AB9" s="5">
        <f t="shared" ref="AB9:AB19" si="73">_xlfn.POISSON.DIST(2,K9,FALSE) * _xlfn.POISSON.DIST(3,L9,FALSE)</f>
        <v>2.0645132483992433E-2</v>
      </c>
      <c r="AC9" s="5">
        <f t="shared" ref="AC9:AC19" si="74">_xlfn.POISSON.DIST(4,K9,FALSE) * _xlfn.POISSON.DIST(4,L9,FALSE)</f>
        <v>1.1053210762944294E-3</v>
      </c>
      <c r="AD9" s="5">
        <f t="shared" ref="AD9:AD19" si="75">_xlfn.POISSON.DIST(4,K9,FALSE) * _xlfn.POISSON.DIST(0,L9,FALSE)</f>
        <v>1.419920335404895E-2</v>
      </c>
      <c r="AE9" s="5">
        <f t="shared" ref="AE9:AE19" si="76">_xlfn.POISSON.DIST(4,K9,FALSE) * _xlfn.POISSON.DIST(1,L9,FALSE)</f>
        <v>1.660056645171902E-2</v>
      </c>
      <c r="AF9" s="5">
        <f t="shared" ref="AF9:AF19" si="77">_xlfn.POISSON.DIST(4,K9,FALSE) * _xlfn.POISSON.DIST(2,L9,FALSE)</f>
        <v>9.7040235161980713E-3</v>
      </c>
      <c r="AG9" s="5">
        <f t="shared" ref="AG9:AG19" si="78">_xlfn.POISSON.DIST(4,K9,FALSE) * _xlfn.POISSON.DIST(3,L9,FALSE)</f>
        <v>3.781721251372272E-3</v>
      </c>
      <c r="AH9" s="5">
        <f t="shared" ref="AH9:AH19" si="79">_xlfn.POISSON.DIST(0,K9,FALSE) * _xlfn.POISSON.DIST(4,L9,FALSE)</f>
        <v>5.4902677040372209E-3</v>
      </c>
      <c r="AI9" s="5">
        <f t="shared" ref="AI9:AI19" si="80">_xlfn.POISSON.DIST(1,K9,FALSE) * _xlfn.POISSON.DIST(4,L9,FALSE)</f>
        <v>8.1399186394638685E-3</v>
      </c>
      <c r="AJ9" s="5">
        <f t="shared" ref="AJ9:AJ19" si="81">_xlfn.POISSON.DIST(2,K9,FALSE) * _xlfn.POISSON.DIST(4,L9,FALSE)</f>
        <v>6.0341570783851656E-3</v>
      </c>
      <c r="AK9" s="5">
        <f t="shared" ref="AK9:AK19" si="82">_xlfn.POISSON.DIST(3,K9,FALSE) * _xlfn.POISSON.DIST(4,L9,FALSE)</f>
        <v>2.9820979184483174E-3</v>
      </c>
      <c r="AL9" s="5">
        <f t="shared" ref="AL9:AL19" si="83">_xlfn.POISSON.DIST(5,K9,FALSE) * _xlfn.POISSON.DIST(5,L9,FALSE)</f>
        <v>7.6636191510391031E-5</v>
      </c>
      <c r="AM9" s="5">
        <f t="shared" ref="AM9:AM19" si="84">_xlfn.POISSON.DIST(5,K9,FALSE) * _xlfn.POISSON.DIST(0,L9,FALSE)</f>
        <v>4.2103724728092904E-3</v>
      </c>
      <c r="AN9" s="5">
        <f t="shared" ref="AN9:AN19" si="85">_xlfn.POISSON.DIST(5,K9,FALSE) * _xlfn.POISSON.DIST(1,L9,FALSE)</f>
        <v>4.9224288348140664E-3</v>
      </c>
      <c r="AO9" s="5">
        <f t="shared" ref="AO9:AO19" si="86">_xlfn.POISSON.DIST(5,K9,FALSE) * _xlfn.POISSON.DIST(2,L9,FALSE)</f>
        <v>2.8774539295856839E-3</v>
      </c>
      <c r="AP9" s="5">
        <f t="shared" ref="AP9:AP19" si="87">_xlfn.POISSON.DIST(5,K9,FALSE) * _xlfn.POISSON.DIST(3,L9,FALSE)</f>
        <v>1.1213625623634283E-3</v>
      </c>
      <c r="AQ9" s="5">
        <f t="shared" ref="AQ9:AQ19" si="88">_xlfn.POISSON.DIST(5,K9,FALSE) * _xlfn.POISSON.DIST(4,L9,FALSE)</f>
        <v>3.277517278403476E-4</v>
      </c>
      <c r="AR9" s="5">
        <f t="shared" ref="AR9:AR19" si="89">_xlfn.POISSON.DIST(0,K9,FALSE) * _xlfn.POISSON.DIST(5,L9,FALSE)</f>
        <v>1.2837558782142135E-3</v>
      </c>
      <c r="AS9" s="5">
        <f t="shared" ref="AS9:AS19" si="90">_xlfn.POISSON.DIST(1,K9,FALSE) * _xlfn.POISSON.DIST(5,L9,FALSE)</f>
        <v>1.9033076281349834E-3</v>
      </c>
      <c r="AT9" s="5">
        <f t="shared" ref="AT9:AT19" si="91">_xlfn.POISSON.DIST(2,K9,FALSE) * _xlfn.POISSON.DIST(5,L9,FALSE)</f>
        <v>1.410930219987019E-3</v>
      </c>
      <c r="AU9" s="5">
        <f t="shared" ref="AU9:AU19" si="92">_xlfn.POISSON.DIST(3,K9,FALSE) * _xlfn.POISSON.DIST(5,L9,FALSE)</f>
        <v>6.9728580437039545E-4</v>
      </c>
      <c r="AV9" s="5">
        <f t="shared" ref="AV9:AV19" si="93">_xlfn.POISSON.DIST(4,K9,FALSE) * _xlfn.POISSON.DIST(5,L9,FALSE)</f>
        <v>2.5845049922859192E-4</v>
      </c>
      <c r="AW9" s="5">
        <f t="shared" ref="AW9:AW19" si="94">_xlfn.POISSON.DIST(6,K9,FALSE) * _xlfn.POISSON.DIST(6,L9,FALSE)</f>
        <v>3.6899194415946609E-6</v>
      </c>
      <c r="AX9" s="5">
        <f t="shared" ref="AX9:AX19" si="95">_xlfn.POISSON.DIST(6,K9,FALSE) * _xlfn.POISSON.DIST(0,L9,FALSE)</f>
        <v>1.0403891400202648E-3</v>
      </c>
      <c r="AY9" s="5">
        <f t="shared" ref="AY9:AY19" si="96">_xlfn.POISSON.DIST(6,K9,FALSE) * _xlfn.POISSON.DIST(1,L9,FALSE)</f>
        <v>1.2163392990373867E-3</v>
      </c>
      <c r="AZ9" s="5">
        <f t="shared" ref="AZ9:AZ19" si="97">_xlfn.POISSON.DIST(6,K9,FALSE) * _xlfn.POISSON.DIST(2,L9,FALSE)</f>
        <v>7.110230362237076E-4</v>
      </c>
      <c r="BA9" s="5">
        <f t="shared" ref="BA9:BA19" si="98">_xlfn.POISSON.DIST(6,K9,FALSE) * _xlfn.POISSON.DIST(3,L9,FALSE)</f>
        <v>2.7709031432313649E-4</v>
      </c>
      <c r="BB9" s="5">
        <f t="shared" ref="BB9:BB19" si="99">_xlfn.POISSON.DIST(6,K9,FALSE) * _xlfn.POISSON.DIST(4,L9,FALSE)</f>
        <v>8.0987926951853873E-5</v>
      </c>
      <c r="BC9" s="5">
        <f t="shared" ref="BC9:BC19" si="100">_xlfn.POISSON.DIST(6,K9,FALSE) * _xlfn.POISSON.DIST(5,L9,FALSE)</f>
        <v>1.893691398916181E-5</v>
      </c>
      <c r="BD9" s="5">
        <f t="shared" ref="BD9:BD19" si="101">_xlfn.POISSON.DIST(0,K9,FALSE) * _xlfn.POISSON.DIST(6,L9,FALSE)</f>
        <v>2.5014401903051165E-4</v>
      </c>
      <c r="BE9" s="5">
        <f t="shared" ref="BE9:BE19" si="102">_xlfn.POISSON.DIST(1,K9,FALSE) * _xlfn.POISSON.DIST(6,L9,FALSE)</f>
        <v>3.7086569778001894E-4</v>
      </c>
      <c r="BF9" s="5">
        <f t="shared" ref="BF9:BF19" si="103">_xlfn.POISSON.DIST(2,K9,FALSE) * _xlfn.POISSON.DIST(6,L9,FALSE)</f>
        <v>2.7492435422388331E-4</v>
      </c>
      <c r="BG9" s="5">
        <f t="shared" ref="BG9:BG19" si="104">_xlfn.POISSON.DIST(3,K9,FALSE) * _xlfn.POISSON.DIST(6,L9,FALSE)</f>
        <v>1.3586841273962913E-4</v>
      </c>
      <c r="BH9" s="5">
        <f t="shared" ref="BH9:BH19" si="105">_xlfn.POISSON.DIST(4,K9,FALSE) * _xlfn.POISSON.DIST(6,L9,FALSE)</f>
        <v>5.0359922548058126E-5</v>
      </c>
      <c r="BI9" s="5">
        <f t="shared" ref="BI9:BI19" si="106">_xlfn.POISSON.DIST(5,K9,FALSE) * _xlfn.POISSON.DIST(6,L9,FALSE)</f>
        <v>1.4932811816424165E-5</v>
      </c>
      <c r="BJ9" s="8">
        <f t="shared" ref="BJ9:BJ19" si="107">SUM(N9,Q9,T9,W9,X9,Y9,AD9,AE9,AF9,AG9,AM9,AN9,AO9,AP9,AQ9,AX9,AY9,AZ9,BA9,BB9,BC9)</f>
        <v>0.44307575037524977</v>
      </c>
      <c r="BK9" s="8">
        <f t="shared" ref="BK9:BK19" si="108">SUM(M9,P9,S9,V9,AC9,AL9,AY9)</f>
        <v>0.25835808889544498</v>
      </c>
      <c r="BL9" s="8">
        <f t="shared" ref="BL9:BL19" si="109">SUM(O9,R9,U9,AA9,AB9,AH9,AI9,AJ9,AK9,AR9,AS9,AT9,AU9,AV9,BD9,BE9,BF9,BG9,BH9,BI9)</f>
        <v>0.27991368200637828</v>
      </c>
      <c r="BM9" s="8">
        <f t="shared" ref="BM9:BM19" si="110">SUM(S9:BI9)</f>
        <v>0.4933967994836384</v>
      </c>
      <c r="BN9" s="8">
        <f t="shared" ref="BN9:BN19" si="111">SUM(M9:R9)</f>
        <v>0.50552235373930388</v>
      </c>
    </row>
    <row r="10" spans="1:88" x14ac:dyDescent="0.25">
      <c r="A10" t="s">
        <v>99</v>
      </c>
      <c r="B10" t="s">
        <v>119</v>
      </c>
      <c r="C10" t="s">
        <v>105</v>
      </c>
      <c r="D10" s="11">
        <v>44230</v>
      </c>
      <c r="E10">
        <f>VLOOKUP(A10,home!$A$2:$E$405,3,FALSE)</f>
        <v>1.34782608695652</v>
      </c>
      <c r="F10">
        <f>VLOOKUP(B10,home!$B$2:$E$405,3,FALSE)</f>
        <v>0.84</v>
      </c>
      <c r="G10">
        <f>VLOOKUP(C10,away!$B$2:$E$405,4,FALSE)</f>
        <v>0.61</v>
      </c>
      <c r="H10">
        <f>VLOOKUP(A10,away!$A$2:$E$405,3,FALSE)</f>
        <v>1.27355072463768</v>
      </c>
      <c r="I10">
        <f>VLOOKUP(C10,away!$B$2:$E$405,3,FALSE)</f>
        <v>1.1000000000000001</v>
      </c>
      <c r="J10">
        <f>VLOOKUP(B10,home!$B$2:$E$405,4,FALSE)</f>
        <v>1.43</v>
      </c>
      <c r="K10" s="3">
        <f t="shared" si="56"/>
        <v>0.69062608695652072</v>
      </c>
      <c r="L10" s="3">
        <f t="shared" si="57"/>
        <v>2.0032952898550711</v>
      </c>
      <c r="M10" s="5">
        <f t="shared" si="58"/>
        <v>6.761527385788528E-2</v>
      </c>
      <c r="N10" s="5">
        <f t="shared" si="59"/>
        <v>4.6696872002964837E-2</v>
      </c>
      <c r="O10" s="5">
        <f t="shared" si="60"/>
        <v>0.13545335964176228</v>
      </c>
      <c r="P10" s="5">
        <f t="shared" si="61"/>
        <v>9.3547623734504592E-2</v>
      </c>
      <c r="Q10" s="5">
        <f t="shared" si="62"/>
        <v>1.6125038992258554E-2</v>
      </c>
      <c r="R10" s="5">
        <f t="shared" si="63"/>
        <v>0.13567653868269375</v>
      </c>
      <c r="S10" s="5">
        <f t="shared" si="64"/>
        <v>3.2356438889701744E-2</v>
      </c>
      <c r="T10" s="5">
        <f t="shared" si="65"/>
        <v>3.2303214661920925E-2</v>
      </c>
      <c r="U10" s="5">
        <f t="shared" si="66"/>
        <v>9.3701757002233793E-2</v>
      </c>
      <c r="V10" s="5">
        <f t="shared" si="67"/>
        <v>4.9740043072454372E-3</v>
      </c>
      <c r="W10" s="5">
        <f t="shared" si="68"/>
        <v>3.7121241937482815E-3</v>
      </c>
      <c r="X10" s="5">
        <f t="shared" si="69"/>
        <v>7.4364809126929851E-3</v>
      </c>
      <c r="Y10" s="5">
        <f t="shared" si="70"/>
        <v>7.448733592747502E-3</v>
      </c>
      <c r="Z10" s="5">
        <f t="shared" si="71"/>
        <v>9.0600056962293229E-2</v>
      </c>
      <c r="AA10" s="5">
        <f t="shared" si="72"/>
        <v>6.2570762817906453E-2</v>
      </c>
      <c r="AB10" s="5">
        <f t="shared" si="73"/>
        <v>2.1606500541407649E-2</v>
      </c>
      <c r="AC10" s="5">
        <f t="shared" si="74"/>
        <v>4.3010463542415405E-4</v>
      </c>
      <c r="AD10" s="5">
        <f t="shared" si="75"/>
        <v>6.4092245155625109E-4</v>
      </c>
      <c r="AE10" s="5">
        <f t="shared" si="76"/>
        <v>1.2839569283650027E-3</v>
      </c>
      <c r="AF10" s="5">
        <f t="shared" si="77"/>
        <v>1.2860724334851979E-3</v>
      </c>
      <c r="AG10" s="5">
        <f t="shared" si="78"/>
        <v>8.5879428280444866E-4</v>
      </c>
      <c r="AH10" s="5">
        <f t="shared" si="79"/>
        <v>4.5374666843290799E-2</v>
      </c>
      <c r="AI10" s="5">
        <f t="shared" si="80"/>
        <v>3.1336928608937713E-2</v>
      </c>
      <c r="AJ10" s="5">
        <f t="shared" si="81"/>
        <v>1.0821050191213249E-2</v>
      </c>
      <c r="AK10" s="5">
        <f t="shared" si="82"/>
        <v>2.4910998501059055E-3</v>
      </c>
      <c r="AL10" s="5">
        <f t="shared" si="83"/>
        <v>2.3802472018788002E-5</v>
      </c>
      <c r="AM10" s="5">
        <f t="shared" si="84"/>
        <v>8.8527552952174813E-5</v>
      </c>
      <c r="AN10" s="5">
        <f t="shared" si="85"/>
        <v>1.7734682985148719E-4</v>
      </c>
      <c r="AO10" s="5">
        <f t="shared" si="86"/>
        <v>1.7763903445610659E-4</v>
      </c>
      <c r="AP10" s="5">
        <f t="shared" si="87"/>
        <v>1.1862114700677364E-4</v>
      </c>
      <c r="AQ10" s="5">
        <f t="shared" si="88"/>
        <v>5.9408296268968916E-5</v>
      </c>
      <c r="AR10" s="5">
        <f t="shared" si="89"/>
        <v>1.8179771273181503E-2</v>
      </c>
      <c r="AS10" s="5">
        <f t="shared" si="90"/>
        <v>1.2555424296161907E-2</v>
      </c>
      <c r="AT10" s="5">
        <f t="shared" si="91"/>
        <v>4.335551775868563E-3</v>
      </c>
      <c r="AU10" s="5">
        <f t="shared" si="92"/>
        <v>9.9808171925516677E-4</v>
      </c>
      <c r="AV10" s="5">
        <f t="shared" si="93"/>
        <v>1.7232531805800805E-4</v>
      </c>
      <c r="AW10" s="5">
        <f t="shared" si="94"/>
        <v>9.1476072774978929E-7</v>
      </c>
      <c r="AX10" s="5">
        <f t="shared" si="95"/>
        <v>1.0189906247199442E-5</v>
      </c>
      <c r="AY10" s="5">
        <f t="shared" si="96"/>
        <v>2.0413391189079403E-5</v>
      </c>
      <c r="AZ10" s="5">
        <f t="shared" si="97"/>
        <v>2.0447025209525899E-5</v>
      </c>
      <c r="BA10" s="5">
        <f t="shared" si="98"/>
        <v>1.3653809764597044E-5</v>
      </c>
      <c r="BB10" s="5">
        <f t="shared" si="99"/>
        <v>6.8381531974986097E-6</v>
      </c>
      <c r="BC10" s="5">
        <f t="shared" si="100"/>
        <v>2.7397680183712713E-6</v>
      </c>
      <c r="BD10" s="5">
        <f t="shared" si="101"/>
        <v>6.0699083603678464E-3</v>
      </c>
      <c r="BE10" s="5">
        <f t="shared" si="102"/>
        <v>4.1920370591055165E-3</v>
      </c>
      <c r="BF10" s="5">
        <f t="shared" si="103"/>
        <v>1.4475650752533817E-3</v>
      </c>
      <c r="BG10" s="5">
        <f t="shared" si="104"/>
        <v>3.3324206784572153E-4</v>
      </c>
      <c r="BH10" s="5">
        <f t="shared" si="105"/>
        <v>5.7536416331397491E-5</v>
      </c>
      <c r="BI10" s="5">
        <f t="shared" si="106"/>
        <v>7.947230013690864E-6</v>
      </c>
      <c r="BJ10" s="8">
        <f t="shared" si="107"/>
        <v>0.11848803536670574</v>
      </c>
      <c r="BK10" s="8">
        <f t="shared" si="108"/>
        <v>0.19896766128796906</v>
      </c>
      <c r="BL10" s="8">
        <f t="shared" si="109"/>
        <v>0.58738205477099414</v>
      </c>
      <c r="BM10" s="8">
        <f t="shared" si="110"/>
        <v>0.50030360284543196</v>
      </c>
      <c r="BN10" s="8">
        <f t="shared" si="111"/>
        <v>0.49511470691206927</v>
      </c>
    </row>
    <row r="11" spans="1:88" x14ac:dyDescent="0.25">
      <c r="A11" t="s">
        <v>99</v>
      </c>
      <c r="B11" t="s">
        <v>102</v>
      </c>
      <c r="C11" t="s">
        <v>107</v>
      </c>
      <c r="D11" s="11">
        <v>44230</v>
      </c>
      <c r="E11">
        <f>VLOOKUP(A11,home!$A$2:$E$405,3,FALSE)</f>
        <v>1.34782608695652</v>
      </c>
      <c r="F11">
        <f>VLOOKUP(B11,home!$B$2:$E$405,3,FALSE)</f>
        <v>1</v>
      </c>
      <c r="G11">
        <f>VLOOKUP(C11,away!$B$2:$E$405,4,FALSE)</f>
        <v>0.9</v>
      </c>
      <c r="H11">
        <f>VLOOKUP(A11,away!$A$2:$E$405,3,FALSE)</f>
        <v>1.27355072463768</v>
      </c>
      <c r="I11">
        <f>VLOOKUP(C11,away!$B$2:$E$405,3,FALSE)</f>
        <v>0.68</v>
      </c>
      <c r="J11">
        <f>VLOOKUP(B11,home!$B$2:$E$405,4,FALSE)</f>
        <v>0.89</v>
      </c>
      <c r="K11" s="3">
        <f t="shared" si="56"/>
        <v>1.2130434782608679</v>
      </c>
      <c r="L11" s="3">
        <f t="shared" si="57"/>
        <v>0.77075289855072404</v>
      </c>
      <c r="M11" s="5">
        <f t="shared" si="58"/>
        <v>0.13754606816193118</v>
      </c>
      <c r="N11" s="5">
        <f t="shared" si="59"/>
        <v>0.16684936094425543</v>
      </c>
      <c r="O11" s="5">
        <f t="shared" si="60"/>
        <v>0.10601403072006391</v>
      </c>
      <c r="P11" s="5">
        <f t="shared" si="61"/>
        <v>0.12859962856912083</v>
      </c>
      <c r="Q11" s="5">
        <f t="shared" si="62"/>
        <v>0.10119776457271133</v>
      </c>
      <c r="R11" s="5">
        <f t="shared" si="63"/>
        <v>4.0855310732267378E-2</v>
      </c>
      <c r="S11" s="5">
        <f t="shared" si="64"/>
        <v>3.0058773560589953E-2</v>
      </c>
      <c r="T11" s="5">
        <f t="shared" si="65"/>
        <v>7.7998470371271028E-2</v>
      </c>
      <c r="U11" s="5">
        <f t="shared" si="66"/>
        <v>4.9559268236098186E-2</v>
      </c>
      <c r="V11" s="5">
        <f t="shared" si="67"/>
        <v>3.1226282274340903E-3</v>
      </c>
      <c r="W11" s="5">
        <f t="shared" si="68"/>
        <v>4.0919096109835393E-2</v>
      </c>
      <c r="X11" s="5">
        <f t="shared" si="69"/>
        <v>3.1538511932731279E-2</v>
      </c>
      <c r="Y11" s="5">
        <f t="shared" si="70"/>
        <v>1.2154199744064616E-2</v>
      </c>
      <c r="Z11" s="5">
        <f t="shared" si="71"/>
        <v>1.0496449722695195E-2</v>
      </c>
      <c r="AA11" s="5">
        <f t="shared" si="72"/>
        <v>1.2732649881008503E-2</v>
      </c>
      <c r="AB11" s="5">
        <f t="shared" si="73"/>
        <v>7.7226289495681919E-3</v>
      </c>
      <c r="AC11" s="5">
        <f t="shared" si="74"/>
        <v>1.8247015144351244E-4</v>
      </c>
      <c r="AD11" s="5">
        <f t="shared" si="75"/>
        <v>1.2409160668091369E-2</v>
      </c>
      <c r="AE11" s="5">
        <f t="shared" si="76"/>
        <v>9.5643965535130611E-3</v>
      </c>
      <c r="AF11" s="5">
        <f t="shared" si="77"/>
        <v>3.6858931832543735E-3</v>
      </c>
      <c r="AG11" s="5">
        <f t="shared" si="78"/>
        <v>9.4697095158055447E-4</v>
      </c>
      <c r="AH11" s="5">
        <f t="shared" si="79"/>
        <v>2.0225422620648165E-3</v>
      </c>
      <c r="AI11" s="5">
        <f t="shared" si="80"/>
        <v>2.4534317005047088E-3</v>
      </c>
      <c r="AJ11" s="5">
        <f t="shared" si="81"/>
        <v>1.4880596618278544E-3</v>
      </c>
      <c r="AK11" s="5">
        <f t="shared" si="82"/>
        <v>6.0169368934778365E-4</v>
      </c>
      <c r="AL11" s="5">
        <f t="shared" si="83"/>
        <v>6.8240681872377964E-6</v>
      </c>
      <c r="AM11" s="5">
        <f t="shared" si="84"/>
        <v>3.0105702838238986E-3</v>
      </c>
      <c r="AN11" s="5">
        <f t="shared" si="85"/>
        <v>2.3204057725479455E-3</v>
      </c>
      <c r="AO11" s="5">
        <f t="shared" si="86"/>
        <v>8.9422973750258056E-4</v>
      </c>
      <c r="AP11" s="5">
        <f t="shared" si="87"/>
        <v>2.2974338738345569E-4</v>
      </c>
      <c r="AQ11" s="5">
        <f t="shared" si="88"/>
        <v>4.4268845437165077E-5</v>
      </c>
      <c r="AR11" s="5">
        <f t="shared" si="89"/>
        <v>3.117760621855591E-4</v>
      </c>
      <c r="AS11" s="5">
        <f t="shared" si="90"/>
        <v>3.781979189120473E-4</v>
      </c>
      <c r="AT11" s="5">
        <f t="shared" si="91"/>
        <v>2.2938525951404581E-4</v>
      </c>
      <c r="AU11" s="5">
        <f t="shared" si="92"/>
        <v>9.2751431020896648E-5</v>
      </c>
      <c r="AV11" s="5">
        <f t="shared" si="93"/>
        <v>2.8127879624815359E-5</v>
      </c>
      <c r="AW11" s="5">
        <f t="shared" si="94"/>
        <v>1.7722802216506579E-7</v>
      </c>
      <c r="AX11" s="5">
        <f t="shared" si="95"/>
        <v>6.0865877477309159E-4</v>
      </c>
      <c r="AY11" s="5">
        <f t="shared" si="96"/>
        <v>4.6912551488469259E-4</v>
      </c>
      <c r="AZ11" s="5">
        <f t="shared" si="97"/>
        <v>1.8078992519073882E-4</v>
      </c>
      <c r="BA11" s="5">
        <f t="shared" si="98"/>
        <v>4.6448119623176836E-5</v>
      </c>
      <c r="BB11" s="5">
        <f t="shared" si="99"/>
        <v>8.9500057079485781E-6</v>
      </c>
      <c r="BC11" s="5">
        <f t="shared" si="100"/>
        <v>1.3796485682893785E-6</v>
      </c>
      <c r="BD11" s="5">
        <f t="shared" si="101"/>
        <v>4.005038393804173E-5</v>
      </c>
      <c r="BE11" s="5">
        <f t="shared" si="102"/>
        <v>4.8582857037885339E-5</v>
      </c>
      <c r="BF11" s="5">
        <f t="shared" si="103"/>
        <v>2.9466558942543466E-5</v>
      </c>
      <c r="BG11" s="5">
        <f t="shared" si="104"/>
        <v>1.1914739050680602E-5</v>
      </c>
      <c r="BH11" s="5">
        <f t="shared" si="105"/>
        <v>3.6132741251520478E-6</v>
      </c>
      <c r="BI11" s="5">
        <f t="shared" si="106"/>
        <v>8.7661172253688586E-7</v>
      </c>
      <c r="BJ11" s="8">
        <f t="shared" si="107"/>
        <v>0.46507839504675141</v>
      </c>
      <c r="BK11" s="8">
        <f t="shared" si="108"/>
        <v>0.29998551825359154</v>
      </c>
      <c r="BL11" s="8">
        <f t="shared" si="109"/>
        <v>0.2246243588088255</v>
      </c>
      <c r="BM11" s="8">
        <f t="shared" si="110"/>
        <v>0.31865360984465102</v>
      </c>
      <c r="BN11" s="8">
        <f t="shared" si="111"/>
        <v>0.68106216370035</v>
      </c>
    </row>
    <row r="12" spans="1:88" x14ac:dyDescent="0.25">
      <c r="A12" t="s">
        <v>99</v>
      </c>
      <c r="B12" t="s">
        <v>111</v>
      </c>
      <c r="C12" t="s">
        <v>117</v>
      </c>
      <c r="D12" s="11">
        <v>44230</v>
      </c>
      <c r="E12">
        <f>VLOOKUP(A12,home!$A$2:$E$405,3,FALSE)</f>
        <v>1.34782608695652</v>
      </c>
      <c r="F12">
        <f>VLOOKUP(B12,home!$B$2:$E$405,3,FALSE)</f>
        <v>0.97</v>
      </c>
      <c r="G12">
        <f>VLOOKUP(C12,away!$B$2:$E$405,4,FALSE)</f>
        <v>1</v>
      </c>
      <c r="H12">
        <f>VLOOKUP(A12,away!$A$2:$E$405,3,FALSE)</f>
        <v>1.27355072463768</v>
      </c>
      <c r="I12">
        <f>VLOOKUP(C12,away!$B$2:$E$405,3,FALSE)</f>
        <v>0.77</v>
      </c>
      <c r="J12">
        <f>VLOOKUP(B12,home!$B$2:$E$405,4,FALSE)</f>
        <v>0.61</v>
      </c>
      <c r="K12" s="3">
        <f t="shared" si="56"/>
        <v>1.3073913043478242</v>
      </c>
      <c r="L12" s="3">
        <f t="shared" si="57"/>
        <v>0.59818677536231835</v>
      </c>
      <c r="M12" s="5">
        <f t="shared" si="58"/>
        <v>0.14873663613372876</v>
      </c>
      <c r="N12" s="5">
        <f t="shared" si="59"/>
        <v>0.19445698471918338</v>
      </c>
      <c r="O12" s="5">
        <f t="shared" si="60"/>
        <v>8.8972288747073691E-2</v>
      </c>
      <c r="P12" s="5">
        <f t="shared" si="61"/>
        <v>0.11632159663584793</v>
      </c>
      <c r="Q12" s="5">
        <f t="shared" si="62"/>
        <v>0.12711568544577906</v>
      </c>
      <c r="R12" s="5">
        <f t="shared" si="63"/>
        <v>2.6611023251108548E-2</v>
      </c>
      <c r="S12" s="5">
        <f t="shared" si="64"/>
        <v>2.2742738769060696E-2</v>
      </c>
      <c r="T12" s="5">
        <f t="shared" si="65"/>
        <v>7.6038921974781362E-2</v>
      </c>
      <c r="U12" s="5">
        <f t="shared" si="66"/>
        <v>3.4791020398297082E-2</v>
      </c>
      <c r="V12" s="5">
        <f t="shared" si="67"/>
        <v>1.9762535043713111E-3</v>
      </c>
      <c r="W12" s="5">
        <f t="shared" si="68"/>
        <v>5.5396647266008264E-2</v>
      </c>
      <c r="X12" s="5">
        <f t="shared" si="69"/>
        <v>3.3137541793937277E-2</v>
      </c>
      <c r="Y12" s="5">
        <f t="shared" si="70"/>
        <v>9.9112196345746955E-3</v>
      </c>
      <c r="Z12" s="5">
        <f t="shared" si="71"/>
        <v>5.3061207292241005E-3</v>
      </c>
      <c r="AA12" s="5">
        <f t="shared" si="72"/>
        <v>6.9371761012073261E-3</v>
      </c>
      <c r="AB12" s="5">
        <f t="shared" si="73"/>
        <v>4.5348018557240001E-3</v>
      </c>
      <c r="AC12" s="5">
        <f t="shared" si="74"/>
        <v>9.6597318320994858E-5</v>
      </c>
      <c r="AD12" s="5">
        <f t="shared" si="75"/>
        <v>1.8106273731400724E-2</v>
      </c>
      <c r="AE12" s="5">
        <f t="shared" si="76"/>
        <v>1.0830933497214049E-2</v>
      </c>
      <c r="AF12" s="5">
        <f t="shared" si="77"/>
        <v>3.2394605914310951E-3</v>
      </c>
      <c r="AG12" s="5">
        <f t="shared" si="78"/>
        <v>6.4593416170049189E-4</v>
      </c>
      <c r="AH12" s="5">
        <f t="shared" si="79"/>
        <v>7.9351281217442918E-4</v>
      </c>
      <c r="AI12" s="5">
        <f t="shared" si="80"/>
        <v>1.0374317505254373E-3</v>
      </c>
      <c r="AJ12" s="5">
        <f t="shared" si="81"/>
        <v>6.7816462474564907E-4</v>
      </c>
      <c r="AK12" s="5">
        <f t="shared" si="82"/>
        <v>2.9554217776958891E-4</v>
      </c>
      <c r="AL12" s="5">
        <f t="shared" si="83"/>
        <v>3.0218121344997441E-6</v>
      </c>
      <c r="AM12" s="5">
        <f t="shared" si="84"/>
        <v>4.7343969661149468E-3</v>
      </c>
      <c r="AN12" s="5">
        <f t="shared" si="85"/>
        <v>2.8320536544454433E-3</v>
      </c>
      <c r="AO12" s="5">
        <f t="shared" si="86"/>
        <v>8.4704852160289454E-4</v>
      </c>
      <c r="AP12" s="5">
        <f t="shared" si="87"/>
        <v>1.6889774123768488E-4</v>
      </c>
      <c r="AQ12" s="5">
        <f t="shared" si="88"/>
        <v>2.5258098799237486E-5</v>
      </c>
      <c r="AR12" s="5">
        <f t="shared" si="89"/>
        <v>9.4933774064661389E-5</v>
      </c>
      <c r="AS12" s="5">
        <f t="shared" si="90"/>
        <v>1.241155907010593E-4</v>
      </c>
      <c r="AT12" s="5">
        <f t="shared" si="91"/>
        <v>8.1133822008279313E-5</v>
      </c>
      <c r="AU12" s="5">
        <f t="shared" si="92"/>
        <v>3.5357884460709492E-5</v>
      </c>
      <c r="AV12" s="5">
        <f t="shared" si="93"/>
        <v>1.1556647671016664E-5</v>
      </c>
      <c r="AW12" s="5">
        <f t="shared" si="94"/>
        <v>6.5645862631120523E-8</v>
      </c>
      <c r="AX12" s="5">
        <f t="shared" si="95"/>
        <v>1.0316182374715667E-3</v>
      </c>
      <c r="AY12" s="5">
        <f t="shared" si="96"/>
        <v>6.1710038687807492E-4</v>
      </c>
      <c r="AZ12" s="5">
        <f t="shared" si="97"/>
        <v>1.8457064525071736E-4</v>
      </c>
      <c r="BA12" s="5">
        <f t="shared" si="98"/>
        <v>3.6802573036356347E-5</v>
      </c>
      <c r="BB12" s="5">
        <f t="shared" si="99"/>
        <v>5.5037031224135499E-6</v>
      </c>
      <c r="BC12" s="5">
        <f t="shared" si="100"/>
        <v>6.5844848466961706E-7</v>
      </c>
      <c r="BD12" s="5">
        <f t="shared" si="101"/>
        <v>9.4646880301191142E-6</v>
      </c>
      <c r="BE12" s="5">
        <f t="shared" si="102"/>
        <v>1.237405082894267E-5</v>
      </c>
      <c r="BF12" s="5">
        <f t="shared" si="103"/>
        <v>8.0888632266588171E-6</v>
      </c>
      <c r="BG12" s="5">
        <f t="shared" si="104"/>
        <v>3.5251031481975399E-6</v>
      </c>
      <c r="BH12" s="5">
        <f t="shared" si="105"/>
        <v>1.152172300720651E-6</v>
      </c>
      <c r="BI12" s="5">
        <f t="shared" si="106"/>
        <v>3.0126800941452106E-7</v>
      </c>
      <c r="BJ12" s="8">
        <f t="shared" si="107"/>
        <v>0.53936351179245468</v>
      </c>
      <c r="BK12" s="8">
        <f t="shared" si="108"/>
        <v>0.29049394456034228</v>
      </c>
      <c r="BL12" s="8">
        <f t="shared" si="109"/>
        <v>0.16503296558307554</v>
      </c>
      <c r="BM12" s="8">
        <f t="shared" si="110"/>
        <v>0.29736529299135955</v>
      </c>
      <c r="BN12" s="8">
        <f t="shared" si="111"/>
        <v>0.70221421493272129</v>
      </c>
    </row>
    <row r="13" spans="1:88" x14ac:dyDescent="0.25">
      <c r="A13" t="s">
        <v>99</v>
      </c>
      <c r="B13" t="s">
        <v>106</v>
      </c>
      <c r="C13" t="s">
        <v>104</v>
      </c>
      <c r="D13" s="11">
        <v>44230</v>
      </c>
      <c r="E13">
        <f>VLOOKUP(A13,home!$A$2:$E$405,3,FALSE)</f>
        <v>1.34782608695652</v>
      </c>
      <c r="F13">
        <f>VLOOKUP(B13,home!$B$2:$E$405,3,FALSE)</f>
        <v>1.03</v>
      </c>
      <c r="G13">
        <f>VLOOKUP(C13,away!$B$2:$E$405,4,FALSE)</f>
        <v>1.23</v>
      </c>
      <c r="H13">
        <f>VLOOKUP(A13,away!$A$2:$E$405,3,FALSE)</f>
        <v>1.27355072463768</v>
      </c>
      <c r="I13">
        <f>VLOOKUP(C13,away!$B$2:$E$405,3,FALSE)</f>
        <v>0.55000000000000004</v>
      </c>
      <c r="J13">
        <f>VLOOKUP(B13,home!$B$2:$E$405,4,FALSE)</f>
        <v>1.43</v>
      </c>
      <c r="K13" s="3">
        <f t="shared" si="56"/>
        <v>1.7075608695652151</v>
      </c>
      <c r="L13" s="3">
        <f t="shared" si="57"/>
        <v>1.0016476449275356</v>
      </c>
      <c r="M13" s="5">
        <f t="shared" si="58"/>
        <v>6.6589490479698241E-2</v>
      </c>
      <c r="N13" s="5">
        <f t="shared" si="59"/>
        <v>0.11370560826741812</v>
      </c>
      <c r="O13" s="5">
        <f t="shared" si="60"/>
        <v>6.6699206315914292E-2</v>
      </c>
      <c r="P13" s="5">
        <f t="shared" si="61"/>
        <v>0.11389295473611227</v>
      </c>
      <c r="Q13" s="5">
        <f t="shared" si="62"/>
        <v>9.707962366377712E-2</v>
      </c>
      <c r="R13" s="5">
        <f t="shared" si="63"/>
        <v>3.3404551462435671E-2</v>
      </c>
      <c r="S13" s="5">
        <f t="shared" si="64"/>
        <v>4.8699896354053418E-2</v>
      </c>
      <c r="T13" s="5">
        <f t="shared" si="65"/>
        <v>9.7239576413273812E-2</v>
      </c>
      <c r="U13" s="5">
        <f t="shared" si="66"/>
        <v>5.7040304942632625E-2</v>
      </c>
      <c r="V13" s="5">
        <f t="shared" si="67"/>
        <v>9.2550058093903691E-3</v>
      </c>
      <c r="W13" s="5">
        <f t="shared" si="68"/>
        <v>5.5256455533461035E-2</v>
      </c>
      <c r="X13" s="5">
        <f t="shared" si="69"/>
        <v>5.534749855213434E-2</v>
      </c>
      <c r="Y13" s="5">
        <f t="shared" si="70"/>
        <v>2.7719345788687771E-2</v>
      </c>
      <c r="Z13" s="5">
        <f t="shared" si="71"/>
        <v>1.1153196767403121E-2</v>
      </c>
      <c r="AA13" s="5">
        <f t="shared" si="72"/>
        <v>1.9044762370578814E-2</v>
      </c>
      <c r="AB13" s="5">
        <f t="shared" si="73"/>
        <v>1.6260045497084232E-2</v>
      </c>
      <c r="AC13" s="5">
        <f t="shared" si="74"/>
        <v>9.8934526880476771E-4</v>
      </c>
      <c r="AD13" s="5">
        <f t="shared" si="75"/>
        <v>2.3588440314952084E-2</v>
      </c>
      <c r="AE13" s="5">
        <f t="shared" si="76"/>
        <v>2.3627305688985495E-2</v>
      </c>
      <c r="AF13" s="5">
        <f t="shared" si="77"/>
        <v>1.1833117549677639E-2</v>
      </c>
      <c r="AG13" s="5">
        <f t="shared" si="78"/>
        <v>3.950871441928433E-3</v>
      </c>
      <c r="AH13" s="5">
        <f t="shared" si="79"/>
        <v>2.792893318870684E-3</v>
      </c>
      <c r="AI13" s="5">
        <f t="shared" si="80"/>
        <v>4.7690353441737039E-3</v>
      </c>
      <c r="AJ13" s="5">
        <f t="shared" si="81"/>
        <v>4.0717090696422492E-3</v>
      </c>
      <c r="AK13" s="5">
        <f t="shared" si="82"/>
        <v>2.3175636931916307E-3</v>
      </c>
      <c r="AL13" s="5">
        <f t="shared" si="83"/>
        <v>6.7686029796381713E-5</v>
      </c>
      <c r="AM13" s="5">
        <f t="shared" si="84"/>
        <v>8.0557395311773514E-3</v>
      </c>
      <c r="AN13" s="5">
        <f t="shared" si="85"/>
        <v>8.0690125295534432E-3</v>
      </c>
      <c r="AO13" s="5">
        <f t="shared" si="86"/>
        <v>4.0411536985589906E-3</v>
      </c>
      <c r="AP13" s="5">
        <f t="shared" si="87"/>
        <v>1.3492706949839381E-3</v>
      </c>
      <c r="AQ13" s="5">
        <f t="shared" si="88"/>
        <v>3.3787345350010014E-4</v>
      </c>
      <c r="AR13" s="5">
        <f t="shared" si="89"/>
        <v>5.5949900307613405E-4</v>
      </c>
      <c r="AS13" s="5">
        <f t="shared" si="90"/>
        <v>9.5537860421355419E-4</v>
      </c>
      <c r="AT13" s="5">
        <f t="shared" si="91"/>
        <v>8.1568356008744928E-4</v>
      </c>
      <c r="AU13" s="5">
        <f t="shared" si="92"/>
        <v>4.6427644305099179E-4</v>
      </c>
      <c r="AV13" s="5">
        <f t="shared" si="93"/>
        <v>1.981950717036991E-4</v>
      </c>
      <c r="AW13" s="5">
        <f t="shared" si="94"/>
        <v>3.2157902063375876E-6</v>
      </c>
      <c r="AX13" s="5">
        <f t="shared" si="95"/>
        <v>2.2926109331413468E-3</v>
      </c>
      <c r="AY13" s="5">
        <f t="shared" si="96"/>
        <v>2.2963883419161498E-3</v>
      </c>
      <c r="AZ13" s="5">
        <f t="shared" si="97"/>
        <v>1.1500859872596797E-3</v>
      </c>
      <c r="BA13" s="5">
        <f t="shared" si="98"/>
        <v>3.8399364020093936E-4</v>
      </c>
      <c r="BB13" s="5">
        <f t="shared" si="99"/>
        <v>9.6156581343605571E-5</v>
      </c>
      <c r="BC13" s="5">
        <f t="shared" si="100"/>
        <v>1.926300264942111E-5</v>
      </c>
      <c r="BD13" s="5">
        <f t="shared" si="101"/>
        <v>9.3403476461752227E-5</v>
      </c>
      <c r="BE13" s="5">
        <f t="shared" si="102"/>
        <v>1.594921214874437E-4</v>
      </c>
      <c r="BF13" s="5">
        <f t="shared" si="103"/>
        <v>1.3617125282795021E-4</v>
      </c>
      <c r="BG13" s="5">
        <f t="shared" si="104"/>
        <v>7.7506900962893131E-5</v>
      </c>
      <c r="BH13" s="5">
        <f t="shared" si="105"/>
        <v>3.3086937801375694E-5</v>
      </c>
      <c r="BI13" s="5">
        <f t="shared" si="106"/>
        <v>1.1299592056673452E-5</v>
      </c>
      <c r="BJ13" s="8">
        <f t="shared" si="107"/>
        <v>0.53743939160858067</v>
      </c>
      <c r="BK13" s="8">
        <f t="shared" si="108"/>
        <v>0.24179076701977159</v>
      </c>
      <c r="BL13" s="8">
        <f t="shared" si="109"/>
        <v>0.20990406497825381</v>
      </c>
      <c r="BM13" s="8">
        <f t="shared" si="110"/>
        <v>0.50662281289694389</v>
      </c>
      <c r="BN13" s="8">
        <f t="shared" si="111"/>
        <v>0.49137143492535568</v>
      </c>
    </row>
    <row r="14" spans="1:88" x14ac:dyDescent="0.25">
      <c r="A14" t="s">
        <v>99</v>
      </c>
      <c r="B14" t="s">
        <v>121</v>
      </c>
      <c r="C14" t="s">
        <v>109</v>
      </c>
      <c r="D14" s="11">
        <v>44230</v>
      </c>
      <c r="E14">
        <f>VLOOKUP(A14,home!$A$2:$E$405,3,FALSE)</f>
        <v>1.34782608695652</v>
      </c>
      <c r="F14">
        <f>VLOOKUP(B14,home!$B$2:$E$405,3,FALSE)</f>
        <v>1.1000000000000001</v>
      </c>
      <c r="G14">
        <f>VLOOKUP(C14,away!$B$2:$E$405,4,FALSE)</f>
        <v>0.87</v>
      </c>
      <c r="H14">
        <f>VLOOKUP(A14,away!$A$2:$E$405,3,FALSE)</f>
        <v>1.27355072463768</v>
      </c>
      <c r="I14">
        <f>VLOOKUP(C14,away!$B$2:$E$405,3,FALSE)</f>
        <v>1.1599999999999999</v>
      </c>
      <c r="J14">
        <f>VLOOKUP(B14,home!$B$2:$E$405,4,FALSE)</f>
        <v>1.0900000000000001</v>
      </c>
      <c r="K14" s="3">
        <f t="shared" si="56"/>
        <v>1.2898695652173897</v>
      </c>
      <c r="L14" s="3">
        <f t="shared" si="57"/>
        <v>1.6102775362318829</v>
      </c>
      <c r="M14" s="5">
        <f t="shared" si="58"/>
        <v>5.5015126656283324E-2</v>
      </c>
      <c r="N14" s="5">
        <f t="shared" si="59"/>
        <v>7.0962337500519806E-2</v>
      </c>
      <c r="O14" s="5">
        <f t="shared" si="60"/>
        <v>8.8589622607564894E-2</v>
      </c>
      <c r="P14" s="5">
        <f t="shared" si="61"/>
        <v>0.11426905799559239</v>
      </c>
      <c r="Q14" s="5">
        <f t="shared" si="62"/>
        <v>4.5766079709302583E-2</v>
      </c>
      <c r="R14" s="5">
        <f t="shared" si="63"/>
        <v>7.1326939614110976E-2</v>
      </c>
      <c r="S14" s="5">
        <f t="shared" si="64"/>
        <v>5.9335579179788912E-2</v>
      </c>
      <c r="T14" s="5">
        <f t="shared" si="65"/>
        <v>7.3696090077287738E-2</v>
      </c>
      <c r="U14" s="5">
        <f t="shared" si="66"/>
        <v>9.2002448588340349E-2</v>
      </c>
      <c r="V14" s="5">
        <f t="shared" si="67"/>
        <v>1.3693649467350605E-2</v>
      </c>
      <c r="W14" s="5">
        <f t="shared" si="68"/>
        <v>1.9677424445447511E-2</v>
      </c>
      <c r="X14" s="5">
        <f t="shared" si="69"/>
        <v>3.1686114555404245E-2</v>
      </c>
      <c r="Y14" s="5">
        <f t="shared" si="70"/>
        <v>2.5511719239518782E-2</v>
      </c>
      <c r="Z14" s="5">
        <f t="shared" si="71"/>
        <v>3.8285389529590291E-2</v>
      </c>
      <c r="AA14" s="5">
        <f t="shared" si="72"/>
        <v>4.9383158746711037E-2</v>
      </c>
      <c r="AB14" s="5">
        <f t="shared" si="73"/>
        <v>3.1848916750840756E-2</v>
      </c>
      <c r="AC14" s="5">
        <f t="shared" si="74"/>
        <v>1.7776479400521475E-3</v>
      </c>
      <c r="AD14" s="5">
        <f t="shared" si="75"/>
        <v>6.3453277285118563E-3</v>
      </c>
      <c r="AE14" s="5">
        <f t="shared" si="76"/>
        <v>1.0217738701251922E-2</v>
      </c>
      <c r="AF14" s="5">
        <f t="shared" si="77"/>
        <v>8.2266975508565529E-3</v>
      </c>
      <c r="AG14" s="5">
        <f t="shared" si="78"/>
        <v>4.4157554211727177E-3</v>
      </c>
      <c r="AH14" s="5">
        <f t="shared" si="79"/>
        <v>1.5412525681346658E-2</v>
      </c>
      <c r="AI14" s="5">
        <f t="shared" si="80"/>
        <v>1.988014779950047E-2</v>
      </c>
      <c r="AJ14" s="5">
        <f t="shared" si="81"/>
        <v>1.282139879929956E-2</v>
      </c>
      <c r="AK14" s="5">
        <f t="shared" si="82"/>
        <v>5.5126440315770965E-3</v>
      </c>
      <c r="AL14" s="5">
        <f t="shared" si="83"/>
        <v>1.4769040291529641E-4</v>
      </c>
      <c r="AM14" s="5">
        <f t="shared" si="84"/>
        <v>1.6369290236674849E-3</v>
      </c>
      <c r="AN14" s="5">
        <f t="shared" si="85"/>
        <v>2.6359100352177393E-3</v>
      </c>
      <c r="AO14" s="5">
        <f t="shared" si="86"/>
        <v>2.1222733586196588E-3</v>
      </c>
      <c r="AP14" s="5">
        <f t="shared" si="87"/>
        <v>1.1391497050428755E-3</v>
      </c>
      <c r="AQ14" s="5">
        <f t="shared" si="88"/>
        <v>4.5858679510892979E-4</v>
      </c>
      <c r="AR14" s="5">
        <f t="shared" si="89"/>
        <v>4.9636887762538988E-3</v>
      </c>
      <c r="AS14" s="5">
        <f t="shared" si="90"/>
        <v>6.4025110837010544E-3</v>
      </c>
      <c r="AT14" s="5">
        <f t="shared" si="91"/>
        <v>4.1292020939164989E-3</v>
      </c>
      <c r="AU14" s="5">
        <f t="shared" si="92"/>
        <v>1.7753773698582704E-3</v>
      </c>
      <c r="AV14" s="5">
        <f t="shared" si="93"/>
        <v>5.725013090389702E-4</v>
      </c>
      <c r="AW14" s="5">
        <f t="shared" si="94"/>
        <v>8.5211126071839621E-6</v>
      </c>
      <c r="AX14" s="5">
        <f t="shared" si="95"/>
        <v>3.5190415467495096E-4</v>
      </c>
      <c r="AY14" s="5">
        <f t="shared" si="96"/>
        <v>5.6666335517974349E-4</v>
      </c>
      <c r="AZ14" s="5">
        <f t="shared" si="97"/>
        <v>4.5624263572586489E-4</v>
      </c>
      <c r="BA14" s="5">
        <f t="shared" si="98"/>
        <v>2.4489242246019532E-4</v>
      </c>
      <c r="BB14" s="5">
        <f t="shared" si="99"/>
        <v>9.8586191670265266E-5</v>
      </c>
      <c r="BC14" s="5">
        <f t="shared" si="100"/>
        <v>3.1750225965855754E-5</v>
      </c>
      <c r="BD14" s="5">
        <f t="shared" si="101"/>
        <v>1.3321527555413299E-3</v>
      </c>
      <c r="BE14" s="5">
        <f t="shared" si="102"/>
        <v>1.718303295593243E-3</v>
      </c>
      <c r="BF14" s="5">
        <f t="shared" si="103"/>
        <v>1.1081935623992324E-3</v>
      </c>
      <c r="BG14" s="5">
        <f t="shared" si="104"/>
        <v>4.7647504950286949E-4</v>
      </c>
      <c r="BH14" s="5">
        <f t="shared" si="105"/>
        <v>1.5364766623480016E-4</v>
      </c>
      <c r="BI14" s="5">
        <f t="shared" si="106"/>
        <v>3.9637089688589611E-5</v>
      </c>
      <c r="BJ14" s="8">
        <f t="shared" si="107"/>
        <v>0.30624817283260719</v>
      </c>
      <c r="BK14" s="8">
        <f t="shared" si="108"/>
        <v>0.24480541499716241</v>
      </c>
      <c r="BL14" s="8">
        <f t="shared" si="109"/>
        <v>0.4094494926710206</v>
      </c>
      <c r="BM14" s="8">
        <f t="shared" si="110"/>
        <v>0.55230116370443405</v>
      </c>
      <c r="BN14" s="8">
        <f t="shared" si="111"/>
        <v>0.44592916408337396</v>
      </c>
    </row>
    <row r="15" spans="1:88" x14ac:dyDescent="0.25">
      <c r="A15" t="s">
        <v>99</v>
      </c>
      <c r="B15" t="s">
        <v>110</v>
      </c>
      <c r="C15" t="s">
        <v>118</v>
      </c>
      <c r="D15" s="11">
        <v>44230</v>
      </c>
      <c r="E15">
        <f>VLOOKUP(A15,home!$A$2:$E$405,3,FALSE)</f>
        <v>1.34782608695652</v>
      </c>
      <c r="F15">
        <f>VLOOKUP(B15,home!$B$2:$E$405,3,FALSE)</f>
        <v>1.03</v>
      </c>
      <c r="G15">
        <f>VLOOKUP(C15,away!$B$2:$E$405,4,FALSE)</f>
        <v>1.1599999999999999</v>
      </c>
      <c r="H15">
        <f>VLOOKUP(A15,away!$A$2:$E$405,3,FALSE)</f>
        <v>1.27355072463768</v>
      </c>
      <c r="I15">
        <f>VLOOKUP(C15,away!$B$2:$E$405,3,FALSE)</f>
        <v>1.1000000000000001</v>
      </c>
      <c r="J15">
        <f>VLOOKUP(B15,home!$B$2:$E$405,4,FALSE)</f>
        <v>0.48</v>
      </c>
      <c r="K15" s="3">
        <f t="shared" si="56"/>
        <v>1.6103826086956501</v>
      </c>
      <c r="L15" s="3">
        <f t="shared" si="57"/>
        <v>0.67243478260869516</v>
      </c>
      <c r="M15" s="5">
        <f t="shared" si="58"/>
        <v>0.10199643765034809</v>
      </c>
      <c r="N15" s="5">
        <f t="shared" si="59"/>
        <v>0.16425328934103078</v>
      </c>
      <c r="O15" s="5">
        <f t="shared" si="60"/>
        <v>6.8585952378273141E-2</v>
      </c>
      <c r="P15" s="5">
        <f t="shared" si="61"/>
        <v>0.11044962491079913</v>
      </c>
      <c r="Q15" s="5">
        <f t="shared" si="62"/>
        <v>0.1322553202879253</v>
      </c>
      <c r="R15" s="5">
        <f t="shared" si="63"/>
        <v>2.305978998874721E-2</v>
      </c>
      <c r="S15" s="5">
        <f t="shared" si="64"/>
        <v>2.9900847333403393E-2</v>
      </c>
      <c r="T15" s="5">
        <f t="shared" si="65"/>
        <v>8.8933077546654402E-2</v>
      </c>
      <c r="U15" s="5">
        <f t="shared" si="66"/>
        <v>3.7135084758052564E-2</v>
      </c>
      <c r="V15" s="5">
        <f t="shared" si="67"/>
        <v>3.5976609124448423E-3</v>
      </c>
      <c r="W15" s="5">
        <f t="shared" si="68"/>
        <v>7.0993889233049279E-2</v>
      </c>
      <c r="X15" s="5">
        <f t="shared" si="69"/>
        <v>4.7738760472971278E-2</v>
      </c>
      <c r="Y15" s="5">
        <f t="shared" si="70"/>
        <v>1.6050601510325505E-2</v>
      </c>
      <c r="Z15" s="5">
        <f t="shared" si="71"/>
        <v>5.1687349560284659E-3</v>
      </c>
      <c r="AA15" s="5">
        <f t="shared" si="72"/>
        <v>8.3236408821455166E-3</v>
      </c>
      <c r="AB15" s="5">
        <f t="shared" si="73"/>
        <v>6.7021232588176322E-3</v>
      </c>
      <c r="AC15" s="5">
        <f t="shared" si="74"/>
        <v>2.4348907881589397E-4</v>
      </c>
      <c r="AD15" s="5">
        <f t="shared" si="75"/>
        <v>2.8581831136141995E-2</v>
      </c>
      <c r="AE15" s="5">
        <f t="shared" si="76"/>
        <v>1.9219417406590077E-2</v>
      </c>
      <c r="AF15" s="5">
        <f t="shared" si="77"/>
        <v>6.4619023828330849E-3</v>
      </c>
      <c r="AG15" s="5">
        <f t="shared" si="78"/>
        <v>1.4484026413463251E-3</v>
      </c>
      <c r="AH15" s="5">
        <f t="shared" si="79"/>
        <v>8.6890929162974115E-4</v>
      </c>
      <c r="AI15" s="5">
        <f t="shared" si="80"/>
        <v>1.3992764117745919E-3</v>
      </c>
      <c r="AJ15" s="5">
        <f t="shared" si="81"/>
        <v>1.1266851991399284E-3</v>
      </c>
      <c r="AK15" s="5">
        <f t="shared" si="82"/>
        <v>6.0479808338991176E-4</v>
      </c>
      <c r="AL15" s="5">
        <f t="shared" si="83"/>
        <v>1.054675164922281E-5</v>
      </c>
      <c r="AM15" s="5">
        <f t="shared" si="84"/>
        <v>9.2055367572637832E-3</v>
      </c>
      <c r="AN15" s="5">
        <f t="shared" si="85"/>
        <v>6.1901231081670236E-3</v>
      </c>
      <c r="AO15" s="5">
        <f t="shared" si="86"/>
        <v>2.0812270432806765E-3</v>
      </c>
      <c r="AP15" s="5">
        <f t="shared" si="87"/>
        <v>4.6649648480259314E-4</v>
      </c>
      <c r="AQ15" s="5">
        <f t="shared" si="88"/>
        <v>7.8422115586488042E-5</v>
      </c>
      <c r="AR15" s="5">
        <f t="shared" si="89"/>
        <v>1.1685696612474407E-4</v>
      </c>
      <c r="AS15" s="5">
        <f t="shared" si="90"/>
        <v>1.8818442595222457E-4</v>
      </c>
      <c r="AT15" s="5">
        <f t="shared" si="91"/>
        <v>1.5152446339041845E-4</v>
      </c>
      <c r="AU15" s="5">
        <f t="shared" si="92"/>
        <v>8.1337453545290175E-5</v>
      </c>
      <c r="AV15" s="5">
        <f t="shared" si="93"/>
        <v>3.2746105156231427E-5</v>
      </c>
      <c r="AW15" s="5">
        <f t="shared" si="94"/>
        <v>3.1724549256572205E-7</v>
      </c>
      <c r="AX15" s="5">
        <f t="shared" si="95"/>
        <v>2.4707393829343565E-3</v>
      </c>
      <c r="AY15" s="5">
        <f t="shared" si="96"/>
        <v>1.6614110998462057E-3</v>
      </c>
      <c r="AZ15" s="5">
        <f t="shared" si="97"/>
        <v>5.5859530587437818E-4</v>
      </c>
      <c r="BA15" s="5">
        <f t="shared" si="98"/>
        <v>1.2520630435729172E-4</v>
      </c>
      <c r="BB15" s="5">
        <f t="shared" si="99"/>
        <v>2.1048268512933394E-5</v>
      </c>
      <c r="BC15" s="5">
        <f t="shared" si="100"/>
        <v>2.8307175723567623E-6</v>
      </c>
      <c r="BD15" s="5">
        <f t="shared" si="101"/>
        <v>1.309644810206732E-5</v>
      </c>
      <c r="BE15" s="5">
        <f t="shared" si="102"/>
        <v>2.1090292259254364E-5</v>
      </c>
      <c r="BF15" s="5">
        <f t="shared" si="103"/>
        <v>1.6981719933305864E-5</v>
      </c>
      <c r="BG15" s="5">
        <f t="shared" si="104"/>
        <v>9.1156888154453373E-6</v>
      </c>
      <c r="BH15" s="5">
        <f t="shared" si="105"/>
        <v>3.6699366836686575E-6</v>
      </c>
      <c r="BI15" s="5">
        <f t="shared" si="106"/>
        <v>1.1820004420788393E-6</v>
      </c>
      <c r="BJ15" s="8">
        <f t="shared" si="107"/>
        <v>0.59879812854706627</v>
      </c>
      <c r="BK15" s="8">
        <f t="shared" si="108"/>
        <v>0.24786001773730679</v>
      </c>
      <c r="BL15" s="8">
        <f t="shared" si="109"/>
        <v>0.14844204575237499</v>
      </c>
      <c r="BM15" s="8">
        <f t="shared" si="110"/>
        <v>0.39800741858129901</v>
      </c>
      <c r="BN15" s="8">
        <f t="shared" si="111"/>
        <v>0.60060041455712376</v>
      </c>
    </row>
    <row r="16" spans="1:88" x14ac:dyDescent="0.25">
      <c r="A16" t="s">
        <v>99</v>
      </c>
      <c r="B16" t="s">
        <v>395</v>
      </c>
      <c r="C16" t="s">
        <v>108</v>
      </c>
      <c r="D16" s="11">
        <v>44230</v>
      </c>
      <c r="E16">
        <f>VLOOKUP(A16,home!$A$2:$E$405,3,FALSE)</f>
        <v>1.34782608695652</v>
      </c>
      <c r="F16">
        <f>VLOOKUP(B16,home!$B$2:$E$405,3,FALSE)</f>
        <v>1.1299999999999999</v>
      </c>
      <c r="G16">
        <f>VLOOKUP(C16,away!$B$2:$E$405,4,FALSE)</f>
        <v>0.94</v>
      </c>
      <c r="H16">
        <f>VLOOKUP(A16,away!$A$2:$E$405,3,FALSE)</f>
        <v>1.27355072463768</v>
      </c>
      <c r="I16">
        <f>VLOOKUP(C16,away!$B$2:$E$405,3,FALSE)</f>
        <v>0.74</v>
      </c>
      <c r="J16">
        <f>VLOOKUP(B16,home!$B$2:$E$405,4,FALSE)</f>
        <v>1.02</v>
      </c>
      <c r="K16" s="3">
        <f t="shared" si="56"/>
        <v>1.4316608695652153</v>
      </c>
      <c r="L16" s="3">
        <f t="shared" si="57"/>
        <v>0.96127608695652089</v>
      </c>
      <c r="M16" s="5">
        <f t="shared" si="58"/>
        <v>9.1360966278964686E-2</v>
      </c>
      <c r="N16" s="5">
        <f t="shared" si="59"/>
        <v>0.13079792042726088</v>
      </c>
      <c r="O16" s="5">
        <f t="shared" si="60"/>
        <v>8.7823112165209827E-2</v>
      </c>
      <c r="P16" s="5">
        <f t="shared" si="61"/>
        <v>0.12573291313036775</v>
      </c>
      <c r="Q16" s="5">
        <f t="shared" si="62"/>
        <v>9.3629132248107108E-2</v>
      </c>
      <c r="R16" s="5">
        <f t="shared" si="63"/>
        <v>4.2211128803258259E-2</v>
      </c>
      <c r="S16" s="5">
        <f t="shared" si="64"/>
        <v>4.325908013050557E-2</v>
      </c>
      <c r="T16" s="5">
        <f t="shared" si="65"/>
        <v>9.0003445872594998E-2</v>
      </c>
      <c r="U16" s="5">
        <f t="shared" si="66"/>
        <v>6.043202136780202E-2</v>
      </c>
      <c r="V16" s="5">
        <f t="shared" si="67"/>
        <v>6.6148966696207012E-3</v>
      </c>
      <c r="W16" s="5">
        <f t="shared" si="68"/>
        <v>4.4681721630320512E-2</v>
      </c>
      <c r="X16" s="5">
        <f t="shared" si="69"/>
        <v>4.2951470527275042E-2</v>
      </c>
      <c r="Y16" s="5">
        <f t="shared" si="70"/>
        <v>2.0644110758743638E-2</v>
      </c>
      <c r="Z16" s="5">
        <f t="shared" si="71"/>
        <v>1.3525516240671265E-2</v>
      </c>
      <c r="AA16" s="5">
        <f t="shared" si="72"/>
        <v>1.9363952342437867E-2</v>
      </c>
      <c r="AB16" s="5">
        <f t="shared" si="73"/>
        <v>1.3861306424396995E-2</v>
      </c>
      <c r="AC16" s="5">
        <f t="shared" si="74"/>
        <v>5.6897263008102311E-4</v>
      </c>
      <c r="AD16" s="5">
        <f t="shared" si="75"/>
        <v>1.5992268110733902E-2</v>
      </c>
      <c r="AE16" s="5">
        <f t="shared" si="76"/>
        <v>1.5372984911045839E-2</v>
      </c>
      <c r="AF16" s="5">
        <f t="shared" si="77"/>
        <v>7.3888413900658903E-3</v>
      </c>
      <c r="AG16" s="5">
        <f t="shared" si="78"/>
        <v>2.3675721795283072E-3</v>
      </c>
      <c r="AH16" s="5">
        <f t="shared" si="79"/>
        <v>3.2504388314748365E-3</v>
      </c>
      <c r="AI16" s="5">
        <f t="shared" si="80"/>
        <v>4.6535260839378062E-3</v>
      </c>
      <c r="AJ16" s="5">
        <f t="shared" si="81"/>
        <v>3.3311355999374064E-3</v>
      </c>
      <c r="AK16" s="5">
        <f t="shared" si="82"/>
        <v>1.5896854965486771E-3</v>
      </c>
      <c r="AL16" s="5">
        <f t="shared" si="83"/>
        <v>3.1321291437787871E-5</v>
      </c>
      <c r="AM16" s="5">
        <f t="shared" si="84"/>
        <v>4.5791008939466676E-3</v>
      </c>
      <c r="AN16" s="5">
        <f t="shared" si="85"/>
        <v>4.4017801891121592E-3</v>
      </c>
      <c r="AO16" s="5">
        <f t="shared" si="86"/>
        <v>2.1156630179162352E-3</v>
      </c>
      <c r="AP16" s="5">
        <f t="shared" si="87"/>
        <v>6.7791208906038084E-4</v>
      </c>
      <c r="AQ16" s="5">
        <f t="shared" si="88"/>
        <v>1.6291517006812082E-4</v>
      </c>
      <c r="AR16" s="5">
        <f t="shared" si="89"/>
        <v>6.2491382416233153E-4</v>
      </c>
      <c r="AS16" s="5">
        <f t="shared" si="90"/>
        <v>8.9466466890356761E-4</v>
      </c>
      <c r="AT16" s="5">
        <f t="shared" si="91"/>
        <v>6.4042819892587866E-4</v>
      </c>
      <c r="AU16" s="5">
        <f t="shared" si="92"/>
        <v>3.0562533072276934E-4</v>
      </c>
      <c r="AV16" s="5">
        <f t="shared" si="93"/>
        <v>1.0938795668592921E-4</v>
      </c>
      <c r="AW16" s="5">
        <f t="shared" si="94"/>
        <v>1.1973619514966153E-6</v>
      </c>
      <c r="AX16" s="5">
        <f t="shared" si="95"/>
        <v>1.092619927942424E-3</v>
      </c>
      <c r="AY16" s="5">
        <f t="shared" si="96"/>
        <v>1.0503094088632091E-3</v>
      </c>
      <c r="AZ16" s="5">
        <f t="shared" si="97"/>
        <v>5.0481865932282103E-4</v>
      </c>
      <c r="BA16" s="5">
        <f t="shared" si="98"/>
        <v>1.6175670181882619E-4</v>
      </c>
      <c r="BB16" s="5">
        <f t="shared" si="99"/>
        <v>3.8873212340848489E-5</v>
      </c>
      <c r="BC16" s="5">
        <f t="shared" si="100"/>
        <v>7.473577889288156E-6</v>
      </c>
      <c r="BD16" s="5">
        <f t="shared" si="101"/>
        <v>1.0011911926263354E-4</v>
      </c>
      <c r="BE16" s="5">
        <f t="shared" si="102"/>
        <v>1.4333662534364542E-4</v>
      </c>
      <c r="BF16" s="5">
        <f t="shared" si="103"/>
        <v>1.0260471884001348E-4</v>
      </c>
      <c r="BG16" s="5">
        <f t="shared" si="104"/>
        <v>4.8965053665329365E-5</v>
      </c>
      <c r="BH16" s="5">
        <f t="shared" si="105"/>
        <v>1.7525337827203233E-5</v>
      </c>
      <c r="BI16" s="5">
        <f t="shared" si="106"/>
        <v>5.018068078623583E-6</v>
      </c>
      <c r="BJ16" s="8">
        <f t="shared" si="107"/>
        <v>0.47862269090395704</v>
      </c>
      <c r="BK16" s="8">
        <f t="shared" si="108"/>
        <v>0.26861845953984076</v>
      </c>
      <c r="BL16" s="8">
        <f t="shared" si="109"/>
        <v>0.23950889601742159</v>
      </c>
      <c r="BM16" s="8">
        <f t="shared" si="110"/>
        <v>0.42767127760181045</v>
      </c>
      <c r="BN16" s="8">
        <f t="shared" si="111"/>
        <v>0.5715551730531685</v>
      </c>
    </row>
    <row r="17" spans="1:66" x14ac:dyDescent="0.25">
      <c r="A17" t="s">
        <v>99</v>
      </c>
      <c r="B17" t="s">
        <v>112</v>
      </c>
      <c r="C17" t="s">
        <v>116</v>
      </c>
      <c r="D17" s="11">
        <v>44230</v>
      </c>
      <c r="E17">
        <f>VLOOKUP(A17,home!$A$2:$E$405,3,FALSE)</f>
        <v>1.34782608695652</v>
      </c>
      <c r="F17">
        <f>VLOOKUP(B17,home!$B$2:$E$405,3,FALSE)</f>
        <v>0.65</v>
      </c>
      <c r="G17">
        <f>VLOOKUP(C17,away!$B$2:$E$405,4,FALSE)</f>
        <v>1.32</v>
      </c>
      <c r="H17">
        <f>VLOOKUP(A17,away!$A$2:$E$405,3,FALSE)</f>
        <v>1.27355072463768</v>
      </c>
      <c r="I17">
        <f>VLOOKUP(C17,away!$B$2:$E$405,3,FALSE)</f>
        <v>0.71</v>
      </c>
      <c r="J17">
        <f>VLOOKUP(B17,home!$B$2:$E$405,4,FALSE)</f>
        <v>0.89</v>
      </c>
      <c r="K17" s="3">
        <f t="shared" si="56"/>
        <v>1.1564347826086943</v>
      </c>
      <c r="L17" s="3">
        <f t="shared" si="57"/>
        <v>0.80475670289855006</v>
      </c>
      <c r="M17" s="5">
        <f t="shared" si="58"/>
        <v>0.14069069009820961</v>
      </c>
      <c r="N17" s="5">
        <f t="shared" si="59"/>
        <v>0.16269960761879021</v>
      </c>
      <c r="O17" s="5">
        <f t="shared" si="60"/>
        <v>0.11322177589195685</v>
      </c>
      <c r="P17" s="5">
        <f t="shared" si="61"/>
        <v>0.13093359979018543</v>
      </c>
      <c r="Q17" s="5">
        <f t="shared" si="62"/>
        <v>9.4075742683577754E-2</v>
      </c>
      <c r="R17" s="5">
        <f t="shared" si="63"/>
        <v>4.5557991531564861E-2</v>
      </c>
      <c r="S17" s="5">
        <f t="shared" si="64"/>
        <v>3.0463294234411117E-2</v>
      </c>
      <c r="T17" s="5">
        <f t="shared" si="65"/>
        <v>7.570808450476843E-2</v>
      </c>
      <c r="U17" s="5">
        <f t="shared" si="66"/>
        <v>5.2684846032893938E-2</v>
      </c>
      <c r="V17" s="5">
        <f t="shared" si="67"/>
        <v>3.1500692703932028E-3</v>
      </c>
      <c r="W17" s="5">
        <f t="shared" si="68"/>
        <v>3.6264153679678238E-2</v>
      </c>
      <c r="X17" s="5">
        <f t="shared" si="69"/>
        <v>2.9183820748664185E-2</v>
      </c>
      <c r="Y17" s="5">
        <f t="shared" si="70"/>
        <v>1.174293768183864E-2</v>
      </c>
      <c r="Z17" s="5">
        <f t="shared" si="71"/>
        <v>1.2221033018540738E-2</v>
      </c>
      <c r="AA17" s="5">
        <f t="shared" si="72"/>
        <v>1.413282766204983E-2</v>
      </c>
      <c r="AB17" s="5">
        <f t="shared" si="73"/>
        <v>8.1718467425043687E-3</v>
      </c>
      <c r="AC17" s="5">
        <f t="shared" si="74"/>
        <v>1.8322548069505922E-4</v>
      </c>
      <c r="AD17" s="5">
        <f t="shared" si="75"/>
        <v>1.048428216926175E-2</v>
      </c>
      <c r="AE17" s="5">
        <f t="shared" si="76"/>
        <v>8.4372963507931432E-3</v>
      </c>
      <c r="AF17" s="5">
        <f t="shared" si="77"/>
        <v>3.3949853963211288E-3</v>
      </c>
      <c r="AG17" s="5">
        <f t="shared" si="78"/>
        <v>9.1071241797737314E-4</v>
      </c>
      <c r="AH17" s="5">
        <f t="shared" si="79"/>
        <v>2.4587395595037894E-3</v>
      </c>
      <c r="AI17" s="5">
        <f t="shared" si="80"/>
        <v>2.8433719479861613E-3</v>
      </c>
      <c r="AJ17" s="5">
        <f t="shared" si="81"/>
        <v>1.6440871102725179E-3</v>
      </c>
      <c r="AK17" s="5">
        <f t="shared" si="82"/>
        <v>6.3375983998591862E-4</v>
      </c>
      <c r="AL17" s="5">
        <f t="shared" si="83"/>
        <v>6.8207417971849146E-6</v>
      </c>
      <c r="AM17" s="5">
        <f t="shared" si="84"/>
        <v>2.4248777142436805E-3</v>
      </c>
      <c r="AN17" s="5">
        <f t="shared" si="85"/>
        <v>1.9514365942469168E-3</v>
      </c>
      <c r="AO17" s="5">
        <f t="shared" si="86"/>
        <v>7.8521583975086208E-4</v>
      </c>
      <c r="AP17" s="5">
        <f t="shared" si="87"/>
        <v>2.1063590342054004E-4</v>
      </c>
      <c r="AQ17" s="5">
        <f t="shared" si="88"/>
        <v>4.2377663787192805E-5</v>
      </c>
      <c r="AR17" s="5">
        <f t="shared" si="89"/>
        <v>3.9573742823850071E-4</v>
      </c>
      <c r="AS17" s="5">
        <f t="shared" si="90"/>
        <v>4.5764452679511426E-4</v>
      </c>
      <c r="AT17" s="5">
        <f t="shared" si="91"/>
        <v>2.6461802442818337E-4</v>
      </c>
      <c r="AU17" s="5">
        <f t="shared" si="92"/>
        <v>1.0200449585131615E-4</v>
      </c>
      <c r="AV17" s="5">
        <f t="shared" si="93"/>
        <v>2.9490386746231571E-5</v>
      </c>
      <c r="AW17" s="5">
        <f t="shared" si="94"/>
        <v>1.7632539156195784E-7</v>
      </c>
      <c r="AX17" s="5">
        <f t="shared" si="95"/>
        <v>4.6736882205400989E-4</v>
      </c>
      <c r="AY17" s="5">
        <f t="shared" si="96"/>
        <v>3.7611819227376412E-4</v>
      </c>
      <c r="AZ17" s="5">
        <f t="shared" si="97"/>
        <v>1.5134181815719863E-4</v>
      </c>
      <c r="BA17" s="5">
        <f t="shared" si="98"/>
        <v>4.0597780863619707E-5</v>
      </c>
      <c r="BB17" s="5">
        <f t="shared" si="99"/>
        <v>8.1678340682011105E-6</v>
      </c>
      <c r="BC17" s="5">
        <f t="shared" si="100"/>
        <v>1.3146238429095958E-6</v>
      </c>
      <c r="BD17" s="5">
        <f t="shared" si="101"/>
        <v>5.3078724660461197E-5</v>
      </c>
      <c r="BE17" s="5">
        <f t="shared" si="102"/>
        <v>6.1382083413867179E-5</v>
      </c>
      <c r="BF17" s="5">
        <f t="shared" si="103"/>
        <v>3.549218814439212E-5</v>
      </c>
      <c r="BG17" s="5">
        <f t="shared" si="104"/>
        <v>1.368146696035566E-5</v>
      </c>
      <c r="BH17" s="5">
        <f t="shared" si="105"/>
        <v>3.9554310675167337E-6</v>
      </c>
      <c r="BI17" s="5">
        <f t="shared" si="106"/>
        <v>9.1483961333747659E-7</v>
      </c>
      <c r="BJ17" s="8">
        <f t="shared" si="107"/>
        <v>0.43936107603837959</v>
      </c>
      <c r="BK17" s="8">
        <f t="shared" si="108"/>
        <v>0.30580381780796539</v>
      </c>
      <c r="BL17" s="8">
        <f t="shared" si="109"/>
        <v>0.24276724591463753</v>
      </c>
      <c r="BM17" s="8">
        <f t="shared" si="110"/>
        <v>0.31259782329835634</v>
      </c>
      <c r="BN17" s="8">
        <f t="shared" si="111"/>
        <v>0.68717940761428475</v>
      </c>
    </row>
    <row r="18" spans="1:66" x14ac:dyDescent="0.25">
      <c r="A18" t="s">
        <v>99</v>
      </c>
      <c r="B18" t="s">
        <v>113</v>
      </c>
      <c r="C18" t="s">
        <v>114</v>
      </c>
      <c r="D18" s="11">
        <v>44230</v>
      </c>
      <c r="E18">
        <f>VLOOKUP(A18,home!$A$2:$E$405,3,FALSE)</f>
        <v>1.34782608695652</v>
      </c>
      <c r="F18">
        <f>VLOOKUP(B18,home!$B$2:$E$405,3,FALSE)</f>
        <v>1.26</v>
      </c>
      <c r="G18">
        <f>VLOOKUP(C18,away!$B$2:$E$405,4,FALSE)</f>
        <v>0.77</v>
      </c>
      <c r="H18">
        <f>VLOOKUP(A18,away!$A$2:$E$405,3,FALSE)</f>
        <v>1.27355072463768</v>
      </c>
      <c r="I18">
        <f>VLOOKUP(C18,away!$B$2:$E$405,3,FALSE)</f>
        <v>1</v>
      </c>
      <c r="J18">
        <f>VLOOKUP(B18,home!$B$2:$E$405,4,FALSE)</f>
        <v>0.72</v>
      </c>
      <c r="K18" s="3">
        <f t="shared" ref="K18:K81" si="112">E18*F18*G18</f>
        <v>1.3076608695652157</v>
      </c>
      <c r="L18" s="3">
        <f t="shared" ref="L18:L81" si="113">H18*I18*J18</f>
        <v>0.91695652173912956</v>
      </c>
      <c r="M18" s="5">
        <f t="shared" si="58"/>
        <v>0.10810877407988788</v>
      </c>
      <c r="N18" s="5">
        <f t="shared" si="59"/>
        <v>0.14136961352093563</v>
      </c>
      <c r="O18" s="5">
        <f t="shared" si="60"/>
        <v>9.9131045449775343E-2</v>
      </c>
      <c r="P18" s="5">
        <f t="shared" si="61"/>
        <v>0.12962978909376213</v>
      </c>
      <c r="Q18" s="5">
        <f t="shared" si="62"/>
        <v>9.2431755873442586E-2</v>
      </c>
      <c r="R18" s="5">
        <f t="shared" si="63"/>
        <v>4.5449429315994778E-2</v>
      </c>
      <c r="S18" s="5">
        <f t="shared" si="64"/>
        <v>3.8858738255777202E-2</v>
      </c>
      <c r="T18" s="5">
        <f t="shared" si="65"/>
        <v>8.4755901363952252E-2</v>
      </c>
      <c r="U18" s="5">
        <f t="shared" si="66"/>
        <v>5.943244026059654E-2</v>
      </c>
      <c r="V18" s="5">
        <f t="shared" si="67"/>
        <v>5.1771417644641939E-3</v>
      </c>
      <c r="W18" s="5">
        <f t="shared" si="68"/>
        <v>4.0289796753635206E-2</v>
      </c>
      <c r="X18" s="5">
        <f t="shared" si="69"/>
        <v>3.694399189278981E-2</v>
      </c>
      <c r="Y18" s="5">
        <f t="shared" si="70"/>
        <v>1.6938017152585572E-2</v>
      </c>
      <c r="Z18" s="5">
        <f t="shared" si="71"/>
        <v>1.3891716873541002E-2</v>
      </c>
      <c r="AA18" s="5">
        <f t="shared" si="72"/>
        <v>1.8165654566608406E-2</v>
      </c>
      <c r="AB18" s="5">
        <f t="shared" si="73"/>
        <v>1.1877257823396239E-2</v>
      </c>
      <c r="AC18" s="5">
        <f t="shared" si="74"/>
        <v>3.8798411643031717E-4</v>
      </c>
      <c r="AD18" s="5">
        <f t="shared" si="75"/>
        <v>1.3171347664366105E-2</v>
      </c>
      <c r="AE18" s="5">
        <f t="shared" si="76"/>
        <v>1.2077553140933952E-2</v>
      </c>
      <c r="AF18" s="5">
        <f t="shared" si="77"/>
        <v>5.537295559615147E-3</v>
      </c>
      <c r="AG18" s="5">
        <f t="shared" si="78"/>
        <v>1.6924864253954109E-3</v>
      </c>
      <c r="AH18" s="5">
        <f t="shared" si="79"/>
        <v>3.1845250963367325E-3</v>
      </c>
      <c r="AI18" s="5">
        <f t="shared" si="80"/>
        <v>4.1642788566279444E-3</v>
      </c>
      <c r="AJ18" s="5">
        <f t="shared" si="81"/>
        <v>2.7227322553850697E-3</v>
      </c>
      <c r="AK18" s="5">
        <f t="shared" si="82"/>
        <v>1.1868034762233667E-3</v>
      </c>
      <c r="AL18" s="5">
        <f t="shared" si="83"/>
        <v>1.8608776063791557E-5</v>
      </c>
      <c r="AM18" s="5">
        <f t="shared" si="84"/>
        <v>3.4447311880261488E-3</v>
      </c>
      <c r="AN18" s="5">
        <f t="shared" si="85"/>
        <v>3.1586687284987564E-3</v>
      </c>
      <c r="AO18" s="5">
        <f t="shared" si="86"/>
        <v>1.4481809453051895E-3</v>
      </c>
      <c r="AP18" s="5">
        <f t="shared" si="87"/>
        <v>4.4263965415197709E-4</v>
      </c>
      <c r="AQ18" s="5">
        <f t="shared" si="88"/>
        <v>1.0147032941375203E-4</v>
      </c>
      <c r="AR18" s="5">
        <f t="shared" si="89"/>
        <v>5.8401421114557953E-4</v>
      </c>
      <c r="AS18" s="5">
        <f t="shared" si="90"/>
        <v>7.6369253118507201E-4</v>
      </c>
      <c r="AT18" s="5">
        <f t="shared" si="91"/>
        <v>4.9932541970496599E-4</v>
      </c>
      <c r="AU18" s="5">
        <f t="shared" si="92"/>
        <v>2.1764943750913728E-4</v>
      </c>
      <c r="AV18" s="5">
        <f t="shared" si="93"/>
        <v>7.1152913178394636E-5</v>
      </c>
      <c r="AW18" s="5">
        <f t="shared" si="94"/>
        <v>6.1981085895843396E-7</v>
      </c>
      <c r="AX18" s="5">
        <f t="shared" si="95"/>
        <v>7.5075669679211586E-4</v>
      </c>
      <c r="AY18" s="5">
        <f t="shared" si="96"/>
        <v>6.8841124936285674E-4</v>
      </c>
      <c r="AZ18" s="5">
        <f t="shared" si="97"/>
        <v>3.1562159237092681E-4</v>
      </c>
      <c r="BA18" s="5">
        <f t="shared" si="98"/>
        <v>9.647042584207016E-5</v>
      </c>
      <c r="BB18" s="5">
        <f t="shared" si="99"/>
        <v>2.2114796532709323E-5</v>
      </c>
      <c r="BC18" s="5">
        <f t="shared" si="100"/>
        <v>4.055661381520342E-6</v>
      </c>
      <c r="BD18" s="5">
        <f t="shared" si="101"/>
        <v>8.9252606616378662E-5</v>
      </c>
      <c r="BE18" s="5">
        <f t="shared" si="102"/>
        <v>1.1671214117893585E-4</v>
      </c>
      <c r="BF18" s="5">
        <f t="shared" si="103"/>
        <v>7.6309950011432739E-5</v>
      </c>
      <c r="BG18" s="5">
        <f t="shared" si="104"/>
        <v>3.3262511862809416E-5</v>
      </c>
      <c r="BH18" s="5">
        <f t="shared" si="105"/>
        <v>1.0874021296611167E-5</v>
      </c>
      <c r="BI18" s="5">
        <f t="shared" si="106"/>
        <v>2.8439064288794447E-6</v>
      </c>
      <c r="BJ18" s="8">
        <f t="shared" si="107"/>
        <v>0.45568088061532969</v>
      </c>
      <c r="BK18" s="8">
        <f t="shared" si="108"/>
        <v>0.28286944733574837</v>
      </c>
      <c r="BL18" s="8">
        <f t="shared" si="109"/>
        <v>0.24777925675106263</v>
      </c>
      <c r="BM18" s="8">
        <f t="shared" si="110"/>
        <v>0.38341310280337937</v>
      </c>
      <c r="BN18" s="8">
        <f t="shared" si="111"/>
        <v>0.61612040733379836</v>
      </c>
    </row>
    <row r="19" spans="1:66" x14ac:dyDescent="0.25">
      <c r="A19" t="s">
        <v>99</v>
      </c>
      <c r="B19" t="s">
        <v>417</v>
      </c>
      <c r="C19" t="s">
        <v>100</v>
      </c>
      <c r="D19" s="11">
        <v>44230</v>
      </c>
      <c r="E19">
        <f>VLOOKUP(A19,home!$A$2:$E$405,3,FALSE)</f>
        <v>1.34782608695652</v>
      </c>
      <c r="F19">
        <f>VLOOKUP(B19,home!$B$2:$E$405,3,FALSE)</f>
        <v>0.9</v>
      </c>
      <c r="G19">
        <f>VLOOKUP(C19,away!$B$2:$E$405,4,FALSE)</f>
        <v>1</v>
      </c>
      <c r="H19">
        <f>VLOOKUP(A19,away!$A$2:$E$405,3,FALSE)</f>
        <v>1.27355072463768</v>
      </c>
      <c r="I19">
        <f>VLOOKUP(C19,away!$B$2:$E$405,3,FALSE)</f>
        <v>0.71</v>
      </c>
      <c r="J19">
        <f>VLOOKUP(B19,home!$B$2:$E$405,4,FALSE)</f>
        <v>1.06</v>
      </c>
      <c r="K19" s="3">
        <f t="shared" si="112"/>
        <v>1.2130434782608679</v>
      </c>
      <c r="L19" s="3">
        <f t="shared" si="113"/>
        <v>0.958474275362318</v>
      </c>
      <c r="M19" s="5">
        <f t="shared" si="58"/>
        <v>0.1140044548609886</v>
      </c>
      <c r="N19" s="5">
        <f t="shared" si="59"/>
        <v>0.13829236046180773</v>
      </c>
      <c r="O19" s="5">
        <f t="shared" si="60"/>
        <v>0.10927033726096214</v>
      </c>
      <c r="P19" s="5">
        <f t="shared" si="61"/>
        <v>0.13254966998177564</v>
      </c>
      <c r="Q19" s="5">
        <f t="shared" si="62"/>
        <v>8.3877322975748514E-2</v>
      </c>
      <c r="R19" s="5">
        <f t="shared" si="63"/>
        <v>5.2366403662398399E-2</v>
      </c>
      <c r="S19" s="5">
        <f t="shared" si="64"/>
        <v>3.852791330325845E-2</v>
      </c>
      <c r="T19" s="5">
        <f t="shared" si="65"/>
        <v>8.0394256358511662E-2</v>
      </c>
      <c r="U19" s="5">
        <f t="shared" si="66"/>
        <v>6.3522724442648407E-2</v>
      </c>
      <c r="V19" s="5">
        <f t="shared" si="67"/>
        <v>4.9772540318323765E-3</v>
      </c>
      <c r="W19" s="5">
        <f t="shared" si="68"/>
        <v>3.3915613203237396E-2</v>
      </c>
      <c r="X19" s="5">
        <f t="shared" si="69"/>
        <v>3.2507242788441623E-2</v>
      </c>
      <c r="Y19" s="5">
        <f t="shared" si="70"/>
        <v>1.5578677987839263E-2</v>
      </c>
      <c r="Z19" s="5">
        <f t="shared" si="71"/>
        <v>1.6730616934549313E-2</v>
      </c>
      <c r="AA19" s="5">
        <f t="shared" si="72"/>
        <v>2.0294965759735877E-2</v>
      </c>
      <c r="AB19" s="5">
        <f t="shared" si="73"/>
        <v>1.2309337928187617E-2</v>
      </c>
      <c r="AC19" s="5">
        <f t="shared" si="74"/>
        <v>3.6168179794996281E-4</v>
      </c>
      <c r="AD19" s="5">
        <f t="shared" si="75"/>
        <v>1.0285278351851326E-2</v>
      </c>
      <c r="AE19" s="5">
        <f t="shared" si="76"/>
        <v>9.8581747151904354E-3</v>
      </c>
      <c r="AF19" s="5">
        <f t="shared" si="77"/>
        <v>4.72440343326864E-3</v>
      </c>
      <c r="AG19" s="5">
        <f t="shared" si="78"/>
        <v>1.5094063857404689E-3</v>
      </c>
      <c r="AH19" s="5">
        <f t="shared" si="79"/>
        <v>4.0089664856766691E-3</v>
      </c>
      <c r="AI19" s="5">
        <f t="shared" si="80"/>
        <v>4.8630506500164745E-3</v>
      </c>
      <c r="AJ19" s="5">
        <f t="shared" si="81"/>
        <v>2.9495459377273802E-3</v>
      </c>
      <c r="AK19" s="5">
        <f t="shared" si="82"/>
        <v>1.1926424878636781E-3</v>
      </c>
      <c r="AL19" s="5">
        <f t="shared" si="83"/>
        <v>1.6820677056923586E-5</v>
      </c>
      <c r="AM19" s="5">
        <f t="shared" si="84"/>
        <v>2.4952979653621852E-3</v>
      </c>
      <c r="AN19" s="5">
        <f t="shared" si="85"/>
        <v>2.3916789091635868E-3</v>
      </c>
      <c r="AO19" s="5">
        <f t="shared" si="86"/>
        <v>1.146181354679954E-3</v>
      </c>
      <c r="AP19" s="5">
        <f t="shared" si="87"/>
        <v>3.6619511445355632E-4</v>
      </c>
      <c r="AQ19" s="5">
        <f t="shared" si="88"/>
        <v>8.7747149241773371E-5</v>
      </c>
      <c r="AR19" s="5">
        <f t="shared" si="89"/>
        <v>7.6849824946215314E-4</v>
      </c>
      <c r="AS19" s="5">
        <f t="shared" si="90"/>
        <v>9.3222178956495845E-4</v>
      </c>
      <c r="AT19" s="5">
        <f t="shared" si="91"/>
        <v>5.6541278106222418E-4</v>
      </c>
      <c r="AU19" s="5">
        <f t="shared" si="92"/>
        <v>2.2862342886429031E-4</v>
      </c>
      <c r="AV19" s="5">
        <f t="shared" si="93"/>
        <v>6.9332539840366209E-5</v>
      </c>
      <c r="AW19" s="5">
        <f t="shared" si="94"/>
        <v>5.4324758027216233E-7</v>
      </c>
      <c r="AX19" s="5">
        <f t="shared" si="95"/>
        <v>5.0448415386670185E-4</v>
      </c>
      <c r="AY19" s="5">
        <f t="shared" si="96"/>
        <v>4.8353508380915915E-4</v>
      </c>
      <c r="AZ19" s="5">
        <f t="shared" si="97"/>
        <v>2.3172796953312079E-4</v>
      </c>
      <c r="BA19" s="5">
        <f t="shared" si="98"/>
        <v>7.4035099226479753E-5</v>
      </c>
      <c r="BB19" s="5">
        <f t="shared" si="99"/>
        <v>1.7740184520619368E-5</v>
      </c>
      <c r="BC19" s="5">
        <f t="shared" si="100"/>
        <v>3.4007021006388936E-6</v>
      </c>
      <c r="BD19" s="5">
        <f t="shared" si="101"/>
        <v>1.2276430046174111E-4</v>
      </c>
      <c r="BE19" s="5">
        <f t="shared" si="102"/>
        <v>1.4891843403837271E-4</v>
      </c>
      <c r="BF19" s="5">
        <f t="shared" si="103"/>
        <v>9.0322267601534648E-5</v>
      </c>
      <c r="BG19" s="5">
        <f t="shared" si="104"/>
        <v>3.6521612551924824E-5</v>
      </c>
      <c r="BH19" s="5">
        <f t="shared" si="105"/>
        <v>1.1075575980420666E-5</v>
      </c>
      <c r="BI19" s="5">
        <f t="shared" si="106"/>
        <v>2.6870310422063987E-6</v>
      </c>
      <c r="BJ19" s="8">
        <f t="shared" si="107"/>
        <v>0.41874476034759489</v>
      </c>
      <c r="BK19" s="8">
        <f t="shared" si="108"/>
        <v>0.29092132973667112</v>
      </c>
      <c r="BL19" s="8">
        <f t="shared" si="109"/>
        <v>0.27375435262568687</v>
      </c>
      <c r="BM19" s="8">
        <f t="shared" si="110"/>
        <v>0.36930751860459232</v>
      </c>
      <c r="BN19" s="8">
        <f t="shared" si="111"/>
        <v>0.63036054920368112</v>
      </c>
    </row>
    <row r="20" spans="1:66" x14ac:dyDescent="0.25">
      <c r="A20" t="s">
        <v>99</v>
      </c>
      <c r="B20" t="s">
        <v>101</v>
      </c>
      <c r="C20" t="s">
        <v>120</v>
      </c>
      <c r="D20" s="11">
        <v>44230</v>
      </c>
      <c r="E20">
        <f>VLOOKUP(A20,home!$A$2:$E$405,3,FALSE)</f>
        <v>1.34782608695652</v>
      </c>
      <c r="F20">
        <f>VLOOKUP(B20,home!$B$2:$E$405,3,FALSE)</f>
        <v>1.03</v>
      </c>
      <c r="G20">
        <f>VLOOKUP(C20,away!$B$2:$E$405,4,FALSE)</f>
        <v>1.65</v>
      </c>
      <c r="H20">
        <f>VLOOKUP(A20,away!$A$2:$E$405,3,FALSE)</f>
        <v>1.27355072463768</v>
      </c>
      <c r="I20">
        <f>VLOOKUP(C20,away!$B$2:$E$405,3,FALSE)</f>
        <v>0.97</v>
      </c>
      <c r="J20">
        <f>VLOOKUP(B20,home!$B$2:$E$405,4,FALSE)</f>
        <v>0.85</v>
      </c>
      <c r="K20" s="3">
        <f t="shared" si="112"/>
        <v>2.2906304347826056</v>
      </c>
      <c r="L20" s="3">
        <f t="shared" si="113"/>
        <v>1.050042572463767</v>
      </c>
      <c r="M20" s="5">
        <f t="shared" ref="M20:M83" si="114">_xlfn.POISSON.DIST(0,K20,FALSE) * _xlfn.POISSON.DIST(0,L20,FALSE)</f>
        <v>3.5413116415848246E-2</v>
      </c>
      <c r="N20" s="5">
        <f t="shared" ref="N20:N83" si="115">_xlfn.POISSON.DIST(1,K20,FALSE) * _xlfn.POISSON.DIST(0,L20,FALSE)</f>
        <v>8.1118362252641518E-2</v>
      </c>
      <c r="O20" s="5">
        <f t="shared" ref="O20:O83" si="116">_xlfn.POISSON.DIST(0,K20,FALSE) * _xlfn.POISSON.DIST(1,L20,FALSE)</f>
        <v>3.7185279860256153E-2</v>
      </c>
      <c r="P20" s="5">
        <f t="shared" ref="P20:P83" si="117">_xlfn.POISSON.DIST(1,K20,FALSE) * _xlfn.POISSON.DIST(1,L20,FALSE)</f>
        <v>8.5177733773811437E-2</v>
      </c>
      <c r="Q20" s="5">
        <f t="shared" ref="Q20:Q83" si="118">_xlfn.POISSON.DIST(2,K20,FALSE) * _xlfn.POISSON.DIST(0,L20,FALSE)</f>
        <v>9.2906094697810582E-2</v>
      </c>
      <c r="R20" s="5">
        <f t="shared" ref="R20:R83" si="119">_xlfn.POISSON.DIST(0,K20,FALSE) * _xlfn.POISSON.DIST(2,L20,FALSE)</f>
        <v>1.952306346112424E-2</v>
      </c>
      <c r="S20" s="5">
        <f t="shared" ref="S20:S83" si="120">_xlfn.POISSON.DIST(2,K20,FALSE) * _xlfn.POISSON.DIST(2,L20,FALSE)</f>
        <v>5.1218637789778039E-2</v>
      </c>
      <c r="T20" s="5">
        <f t="shared" ref="T20:T83" si="121">_xlfn.POISSON.DIST(2,K20,FALSE) * _xlfn.POISSON.DIST(1,L20,FALSE)</f>
        <v>9.7555354674051381E-2</v>
      </c>
      <c r="U20" s="5">
        <f t="shared" ref="U20:U83" si="122">_xlfn.POISSON.DIST(1,K20,FALSE) * _xlfn.POISSON.DIST(2,L20,FALSE)</f>
        <v>4.4720123344243419E-2</v>
      </c>
      <c r="V20" s="5">
        <f t="shared" ref="V20:V83" si="123">_xlfn.POISSON.DIST(3,K20,FALSE) * _xlfn.POISSON.DIST(3,L20,FALSE)</f>
        <v>1.3688234867194823E-2</v>
      </c>
      <c r="W20" s="5">
        <f t="shared" ref="W20:W83" si="124">_xlfn.POISSON.DIST(3,K20,FALSE) * _xlfn.POISSON.DIST(0,L20,FALSE)</f>
        <v>7.0937842697199924E-2</v>
      </c>
      <c r="X20" s="5">
        <f t="shared" ref="X20:X83" si="125">_xlfn.POISSON.DIST(3,K20,FALSE) * _xlfn.POISSON.DIST(1,L20,FALSE)</f>
        <v>7.4487754830797864E-2</v>
      </c>
      <c r="Y20" s="5">
        <f t="shared" ref="Y20:Y83" si="126">_xlfn.POISSON.DIST(3,K20,FALSE) * _xlfn.POISSON.DIST(2,L20,FALSE)</f>
        <v>3.910765684979068E-2</v>
      </c>
      <c r="Z20" s="5">
        <f t="shared" ref="Z20:Z83" si="127">_xlfn.POISSON.DIST(0,K20,FALSE) * _xlfn.POISSON.DIST(3,L20,FALSE)</f>
        <v>6.8333492596974231E-3</v>
      </c>
      <c r="AA20" s="5">
        <f t="shared" ref="AA20:AA83" si="128">_xlfn.POISSON.DIST(1,K20,FALSE) * _xlfn.POISSON.DIST(3,L20,FALSE)</f>
        <v>1.5652677785762108E-2</v>
      </c>
      <c r="AB20" s="5">
        <f t="shared" ref="AB20:AB83" si="129">_xlfn.POISSON.DIST(2,K20,FALSE) * _xlfn.POISSON.DIST(3,L20,FALSE)</f>
        <v>1.7927250060956149E-2</v>
      </c>
      <c r="AC20" s="5">
        <f t="shared" ref="AC20:AC83" si="130">_xlfn.POISSON.DIST(4,K20,FALSE) * _xlfn.POISSON.DIST(4,L20,FALSE)</f>
        <v>2.0577347875502484E-3</v>
      </c>
      <c r="AD20" s="5">
        <f t="shared" ref="AD20:AD83" si="131">_xlfn.POISSON.DIST(4,K20,FALSE) * _xlfn.POISSON.DIST(0,L20,FALSE)</f>
        <v>4.0623095365006787E-2</v>
      </c>
      <c r="AE20" s="5">
        <f t="shared" ref="AE20:AE83" si="132">_xlfn.POISSON.DIST(4,K20,FALSE) * _xlfn.POISSON.DIST(1,L20,FALSE)</f>
        <v>4.2655979558512656E-2</v>
      </c>
      <c r="AF20" s="5">
        <f t="shared" ref="AF20:AF83" si="133">_xlfn.POISSON.DIST(4,K20,FALSE) * _xlfn.POISSON.DIST(2,L20,FALSE)</f>
        <v>2.2395297253291244E-2</v>
      </c>
      <c r="AG20" s="5">
        <f t="shared" ref="AG20:AG83" si="134">_xlfn.POISSON.DIST(4,K20,FALSE) * _xlfn.POISSON.DIST(3,L20,FALSE)</f>
        <v>7.8386718463122253E-3</v>
      </c>
      <c r="AH20" s="5">
        <f t="shared" ref="AH20:AH83" si="135">_xlfn.POISSON.DIST(0,K20,FALSE) * _xlfn.POISSON.DIST(4,L20,FALSE)</f>
        <v>1.7938269087990149E-3</v>
      </c>
      <c r="AI20" s="5">
        <f t="shared" ref="AI20:AI83" si="136">_xlfn.POISSON.DIST(1,K20,FALSE) * _xlfn.POISSON.DIST(4,L20,FALSE)</f>
        <v>4.1089945120270253E-3</v>
      </c>
      <c r="AJ20" s="5">
        <f t="shared" ref="AJ20:AJ83" si="137">_xlfn.POISSON.DIST(2,K20,FALSE) * _xlfn.POISSON.DIST(4,L20,FALSE)</f>
        <v>4.7060939428019031E-3</v>
      </c>
      <c r="AK20" s="5">
        <f t="shared" ref="AK20:AK83" si="138">_xlfn.POISSON.DIST(3,K20,FALSE) * _xlfn.POISSON.DIST(4,L20,FALSE)</f>
        <v>3.5933073381093699E-3</v>
      </c>
      <c r="AL20" s="5">
        <f t="shared" ref="AL20:AL83" si="139">_xlfn.POISSON.DIST(5,K20,FALSE) * _xlfn.POISSON.DIST(5,L20,FALSE)</f>
        <v>1.979754437343182E-4</v>
      </c>
      <c r="AM20" s="5">
        <f t="shared" ref="AM20:AM83" si="140">_xlfn.POISSON.DIST(5,K20,FALSE) * _xlfn.POISSON.DIST(0,L20,FALSE)</f>
        <v>1.8610499719632162E-2</v>
      </c>
      <c r="AN20" s="5">
        <f t="shared" ref="AN20:AN83" si="141">_xlfn.POISSON.DIST(5,K20,FALSE) * _xlfn.POISSON.DIST(1,L20,FALSE)</f>
        <v>1.9541817000438774E-2</v>
      </c>
      <c r="AO20" s="5">
        <f t="shared" ref="AO20:AO83" si="142">_xlfn.POISSON.DIST(5,K20,FALSE) * _xlfn.POISSON.DIST(2,L20,FALSE)</f>
        <v>1.0259869896878451E-2</v>
      </c>
      <c r="AP20" s="5">
        <f t="shared" ref="AP20:AP83" si="143">_xlfn.POISSON.DIST(5,K20,FALSE) * _xlfn.POISSON.DIST(3,L20,FALSE)</f>
        <v>3.5911000598872708E-3</v>
      </c>
      <c r="AQ20" s="5">
        <f t="shared" ref="AQ20:AQ83" si="144">_xlfn.POISSON.DIST(5,K20,FALSE) * _xlfn.POISSON.DIST(4,L20,FALSE)</f>
        <v>9.427019862147043E-4</v>
      </c>
      <c r="AR20" s="5">
        <f t="shared" ref="AR20:AR83" si="145">_xlfn.POISSON.DIST(0,K20,FALSE) * _xlfn.POISSON.DIST(5,L20,FALSE)</f>
        <v>3.7671892437400904E-4</v>
      </c>
      <c r="AS20" s="5">
        <f t="shared" ref="AS20:AS83" si="146">_xlfn.POISSON.DIST(1,K20,FALSE) * _xlfn.POISSON.DIST(5,L20,FALSE)</f>
        <v>8.6292383352967207E-4</v>
      </c>
      <c r="AT20" s="5">
        <f t="shared" ref="AT20:AT83" si="147">_xlfn.POISSON.DIST(2,K20,FALSE) * _xlfn.POISSON.DIST(5,L20,FALSE)</f>
        <v>9.883197979911728E-4</v>
      </c>
      <c r="AU20" s="5">
        <f t="shared" ref="AU20:AU83" si="148">_xlfn.POISSON.DIST(3,K20,FALSE) * _xlfn.POISSON.DIST(5,L20,FALSE)</f>
        <v>7.5462513619225895E-4</v>
      </c>
      <c r="AV20" s="5">
        <f t="shared" ref="AV20:AV83" si="149">_xlfn.POISSON.DIST(4,K20,FALSE) * _xlfn.POISSON.DIST(5,L20,FALSE)</f>
        <v>4.3214182595348934E-4</v>
      </c>
      <c r="AW20" s="5">
        <f t="shared" ref="AW20:AW83" si="150">_xlfn.POISSON.DIST(6,K20,FALSE) * _xlfn.POISSON.DIST(6,L20,FALSE)</f>
        <v>1.3227286436702608E-5</v>
      </c>
      <c r="AX20" s="5">
        <f t="shared" ref="AX20:AX83" si="151">_xlfn.POISSON.DIST(6,K20,FALSE) * _xlfn.POISSON.DIST(0,L20,FALSE)</f>
        <v>7.1049628440504253E-3</v>
      </c>
      <c r="AY20" s="5">
        <f t="shared" ref="AY20:AY83" si="152">_xlfn.POISSON.DIST(6,K20,FALSE) * _xlfn.POISSON.DIST(1,L20,FALSE)</f>
        <v>7.4605134620261918E-3</v>
      </c>
      <c r="AZ20" s="5">
        <f t="shared" ref="AZ20:AZ83" si="153">_xlfn.POISSON.DIST(6,K20,FALSE) * _xlfn.POISSON.DIST(2,L20,FALSE)</f>
        <v>3.9169283737832726E-3</v>
      </c>
      <c r="BA20" s="5">
        <f t="shared" ref="BA20:BA83" si="154">_xlfn.POISSON.DIST(6,K20,FALSE) * _xlfn.POISSON.DIST(3,L20,FALSE)</f>
        <v>1.3709805152545692E-3</v>
      </c>
      <c r="BB20" s="5">
        <f t="shared" ref="BB20:BB83" si="155">_xlfn.POISSON.DIST(6,K20,FALSE) * _xlfn.POISSON.DIST(4,L20,FALSE)</f>
        <v>3.5989697675890212E-4</v>
      </c>
      <c r="BC20" s="5">
        <f t="shared" ref="BC20:BC83" si="156">_xlfn.POISSON.DIST(6,K20,FALSE) * _xlfn.POISSON.DIST(5,L20,FALSE)</f>
        <v>7.5581429459570045E-5</v>
      </c>
      <c r="BD20" s="5">
        <f t="shared" ref="BD20:BD83" si="157">_xlfn.POISSON.DIST(0,K20,FALSE) * _xlfn.POISSON.DIST(6,L20,FALSE)</f>
        <v>6.5928484740911266E-5</v>
      </c>
      <c r="BE20" s="5">
        <f t="shared" ref="BE20:BE83" si="158">_xlfn.POISSON.DIST(1,K20,FALSE) * _xlfn.POISSON.DIST(6,L20,FALSE)</f>
        <v>1.5101779366663199E-4</v>
      </c>
      <c r="BF20" s="5">
        <f t="shared" ref="BF20:BF83" si="159">_xlfn.POISSON.DIST(2,K20,FALSE) * _xlfn.POISSON.DIST(6,L20,FALSE)</f>
        <v>1.7296297718325353E-4</v>
      </c>
      <c r="BG20" s="5">
        <f t="shared" ref="BG20:BG83" si="160">_xlfn.POISSON.DIST(3,K20,FALSE) * _xlfn.POISSON.DIST(6,L20,FALSE)</f>
        <v>1.3206475320885663E-4</v>
      </c>
      <c r="BH20" s="5">
        <f t="shared" ref="BH20:BH83" si="161">_xlfn.POISSON.DIST(4,K20,FALSE) * _xlfn.POISSON.DIST(6,L20,FALSE)</f>
        <v>7.5627885765565197E-5</v>
      </c>
      <c r="BI20" s="5">
        <f t="shared" ref="BI20:BI83" si="162">_xlfn.POISSON.DIST(5,K20,FALSE) * _xlfn.POISSON.DIST(6,L20,FALSE)</f>
        <v>3.4647107370573196E-5</v>
      </c>
      <c r="BJ20" s="8">
        <f t="shared" ref="BJ20:BJ83" si="163">SUM(N20,Q20,T20,W20,X20,Y20,AD20,AE20,AF20,AG20,AM20,AN20,AO20,AP20,AQ20,AX20,AY20,AZ20,BA20,BB20,BC20)</f>
        <v>0.64286096228979905</v>
      </c>
      <c r="BK20" s="8">
        <f t="shared" ref="BK20:BK83" si="164">SUM(M20,P20,S20,V20,AC20,AL20,AY20)</f>
        <v>0.19521394653994328</v>
      </c>
      <c r="BL20" s="8">
        <f t="shared" ref="BL20:BL83" si="165">SUM(O20,R20,U20,AA20,AB20,AH20,AI20,AJ20,AK20,AR20,AS20,AT20,AU20,AV20,BD20,BE20,BF20,BG20,BH20,BI20)</f>
        <v>0.15325759573405578</v>
      </c>
      <c r="BM20" s="8">
        <f t="shared" ref="BM20:BM83" si="166">SUM(S20:BI20)</f>
        <v>0.63939491718641395</v>
      </c>
      <c r="BN20" s="8">
        <f t="shared" ref="BN20:BN83" si="167">SUM(M20:R20)</f>
        <v>0.35132365046149222</v>
      </c>
    </row>
    <row r="21" spans="1:66" x14ac:dyDescent="0.25">
      <c r="A21" t="s">
        <v>122</v>
      </c>
      <c r="B21" t="s">
        <v>138</v>
      </c>
      <c r="C21" t="s">
        <v>128</v>
      </c>
      <c r="D21" s="11">
        <v>44230</v>
      </c>
      <c r="E21">
        <f>VLOOKUP(A21,home!$A$2:$E$405,3,FALSE)</f>
        <v>1.26086956521739</v>
      </c>
      <c r="F21">
        <f>VLOOKUP(B21,home!$B$2:$E$405,3,FALSE)</f>
        <v>1.31</v>
      </c>
      <c r="G21">
        <f>VLOOKUP(C21,away!$B$2:$E$405,4,FALSE)</f>
        <v>1.21</v>
      </c>
      <c r="H21">
        <f>VLOOKUP(A21,away!$A$2:$E$405,3,FALSE)</f>
        <v>1.09963768115942</v>
      </c>
      <c r="I21">
        <f>VLOOKUP(C21,away!$B$2:$E$405,3,FALSE)</f>
        <v>0.9</v>
      </c>
      <c r="J21">
        <f>VLOOKUP(B21,home!$B$2:$E$405,4,FALSE)</f>
        <v>1.07</v>
      </c>
      <c r="K21" s="3">
        <f t="shared" si="112"/>
        <v>1.9986043478260851</v>
      </c>
      <c r="L21" s="3">
        <f t="shared" si="113"/>
        <v>1.0589510869565215</v>
      </c>
      <c r="M21" s="5">
        <f t="shared" si="114"/>
        <v>4.7002455461144316E-2</v>
      </c>
      <c r="N21" s="5">
        <f t="shared" si="115"/>
        <v>9.3939311843144954E-2</v>
      </c>
      <c r="O21" s="5">
        <f t="shared" si="116"/>
        <v>4.9773301300204263E-2</v>
      </c>
      <c r="P21" s="5">
        <f t="shared" si="117"/>
        <v>9.9477136384245976E-2</v>
      </c>
      <c r="Q21" s="5">
        <f t="shared" si="118"/>
        <v>9.3873758540750002E-2</v>
      </c>
      <c r="R21" s="5">
        <f t="shared" si="119"/>
        <v>2.6353745756632876E-2</v>
      </c>
      <c r="S21" s="5">
        <f t="shared" si="120"/>
        <v>5.2633955854659499E-2</v>
      </c>
      <c r="T21" s="5">
        <f t="shared" si="121"/>
        <v>9.9407718643421253E-2</v>
      </c>
      <c r="U21" s="5">
        <f t="shared" si="122"/>
        <v>5.2670710850709707E-2</v>
      </c>
      <c r="V21" s="5">
        <f t="shared" si="123"/>
        <v>1.2377308929044978E-2</v>
      </c>
      <c r="W21" s="5">
        <f t="shared" si="124"/>
        <v>6.2538833988772996E-2</v>
      </c>
      <c r="X21" s="5">
        <f t="shared" si="125"/>
        <v>6.6225566229404606E-2</v>
      </c>
      <c r="Y21" s="5">
        <f t="shared" si="126"/>
        <v>3.5064817671469552E-2</v>
      </c>
      <c r="Z21" s="5">
        <f t="shared" si="127"/>
        <v>9.3024425714540674E-3</v>
      </c>
      <c r="AA21" s="5">
        <f t="shared" si="128"/>
        <v>1.8591902168710567E-2</v>
      </c>
      <c r="AB21" s="5">
        <f t="shared" si="129"/>
        <v>1.8578928254371085E-2</v>
      </c>
      <c r="AC21" s="5">
        <f t="shared" si="130"/>
        <v>1.6372272952612059E-3</v>
      </c>
      <c r="AD21" s="5">
        <f t="shared" si="131"/>
        <v>3.1247596379483891E-2</v>
      </c>
      <c r="AE21" s="5">
        <f t="shared" si="132"/>
        <v>3.3089676150833129E-2</v>
      </c>
      <c r="AF21" s="5">
        <f t="shared" si="133"/>
        <v>1.7520174263482013E-2</v>
      </c>
      <c r="AG21" s="5">
        <f t="shared" si="134"/>
        <v>6.1843358599939849E-3</v>
      </c>
      <c r="AH21" s="5">
        <f t="shared" si="135"/>
        <v>2.4627079180979754E-3</v>
      </c>
      <c r="AI21" s="5">
        <f t="shared" si="136"/>
        <v>4.9219787525363401E-3</v>
      </c>
      <c r="AJ21" s="5">
        <f t="shared" si="137"/>
        <v>4.9185440673633713E-3</v>
      </c>
      <c r="AK21" s="5">
        <f t="shared" si="138"/>
        <v>3.276741186002209E-3</v>
      </c>
      <c r="AL21" s="5">
        <f t="shared" si="139"/>
        <v>1.3860270179063007E-4</v>
      </c>
      <c r="AM21" s="5">
        <f t="shared" si="140"/>
        <v>1.2490316396630211E-2</v>
      </c>
      <c r="AN21" s="5">
        <f t="shared" si="141"/>
        <v>1.3226634124642424E-2</v>
      </c>
      <c r="AO21" s="5">
        <f t="shared" si="142"/>
        <v>7.003179291533157E-3</v>
      </c>
      <c r="AP21" s="5">
        <f t="shared" si="143"/>
        <v>2.4720081076401463E-3</v>
      </c>
      <c r="AQ21" s="5">
        <f t="shared" si="144"/>
        <v>6.5443391813771663E-4</v>
      </c>
      <c r="AR21" s="5">
        <f t="shared" si="145"/>
        <v>5.2157744534525683E-4</v>
      </c>
      <c r="AS21" s="5">
        <f t="shared" si="146"/>
        <v>1.0424269499950524E-3</v>
      </c>
      <c r="AT21" s="5">
        <f t="shared" si="147"/>
        <v>1.0416995172755988E-3</v>
      </c>
      <c r="AU21" s="5">
        <f t="shared" si="148"/>
        <v>6.9398172811844833E-4</v>
      </c>
      <c r="AV21" s="5">
        <f t="shared" si="149"/>
        <v>3.4674872478234804E-4</v>
      </c>
      <c r="AW21" s="5">
        <f t="shared" si="150"/>
        <v>8.1483921862157275E-6</v>
      </c>
      <c r="AX21" s="5">
        <f t="shared" si="151"/>
        <v>4.16053344267143E-3</v>
      </c>
      <c r="AY21" s="5">
        <f t="shared" si="152"/>
        <v>4.4058014114358689E-3</v>
      </c>
      <c r="AZ21" s="5">
        <f t="shared" si="153"/>
        <v>2.3327640967772951E-3</v>
      </c>
      <c r="BA21" s="5">
        <f t="shared" si="154"/>
        <v>8.2342769196515494E-4</v>
      </c>
      <c r="BB21" s="5">
        <f t="shared" si="155"/>
        <v>2.1799241235915013E-4</v>
      </c>
      <c r="BC21" s="5">
        <f t="shared" si="156"/>
        <v>4.6168660403199265E-5</v>
      </c>
      <c r="BD21" s="5">
        <f t="shared" si="157"/>
        <v>9.2054167113394205E-5</v>
      </c>
      <c r="BE21" s="5">
        <f t="shared" si="158"/>
        <v>1.8397985862833867E-4</v>
      </c>
      <c r="BF21" s="5">
        <f t="shared" si="159"/>
        <v>1.8385147268351314E-4</v>
      </c>
      <c r="BG21" s="5">
        <f t="shared" si="160"/>
        <v>1.2248211755316597E-4</v>
      </c>
      <c r="BH21" s="5">
        <f t="shared" si="161"/>
        <v>6.1198323168175847E-5</v>
      </c>
      <c r="BI21" s="5">
        <f t="shared" si="162"/>
        <v>2.4462246952716384E-5</v>
      </c>
      <c r="BJ21" s="8">
        <f t="shared" si="163"/>
        <v>0.58692504912495214</v>
      </c>
      <c r="BK21" s="8">
        <f t="shared" si="164"/>
        <v>0.21767248803758246</v>
      </c>
      <c r="BL21" s="8">
        <f t="shared" si="165"/>
        <v>0.18586302280624431</v>
      </c>
      <c r="BM21" s="8">
        <f t="shared" si="166"/>
        <v>0.58494564023486129</v>
      </c>
      <c r="BN21" s="8">
        <f t="shared" si="167"/>
        <v>0.41041970928612237</v>
      </c>
    </row>
    <row r="22" spans="1:66" x14ac:dyDescent="0.25">
      <c r="A22" t="s">
        <v>122</v>
      </c>
      <c r="B22" t="s">
        <v>123</v>
      </c>
      <c r="C22" t="s">
        <v>135</v>
      </c>
      <c r="D22" s="11">
        <v>44230</v>
      </c>
      <c r="E22">
        <f>VLOOKUP(A22,home!$A$2:$E$405,3,FALSE)</f>
        <v>1.26086956521739</v>
      </c>
      <c r="F22">
        <f>VLOOKUP(B22,home!$B$2:$E$405,3,FALSE)</f>
        <v>1.1000000000000001</v>
      </c>
      <c r="G22">
        <f>VLOOKUP(C22,away!$B$2:$E$405,4,FALSE)</f>
        <v>1.1000000000000001</v>
      </c>
      <c r="H22">
        <f>VLOOKUP(A22,away!$A$2:$E$405,3,FALSE)</f>
        <v>1.09963768115942</v>
      </c>
      <c r="I22">
        <f>VLOOKUP(C22,away!$B$2:$E$405,3,FALSE)</f>
        <v>0.97</v>
      </c>
      <c r="J22">
        <f>VLOOKUP(B22,home!$B$2:$E$405,4,FALSE)</f>
        <v>1.27</v>
      </c>
      <c r="K22" s="3">
        <f t="shared" si="112"/>
        <v>1.5256521739130422</v>
      </c>
      <c r="L22" s="3">
        <f t="shared" si="113"/>
        <v>1.3546436594202893</v>
      </c>
      <c r="M22" s="5">
        <f t="shared" si="114"/>
        <v>5.6118158756269673E-2</v>
      </c>
      <c r="N22" s="5">
        <f t="shared" si="115"/>
        <v>8.5616790902500045E-2</v>
      </c>
      <c r="O22" s="5">
        <f t="shared" si="116"/>
        <v>7.6020107937521897E-2</v>
      </c>
      <c r="P22" s="5">
        <f t="shared" si="117"/>
        <v>0.11598024293598437</v>
      </c>
      <c r="Q22" s="5">
        <f t="shared" si="118"/>
        <v>6.5310721581928799E-2</v>
      </c>
      <c r="R22" s="5">
        <f t="shared" si="119"/>
        <v>5.1490078603005036E-2</v>
      </c>
      <c r="S22" s="5">
        <f t="shared" si="120"/>
        <v>5.9924528216934489E-2</v>
      </c>
      <c r="T22" s="5">
        <f t="shared" si="121"/>
        <v>8.8472754883123686E-2</v>
      </c>
      <c r="U22" s="5">
        <f t="shared" si="122"/>
        <v>7.855595035562804E-2</v>
      </c>
      <c r="V22" s="5">
        <f t="shared" si="123"/>
        <v>1.3760769329208406E-2</v>
      </c>
      <c r="W22" s="5">
        <f t="shared" si="124"/>
        <v>3.3213814787099713E-2</v>
      </c>
      <c r="X22" s="5">
        <f t="shared" si="125"/>
        <v>4.4992883606504462E-2</v>
      </c>
      <c r="Y22" s="5">
        <f t="shared" si="126"/>
        <v>3.0474662248293184E-2</v>
      </c>
      <c r="Z22" s="5">
        <f t="shared" si="127"/>
        <v>2.3250236167537693E-2</v>
      </c>
      <c r="AA22" s="5">
        <f t="shared" si="128"/>
        <v>3.5471773352995513E-2</v>
      </c>
      <c r="AB22" s="5">
        <f t="shared" si="129"/>
        <v>2.7058794064274173E-2</v>
      </c>
      <c r="AC22" s="5">
        <f t="shared" si="130"/>
        <v>1.7774743117455354E-3</v>
      </c>
      <c r="AD22" s="5">
        <f t="shared" si="131"/>
        <v>1.2668182183470957E-2</v>
      </c>
      <c r="AE22" s="5">
        <f t="shared" si="132"/>
        <v>1.7160872671220007E-2</v>
      </c>
      <c r="AF22" s="5">
        <f t="shared" si="133"/>
        <v>1.1623433677093556E-2</v>
      </c>
      <c r="AG22" s="5">
        <f t="shared" si="134"/>
        <v>5.2485369104556812E-3</v>
      </c>
      <c r="AH22" s="5">
        <f t="shared" si="135"/>
        <v>7.8739462510948044E-3</v>
      </c>
      <c r="AI22" s="5">
        <f t="shared" si="136"/>
        <v>1.2012903215257234E-2</v>
      </c>
      <c r="AJ22" s="5">
        <f t="shared" si="137"/>
        <v>9.1637559526820903E-3</v>
      </c>
      <c r="AK22" s="5">
        <f t="shared" si="138"/>
        <v>4.660234730139338E-3</v>
      </c>
      <c r="AL22" s="5">
        <f t="shared" si="139"/>
        <v>1.4694131600722688E-4</v>
      </c>
      <c r="AM22" s="5">
        <f t="shared" si="140"/>
        <v>3.8654479375477857E-3</v>
      </c>
      <c r="AN22" s="5">
        <f t="shared" si="141"/>
        <v>5.2363045394183414E-3</v>
      </c>
      <c r="AO22" s="5">
        <f t="shared" si="142"/>
        <v>3.5466633715583681E-3</v>
      </c>
      <c r="AP22" s="5">
        <f t="shared" si="143"/>
        <v>1.6014883494599099E-3</v>
      </c>
      <c r="AQ22" s="5">
        <f t="shared" si="144"/>
        <v>5.4236150955783266E-4</v>
      </c>
      <c r="AR22" s="5">
        <f t="shared" si="145"/>
        <v>2.1332782727323456E-3</v>
      </c>
      <c r="AS22" s="5">
        <f t="shared" si="146"/>
        <v>3.2546406343555625E-3</v>
      </c>
      <c r="AT22" s="5">
        <f t="shared" si="147"/>
        <v>2.4827247795551439E-3</v>
      </c>
      <c r="AU22" s="5">
        <f t="shared" si="148"/>
        <v>1.2625914857186948E-3</v>
      </c>
      <c r="AV22" s="5">
        <f t="shared" si="149"/>
        <v>4.8156886123770624E-4</v>
      </c>
      <c r="AW22" s="5">
        <f t="shared" si="150"/>
        <v>8.4357174544027095E-6</v>
      </c>
      <c r="AX22" s="5">
        <f t="shared" si="151"/>
        <v>9.8288817484457709E-4</v>
      </c>
      <c r="AY22" s="5">
        <f t="shared" si="152"/>
        <v>1.3314632339723868E-3</v>
      </c>
      <c r="AZ22" s="5">
        <f t="shared" si="153"/>
        <v>9.0182911382596367E-4</v>
      </c>
      <c r="BA22" s="5">
        <f t="shared" si="154"/>
        <v>4.0721903030832004E-4</v>
      </c>
      <c r="BB22" s="5">
        <f t="shared" si="155"/>
        <v>1.3790916935061106E-4</v>
      </c>
      <c r="BC22" s="5">
        <f t="shared" si="156"/>
        <v>3.7363556367344815E-5</v>
      </c>
      <c r="BD22" s="5">
        <f t="shared" si="157"/>
        <v>4.8163864765598998E-4</v>
      </c>
      <c r="BE22" s="5">
        <f t="shared" si="158"/>
        <v>7.3481304983689878E-4</v>
      </c>
      <c r="BF22" s="5">
        <f t="shared" si="159"/>
        <v>5.605345634516688E-4</v>
      </c>
      <c r="BG22" s="5">
        <f t="shared" si="160"/>
        <v>2.8506025842781226E-4</v>
      </c>
      <c r="BH22" s="5">
        <f t="shared" si="161"/>
        <v>1.0872570074165136E-4</v>
      </c>
      <c r="BI22" s="5">
        <f t="shared" si="162"/>
        <v>3.3175520339343837E-5</v>
      </c>
      <c r="BJ22" s="8">
        <f t="shared" si="163"/>
        <v>0.41337359143790159</v>
      </c>
      <c r="BK22" s="8">
        <f t="shared" si="164"/>
        <v>0.24903957810012212</v>
      </c>
      <c r="BL22" s="8">
        <f t="shared" si="165"/>
        <v>0.31412629623665095</v>
      </c>
      <c r="BM22" s="8">
        <f t="shared" si="166"/>
        <v>0.54793057370848453</v>
      </c>
      <c r="BN22" s="8">
        <f t="shared" si="167"/>
        <v>0.45053610071720979</v>
      </c>
    </row>
    <row r="23" spans="1:66" x14ac:dyDescent="0.25">
      <c r="A23" t="s">
        <v>122</v>
      </c>
      <c r="B23" t="s">
        <v>127</v>
      </c>
      <c r="C23" t="s">
        <v>401</v>
      </c>
      <c r="D23" s="11">
        <v>44230</v>
      </c>
      <c r="E23">
        <f>VLOOKUP(A23,home!$A$2:$E$405,3,FALSE)</f>
        <v>1.26086956521739</v>
      </c>
      <c r="F23">
        <f>VLOOKUP(B23,home!$B$2:$E$405,3,FALSE)</f>
        <v>0.76</v>
      </c>
      <c r="G23">
        <f>VLOOKUP(C23,away!$B$2:$E$405,4,FALSE)</f>
        <v>0.83</v>
      </c>
      <c r="H23">
        <f>VLOOKUP(A23,away!$A$2:$E$405,3,FALSE)</f>
        <v>1.09963768115942</v>
      </c>
      <c r="I23">
        <f>VLOOKUP(C23,away!$B$2:$E$405,3,FALSE)</f>
        <v>0.83</v>
      </c>
      <c r="J23">
        <f>VLOOKUP(B23,home!$B$2:$E$405,4,FALSE)</f>
        <v>0.75</v>
      </c>
      <c r="K23" s="3">
        <f t="shared" si="112"/>
        <v>0.79535652173912952</v>
      </c>
      <c r="L23" s="3">
        <f t="shared" si="113"/>
        <v>0.68452445652173888</v>
      </c>
      <c r="M23" s="5">
        <f t="shared" si="114"/>
        <v>0.22766478382981764</v>
      </c>
      <c r="N23" s="5">
        <f t="shared" si="115"/>
        <v>0.18107467058937457</v>
      </c>
      <c r="O23" s="5">
        <f t="shared" si="116"/>
        <v>0.15584211242024512</v>
      </c>
      <c r="P23" s="5">
        <f t="shared" si="117"/>
        <v>0.12395004047504454</v>
      </c>
      <c r="Q23" s="5">
        <f t="shared" si="118"/>
        <v>7.2009460087511801E-2</v>
      </c>
      <c r="R23" s="5">
        <f t="shared" si="119"/>
        <v>5.3338868653833998E-2</v>
      </c>
      <c r="S23" s="5">
        <f t="shared" si="120"/>
        <v>1.6870870711002971E-2</v>
      </c>
      <c r="T23" s="5">
        <f t="shared" si="121"/>
        <v>4.9292236530827871E-2</v>
      </c>
      <c r="U23" s="5">
        <f t="shared" si="122"/>
        <v>4.2423417046013691E-2</v>
      </c>
      <c r="V23" s="5">
        <f t="shared" si="123"/>
        <v>1.0205770628106258E-3</v>
      </c>
      <c r="W23" s="5">
        <f t="shared" si="124"/>
        <v>1.909106456917202E-2</v>
      </c>
      <c r="X23" s="5">
        <f t="shared" si="125"/>
        <v>1.3068300598633904E-2</v>
      </c>
      <c r="Y23" s="5">
        <f t="shared" si="126"/>
        <v>4.472785682471293E-3</v>
      </c>
      <c r="Z23" s="5">
        <f t="shared" si="127"/>
        <v>1.2170586692250046E-2</v>
      </c>
      <c r="AA23" s="5">
        <f t="shared" si="128"/>
        <v>9.6799554990725321E-3</v>
      </c>
      <c r="AB23" s="5">
        <f t="shared" si="129"/>
        <v>3.8495078681659448E-3</v>
      </c>
      <c r="AC23" s="5">
        <f t="shared" si="130"/>
        <v>3.4727749203034377E-5</v>
      </c>
      <c r="AD23" s="5">
        <f t="shared" si="131"/>
        <v>3.7960506780084476E-3</v>
      </c>
      <c r="AE23" s="5">
        <f t="shared" si="132"/>
        <v>2.5984895272927115E-3</v>
      </c>
      <c r="AF23" s="5">
        <f t="shared" si="133"/>
        <v>8.8936481572373651E-4</v>
      </c>
      <c r="AG23" s="5">
        <f t="shared" si="134"/>
        <v>2.0293065571094909E-4</v>
      </c>
      <c r="AH23" s="5">
        <f t="shared" si="135"/>
        <v>2.0827660602657921E-3</v>
      </c>
      <c r="AI23" s="5">
        <f t="shared" si="136"/>
        <v>1.6565415692893102E-3</v>
      </c>
      <c r="AJ23" s="5">
        <f t="shared" si="137"/>
        <v>6.5877057033311259E-4</v>
      </c>
      <c r="AK23" s="5">
        <f t="shared" si="138"/>
        <v>1.7465248981474898E-4</v>
      </c>
      <c r="AL23" s="5">
        <f t="shared" si="139"/>
        <v>7.5628840735262463E-7</v>
      </c>
      <c r="AM23" s="5">
        <f t="shared" si="140"/>
        <v>6.0384273272125286E-4</v>
      </c>
      <c r="AN23" s="5">
        <f t="shared" si="141"/>
        <v>4.1334511844061731E-4</v>
      </c>
      <c r="AO23" s="5">
        <f t="shared" si="142"/>
        <v>1.4147242127823863E-4</v>
      </c>
      <c r="AP23" s="5">
        <f t="shared" si="143"/>
        <v>3.2280444096100269E-5</v>
      </c>
      <c r="AQ23" s="5">
        <f t="shared" si="144"/>
        <v>5.5241883627908513E-6</v>
      </c>
      <c r="AR23" s="5">
        <f t="shared" si="145"/>
        <v>2.8514086109307296E-4</v>
      </c>
      <c r="AS23" s="5">
        <f t="shared" si="146"/>
        <v>2.2678864348468677E-4</v>
      </c>
      <c r="AT23" s="5">
        <f t="shared" si="147"/>
        <v>9.0188913325957992E-5</v>
      </c>
      <c r="AU23" s="5">
        <f t="shared" si="148"/>
        <v>2.3910780134121924E-5</v>
      </c>
      <c r="AV23" s="5">
        <f t="shared" si="149"/>
        <v>4.7543987298860724E-6</v>
      </c>
      <c r="AW23" s="5">
        <f t="shared" si="150"/>
        <v>1.1437622494941466E-8</v>
      </c>
      <c r="AX23" s="5">
        <f t="shared" si="151"/>
        <v>8.0045042595771037E-5</v>
      </c>
      <c r="AY23" s="5">
        <f t="shared" si="152"/>
        <v>5.4792789280129616E-5</v>
      </c>
      <c r="AZ23" s="5">
        <f t="shared" si="153"/>
        <v>1.8753502151645438E-5</v>
      </c>
      <c r="BA23" s="5">
        <f t="shared" si="154"/>
        <v>4.2790769560781185E-6</v>
      </c>
      <c r="BB23" s="5">
        <f t="shared" si="155"/>
        <v>7.3228320694351754E-7</v>
      </c>
      <c r="BC23" s="5">
        <f t="shared" si="156"/>
        <v>1.0025315285060151E-7</v>
      </c>
      <c r="BD23" s="5">
        <f t="shared" si="157"/>
        <v>3.2530982161979393E-5</v>
      </c>
      <c r="BE23" s="5">
        <f t="shared" si="158"/>
        <v>2.5873728821109595E-5</v>
      </c>
      <c r="BF23" s="5">
        <f t="shared" si="159"/>
        <v>1.0289419479789597E-5</v>
      </c>
      <c r="BG23" s="5">
        <f t="shared" si="160"/>
        <v>2.7279189627200993E-6</v>
      </c>
      <c r="BH23" s="5">
        <f t="shared" si="161"/>
        <v>5.424170344438181E-7</v>
      </c>
      <c r="BI23" s="5">
        <f t="shared" si="162"/>
        <v>8.6282985169457786E-8</v>
      </c>
      <c r="BJ23" s="8">
        <f t="shared" si="163"/>
        <v>0.34785052158696972</v>
      </c>
      <c r="BK23" s="8">
        <f t="shared" si="164"/>
        <v>0.36959654890556626</v>
      </c>
      <c r="BL23" s="8">
        <f t="shared" si="165"/>
        <v>0.27040942652324718</v>
      </c>
      <c r="BM23" s="8">
        <f t="shared" si="166"/>
        <v>0.18609236630054793</v>
      </c>
      <c r="BN23" s="8">
        <f t="shared" si="167"/>
        <v>0.81387993605582765</v>
      </c>
    </row>
    <row r="24" spans="1:66" x14ac:dyDescent="0.25">
      <c r="A24" t="s">
        <v>122</v>
      </c>
      <c r="B24" t="s">
        <v>130</v>
      </c>
      <c r="C24" t="s">
        <v>124</v>
      </c>
      <c r="D24" s="11">
        <v>44230</v>
      </c>
      <c r="E24">
        <f>VLOOKUP(A24,home!$A$2:$E$405,3,FALSE)</f>
        <v>1.26086956521739</v>
      </c>
      <c r="F24">
        <f>VLOOKUP(B24,home!$B$2:$E$405,3,FALSE)</f>
        <v>1.03</v>
      </c>
      <c r="G24">
        <f>VLOOKUP(C24,away!$B$2:$E$405,4,FALSE)</f>
        <v>1.24</v>
      </c>
      <c r="H24">
        <f>VLOOKUP(A24,away!$A$2:$E$405,3,FALSE)</f>
        <v>1.09963768115942</v>
      </c>
      <c r="I24">
        <f>VLOOKUP(C24,away!$B$2:$E$405,3,FALSE)</f>
        <v>0.66</v>
      </c>
      <c r="J24">
        <f>VLOOKUP(B24,home!$B$2:$E$405,4,FALSE)</f>
        <v>0.79</v>
      </c>
      <c r="K24" s="3">
        <f t="shared" si="112"/>
        <v>1.6103826086956505</v>
      </c>
      <c r="L24" s="3">
        <f t="shared" si="113"/>
        <v>0.57335108695652159</v>
      </c>
      <c r="M24" s="5">
        <f t="shared" si="114"/>
        <v>0.11262025491605183</v>
      </c>
      <c r="N24" s="5">
        <f t="shared" si="115"/>
        <v>0.1813616999036807</v>
      </c>
      <c r="O24" s="5">
        <f t="shared" si="116"/>
        <v>6.4570945569438862E-2</v>
      </c>
      <c r="P24" s="5">
        <f t="shared" si="117"/>
        <v>0.10398392777205781</v>
      </c>
      <c r="Q24" s="5">
        <f t="shared" si="118"/>
        <v>0.14603086370418356</v>
      </c>
      <c r="R24" s="5">
        <f t="shared" si="119"/>
        <v>1.8510910914024077E-2</v>
      </c>
      <c r="S24" s="5">
        <f t="shared" si="120"/>
        <v>2.40024701661446E-2</v>
      </c>
      <c r="T24" s="5">
        <f t="shared" si="121"/>
        <v>8.3726954433993292E-2</v>
      </c>
      <c r="U24" s="5">
        <f t="shared" si="122"/>
        <v>2.9809649007058882E-2</v>
      </c>
      <c r="V24" s="5">
        <f t="shared" si="123"/>
        <v>2.4624257332432967E-3</v>
      </c>
      <c r="W24" s="5">
        <f t="shared" si="124"/>
        <v>7.838852108067404E-2</v>
      </c>
      <c r="X24" s="5">
        <f t="shared" si="125"/>
        <v>4.494414376651866E-2</v>
      </c>
      <c r="Y24" s="5">
        <f t="shared" si="126"/>
        <v>1.2884386840431823E-2</v>
      </c>
      <c r="Z24" s="5">
        <f t="shared" si="127"/>
        <v>3.5377502977036821E-3</v>
      </c>
      <c r="AA24" s="5">
        <f t="shared" si="128"/>
        <v>5.69713155332987E-3</v>
      </c>
      <c r="AB24" s="5">
        <f t="shared" si="129"/>
        <v>4.5872807864668309E-3</v>
      </c>
      <c r="AC24" s="5">
        <f t="shared" si="130"/>
        <v>1.4209960487374771E-4</v>
      </c>
      <c r="AD24" s="5">
        <f t="shared" si="131"/>
        <v>3.1558877767422458E-2</v>
      </c>
      <c r="AE24" s="5">
        <f t="shared" si="132"/>
        <v>1.8094316871079669E-2</v>
      </c>
      <c r="AF24" s="5">
        <f t="shared" si="133"/>
        <v>5.1871981228846275E-3</v>
      </c>
      <c r="AG24" s="5">
        <f t="shared" si="134"/>
        <v>9.913618940049101E-4</v>
      </c>
      <c r="AH24" s="5">
        <f t="shared" si="135"/>
        <v>5.0709324464229082E-4</v>
      </c>
      <c r="AI24" s="5">
        <f t="shared" si="136"/>
        <v>8.166141421589939E-4</v>
      </c>
      <c r="AJ24" s="5">
        <f t="shared" si="137"/>
        <v>6.5753060627388085E-4</v>
      </c>
      <c r="AK24" s="5">
        <f t="shared" si="138"/>
        <v>3.529586176761883E-4</v>
      </c>
      <c r="AL24" s="5">
        <f t="shared" si="139"/>
        <v>5.2481057019961311E-6</v>
      </c>
      <c r="AM24" s="5">
        <f t="shared" si="140"/>
        <v>1.0164373581321785E-2</v>
      </c>
      <c r="AN24" s="5">
        <f t="shared" si="141"/>
        <v>5.8277546410829975E-3</v>
      </c>
      <c r="AO24" s="5">
        <f t="shared" si="142"/>
        <v>1.6706747289904247E-3</v>
      </c>
      <c r="AP24" s="5">
        <f t="shared" si="143"/>
        <v>3.1929439060581746E-4</v>
      </c>
      <c r="AQ24" s="5">
        <f t="shared" si="144"/>
        <v>4.5766946478241385E-5</v>
      </c>
      <c r="AR24" s="5">
        <f t="shared" si="145"/>
        <v>5.8148492600793374E-5</v>
      </c>
      <c r="AS24" s="5">
        <f t="shared" si="146"/>
        <v>9.3641321206185355E-5</v>
      </c>
      <c r="AT24" s="5">
        <f t="shared" si="147"/>
        <v>7.5399177562862079E-5</v>
      </c>
      <c r="AU24" s="5">
        <f t="shared" si="148"/>
        <v>4.0473841419062799E-5</v>
      </c>
      <c r="AV24" s="5">
        <f t="shared" si="149"/>
        <v>1.6294592582091104E-5</v>
      </c>
      <c r="AW24" s="5">
        <f t="shared" si="150"/>
        <v>1.3460146436932242E-7</v>
      </c>
      <c r="AX24" s="5">
        <f t="shared" si="151"/>
        <v>2.7280884072743553E-3</v>
      </c>
      <c r="AY24" s="5">
        <f t="shared" si="152"/>
        <v>1.5641524536242374E-3</v>
      </c>
      <c r="AZ24" s="5">
        <f t="shared" si="153"/>
        <v>4.484042547255833E-4</v>
      </c>
      <c r="BA24" s="5">
        <f t="shared" si="154"/>
        <v>8.5697688947614076E-5</v>
      </c>
      <c r="BB24" s="5">
        <f t="shared" si="155"/>
        <v>1.22837157769441E-5</v>
      </c>
      <c r="BC24" s="5">
        <f t="shared" si="156"/>
        <v>1.4085763585151751E-6</v>
      </c>
      <c r="BD24" s="5">
        <f t="shared" si="157"/>
        <v>5.5565835729246877E-6</v>
      </c>
      <c r="BE24" s="5">
        <f t="shared" si="158"/>
        <v>8.9482255496018563E-6</v>
      </c>
      <c r="BF24" s="5">
        <f t="shared" si="159"/>
        <v>7.2050334018824558E-6</v>
      </c>
      <c r="BG24" s="5">
        <f t="shared" si="160"/>
        <v>3.8676201618209221E-6</v>
      </c>
      <c r="BH24" s="5">
        <f t="shared" si="161"/>
        <v>1.5570870614092677E-6</v>
      </c>
      <c r="BI24" s="5">
        <f t="shared" si="162"/>
        <v>5.0150118478370002E-7</v>
      </c>
      <c r="BJ24" s="8">
        <f t="shared" si="163"/>
        <v>0.62603622377006052</v>
      </c>
      <c r="BK24" s="8">
        <f t="shared" si="164"/>
        <v>0.24478057875169751</v>
      </c>
      <c r="BL24" s="8">
        <f t="shared" si="165"/>
        <v>0.12582170791737329</v>
      </c>
      <c r="BM24" s="8">
        <f t="shared" si="166"/>
        <v>0.37153364010523793</v>
      </c>
      <c r="BN24" s="8">
        <f t="shared" si="167"/>
        <v>0.62707860277943694</v>
      </c>
    </row>
    <row r="25" spans="1:66" x14ac:dyDescent="0.25">
      <c r="A25" t="s">
        <v>122</v>
      </c>
      <c r="B25" t="s">
        <v>126</v>
      </c>
      <c r="C25" t="s">
        <v>134</v>
      </c>
      <c r="D25" s="11">
        <v>44230</v>
      </c>
      <c r="E25">
        <f>VLOOKUP(A25,home!$A$2:$E$405,3,FALSE)</f>
        <v>1.26086956521739</v>
      </c>
      <c r="F25">
        <f>VLOOKUP(B25,home!$B$2:$E$405,3,FALSE)</f>
        <v>1.28</v>
      </c>
      <c r="G25">
        <f>VLOOKUP(C25,away!$B$2:$E$405,4,FALSE)</f>
        <v>1</v>
      </c>
      <c r="H25">
        <f>VLOOKUP(A25,away!$A$2:$E$405,3,FALSE)</f>
        <v>1.09963768115942</v>
      </c>
      <c r="I25">
        <f>VLOOKUP(C25,away!$B$2:$E$405,3,FALSE)</f>
        <v>0.45</v>
      </c>
      <c r="J25">
        <f>VLOOKUP(B25,home!$B$2:$E$405,4,FALSE)</f>
        <v>0.83</v>
      </c>
      <c r="K25" s="3">
        <f t="shared" si="112"/>
        <v>1.6139130434782594</v>
      </c>
      <c r="L25" s="3">
        <f t="shared" si="113"/>
        <v>0.41071467391304334</v>
      </c>
      <c r="M25" s="5">
        <f t="shared" si="114"/>
        <v>0.13204299134803915</v>
      </c>
      <c r="N25" s="5">
        <f t="shared" si="115"/>
        <v>0.21310590603648732</v>
      </c>
      <c r="O25" s="5">
        <f t="shared" si="116"/>
        <v>5.4231994134012709E-2</v>
      </c>
      <c r="P25" s="5">
        <f t="shared" si="117"/>
        <v>8.7525722706719544E-2</v>
      </c>
      <c r="Q25" s="5">
        <f t="shared" si="118"/>
        <v>0.17196720069726967</v>
      </c>
      <c r="R25" s="5">
        <f t="shared" si="119"/>
        <v>1.1136937893202553E-2</v>
      </c>
      <c r="S25" s="5">
        <f t="shared" si="120"/>
        <v>1.4504276329103564E-2</v>
      </c>
      <c r="T25" s="5">
        <f t="shared" si="121"/>
        <v>7.0629452758117994E-2</v>
      </c>
      <c r="U25" s="5">
        <f t="shared" si="122"/>
        <v>1.7974049330246884E-2</v>
      </c>
      <c r="V25" s="5">
        <f t="shared" si="123"/>
        <v>1.0682524726583695E-3</v>
      </c>
      <c r="W25" s="5">
        <f t="shared" si="124"/>
        <v>9.2513369418589037E-2</v>
      </c>
      <c r="X25" s="5">
        <f t="shared" si="125"/>
        <v>3.7996598353352715E-2</v>
      </c>
      <c r="Y25" s="5">
        <f t="shared" si="126"/>
        <v>7.8028802512510693E-3</v>
      </c>
      <c r="Z25" s="5">
        <f t="shared" si="127"/>
        <v>1.5247012717321674E-3</v>
      </c>
      <c r="AA25" s="5">
        <f t="shared" si="128"/>
        <v>2.4607352698564349E-3</v>
      </c>
      <c r="AB25" s="5">
        <f t="shared" si="129"/>
        <v>1.9857063742841478E-3</v>
      </c>
      <c r="AC25" s="5">
        <f t="shared" si="130"/>
        <v>4.4256215697307276E-5</v>
      </c>
      <c r="AD25" s="5">
        <f t="shared" si="131"/>
        <v>3.732713340019591E-2</v>
      </c>
      <c r="AE25" s="5">
        <f t="shared" si="132"/>
        <v>1.5330801422570131E-2</v>
      </c>
      <c r="AF25" s="5">
        <f t="shared" si="133"/>
        <v>3.1482925535482559E-3</v>
      </c>
      <c r="AG25" s="5">
        <f t="shared" si="134"/>
        <v>4.3101664983781149E-4</v>
      </c>
      <c r="AH25" s="5">
        <f t="shared" si="135"/>
        <v>1.5655429640856988E-4</v>
      </c>
      <c r="AI25" s="5">
        <f t="shared" si="136"/>
        <v>2.5266502098635253E-4</v>
      </c>
      <c r="AJ25" s="5">
        <f t="shared" si="137"/>
        <v>2.0388968650029131E-4</v>
      </c>
      <c r="AK25" s="5">
        <f t="shared" si="138"/>
        <v>1.096867414911711E-4</v>
      </c>
      <c r="AL25" s="5">
        <f t="shared" si="139"/>
        <v>1.1734230567259274E-6</v>
      </c>
      <c r="AM25" s="5">
        <f t="shared" si="140"/>
        <v>1.2048549494045822E-2</v>
      </c>
      <c r="AN25" s="5">
        <f t="shared" si="141"/>
        <v>4.9485160765721931E-3</v>
      </c>
      <c r="AO25" s="5">
        <f t="shared" si="142"/>
        <v>1.0162140833714004E-3</v>
      </c>
      <c r="AP25" s="5">
        <f t="shared" si="143"/>
        <v>1.3912467862590899E-4</v>
      </c>
      <c r="AQ25" s="5">
        <f t="shared" si="144"/>
        <v>1.4285136753774288E-5</v>
      </c>
      <c r="AR25" s="5">
        <f t="shared" si="145"/>
        <v>1.2859829359826343E-5</v>
      </c>
      <c r="AS25" s="5">
        <f t="shared" si="146"/>
        <v>2.0754646340728407E-5</v>
      </c>
      <c r="AT25" s="5">
        <f t="shared" si="147"/>
        <v>1.6748097221039958E-5</v>
      </c>
      <c r="AU25" s="5">
        <f t="shared" si="148"/>
        <v>9.0099908528261235E-6</v>
      </c>
      <c r="AV25" s="5">
        <f t="shared" si="149"/>
        <v>3.6353354397489737E-6</v>
      </c>
      <c r="AW25" s="5">
        <f t="shared" si="150"/>
        <v>2.1605905275442433E-8</v>
      </c>
      <c r="AX25" s="5">
        <f t="shared" si="151"/>
        <v>3.2408851972389892E-3</v>
      </c>
      <c r="AY25" s="5">
        <f t="shared" si="152"/>
        <v>1.3310791069736207E-3</v>
      </c>
      <c r="AZ25" s="5">
        <f t="shared" si="153"/>
        <v>2.7334686068656775E-4</v>
      </c>
      <c r="BA25" s="5">
        <f t="shared" si="154"/>
        <v>3.7422522250679255E-5</v>
      </c>
      <c r="BB25" s="5">
        <f t="shared" si="155"/>
        <v>3.8424947557978337E-6</v>
      </c>
      <c r="BC25" s="5">
        <f t="shared" si="156"/>
        <v>3.1563379612801731E-7</v>
      </c>
      <c r="BD25" s="5">
        <f t="shared" si="157"/>
        <v>8.802867703497427E-7</v>
      </c>
      <c r="BE25" s="5">
        <f t="shared" si="158"/>
        <v>1.4207063006688007E-6</v>
      </c>
      <c r="BF25" s="5">
        <f t="shared" si="159"/>
        <v>1.1464482148005619E-6</v>
      </c>
      <c r="BG25" s="5">
        <f t="shared" si="160"/>
        <v>6.1675590917966395E-7</v>
      </c>
      <c r="BH25" s="5">
        <f t="shared" si="161"/>
        <v>2.4884760161683823E-7</v>
      </c>
      <c r="BI25" s="5">
        <f t="shared" si="162"/>
        <v>8.0323678017539281E-8</v>
      </c>
      <c r="BJ25" s="8">
        <f t="shared" si="163"/>
        <v>0.67330623282629054</v>
      </c>
      <c r="BK25" s="8">
        <f t="shared" si="164"/>
        <v>0.23651775160224828</v>
      </c>
      <c r="BL25" s="8">
        <f t="shared" si="165"/>
        <v>8.8579620014677909E-2</v>
      </c>
      <c r="BM25" s="8">
        <f t="shared" si="166"/>
        <v>0.32858649539814999</v>
      </c>
      <c r="BN25" s="8">
        <f t="shared" si="167"/>
        <v>0.67001075281573097</v>
      </c>
    </row>
    <row r="26" spans="1:66" x14ac:dyDescent="0.25">
      <c r="A26" t="s">
        <v>122</v>
      </c>
      <c r="B26" t="s">
        <v>129</v>
      </c>
      <c r="C26" t="s">
        <v>362</v>
      </c>
      <c r="D26" s="11">
        <v>44230</v>
      </c>
      <c r="E26">
        <f>VLOOKUP(A26,home!$A$2:$E$405,3,FALSE)</f>
        <v>1.26086956521739</v>
      </c>
      <c r="F26">
        <f>VLOOKUP(B26,home!$B$2:$E$405,3,FALSE)</f>
        <v>1.1000000000000001</v>
      </c>
      <c r="G26">
        <f>VLOOKUP(C26,away!$B$2:$E$405,4,FALSE)</f>
        <v>0.9</v>
      </c>
      <c r="H26">
        <f>VLOOKUP(A26,away!$A$2:$E$405,3,FALSE)</f>
        <v>1.09963768115942</v>
      </c>
      <c r="I26">
        <f>VLOOKUP(C26,away!$B$2:$E$405,3,FALSE)</f>
        <v>0.76</v>
      </c>
      <c r="J26">
        <f>VLOOKUP(B26,home!$B$2:$E$405,4,FALSE)</f>
        <v>1.03</v>
      </c>
      <c r="K26" s="3">
        <f t="shared" si="112"/>
        <v>1.2482608695652162</v>
      </c>
      <c r="L26" s="3">
        <f t="shared" si="113"/>
        <v>0.86079637681159393</v>
      </c>
      <c r="M26" s="5">
        <f t="shared" si="114"/>
        <v>0.12135231785964612</v>
      </c>
      <c r="N26" s="5">
        <f t="shared" si="115"/>
        <v>0.15147934981523642</v>
      </c>
      <c r="O26" s="5">
        <f t="shared" si="116"/>
        <v>0.10445963553127227</v>
      </c>
      <c r="P26" s="5">
        <f t="shared" si="117"/>
        <v>0.13039287548273151</v>
      </c>
      <c r="Q26" s="5">
        <f t="shared" si="118"/>
        <v>9.4542872460770311E-2</v>
      </c>
      <c r="R26" s="5">
        <f t="shared" si="119"/>
        <v>4.4959237894189402E-2</v>
      </c>
      <c r="S26" s="5">
        <f t="shared" si="120"/>
        <v>3.5026735122438438E-2</v>
      </c>
      <c r="T26" s="5">
        <f t="shared" si="121"/>
        <v>8.1382162067591704E-2</v>
      </c>
      <c r="U26" s="5">
        <f t="shared" si="122"/>
        <v>5.6120857388790295E-2</v>
      </c>
      <c r="V26" s="5">
        <f t="shared" si="123"/>
        <v>4.1817968923887261E-3</v>
      </c>
      <c r="W26" s="5">
        <f t="shared" si="124"/>
        <v>3.9338056063024832E-2</v>
      </c>
      <c r="X26" s="5">
        <f t="shared" si="125"/>
        <v>3.3862056129863129E-2</v>
      </c>
      <c r="Y26" s="5">
        <f t="shared" si="126"/>
        <v>1.4574167613988503E-2</v>
      </c>
      <c r="Z26" s="5">
        <f t="shared" si="127"/>
        <v>1.2900249694509586E-2</v>
      </c>
      <c r="AA26" s="5">
        <f t="shared" si="128"/>
        <v>1.6102876901276954E-2</v>
      </c>
      <c r="AB26" s="5">
        <f t="shared" si="129"/>
        <v>1.0050295561644804E-2</v>
      </c>
      <c r="AC26" s="5">
        <f t="shared" si="130"/>
        <v>2.8083338821861917E-4</v>
      </c>
      <c r="AD26" s="5">
        <f t="shared" si="131"/>
        <v>1.227603901705915E-2</v>
      </c>
      <c r="AE26" s="5">
        <f t="shared" si="132"/>
        <v>1.0567169907482278E-2</v>
      </c>
      <c r="AF26" s="5">
        <f t="shared" si="133"/>
        <v>4.5480907847566254E-3</v>
      </c>
      <c r="AG26" s="5">
        <f t="shared" si="134"/>
        <v>1.3049933563095675E-3</v>
      </c>
      <c r="AH26" s="5">
        <f t="shared" si="135"/>
        <v>2.7761220492496801E-3</v>
      </c>
      <c r="AI26" s="5">
        <f t="shared" si="136"/>
        <v>3.4653245232155764E-3</v>
      </c>
      <c r="AJ26" s="5">
        <f t="shared" si="137"/>
        <v>2.1628145013373721E-3</v>
      </c>
      <c r="AK26" s="5">
        <f t="shared" si="138"/>
        <v>8.9991890338254931E-4</v>
      </c>
      <c r="AL26" s="5">
        <f t="shared" si="139"/>
        <v>1.2070201432406577E-5</v>
      </c>
      <c r="AM26" s="5">
        <f t="shared" si="140"/>
        <v>3.0647398276501523E-3</v>
      </c>
      <c r="AN26" s="5">
        <f t="shared" si="141"/>
        <v>2.6381169395114398E-3</v>
      </c>
      <c r="AO26" s="5">
        <f t="shared" si="142"/>
        <v>1.1354407515683691E-3</v>
      </c>
      <c r="AP26" s="5">
        <f t="shared" si="143"/>
        <v>3.2579442834476181E-4</v>
      </c>
      <c r="AQ26" s="5">
        <f t="shared" si="144"/>
        <v>7.0110665876143834E-5</v>
      </c>
      <c r="AR26" s="5">
        <f t="shared" si="145"/>
        <v>4.7793516031618049E-4</v>
      </c>
      <c r="AS26" s="5">
        <f t="shared" si="146"/>
        <v>5.9658775881206655E-4</v>
      </c>
      <c r="AT26" s="5">
        <f t="shared" si="147"/>
        <v>3.7234857729335688E-4</v>
      </c>
      <c r="AU26" s="5">
        <f t="shared" si="148"/>
        <v>1.5492938629119228E-4</v>
      </c>
      <c r="AV26" s="5">
        <f t="shared" si="149"/>
        <v>4.8348072613262244E-5</v>
      </c>
      <c r="AW26" s="5">
        <f t="shared" si="150"/>
        <v>3.6026145931175383E-7</v>
      </c>
      <c r="AX26" s="5">
        <f t="shared" si="151"/>
        <v>6.375991337089548E-4</v>
      </c>
      <c r="AY26" s="5">
        <f t="shared" si="152"/>
        <v>5.4884302415487941E-4</v>
      </c>
      <c r="AZ26" s="5">
        <f t="shared" si="153"/>
        <v>2.3622104331541912E-4</v>
      </c>
      <c r="BA26" s="5">
        <f t="shared" si="154"/>
        <v>6.7779406070855804E-5</v>
      </c>
      <c r="BB26" s="5">
        <f t="shared" si="155"/>
        <v>1.4586066792058603E-5</v>
      </c>
      <c r="BC26" s="5">
        <f t="shared" si="156"/>
        <v>2.5111266893071914E-6</v>
      </c>
      <c r="BD26" s="5">
        <f t="shared" si="157"/>
        <v>6.8567475725172725E-5</v>
      </c>
      <c r="BE26" s="5">
        <f t="shared" si="158"/>
        <v>8.5590096872595976E-5</v>
      </c>
      <c r="BF26" s="5">
        <f t="shared" si="159"/>
        <v>5.341938437417888E-5</v>
      </c>
      <c r="BG26" s="5">
        <f t="shared" si="160"/>
        <v>2.2227109063517019E-5</v>
      </c>
      <c r="BH26" s="5">
        <f t="shared" si="161"/>
        <v>6.9363076218866635E-6</v>
      </c>
      <c r="BI26" s="5">
        <f t="shared" si="162"/>
        <v>1.7316642767336149E-6</v>
      </c>
      <c r="BJ26" s="8">
        <f t="shared" si="163"/>
        <v>0.45261669962976486</v>
      </c>
      <c r="BK26" s="8">
        <f t="shared" si="164"/>
        <v>0.29179547197101069</v>
      </c>
      <c r="BL26" s="8">
        <f t="shared" si="165"/>
        <v>0.24288570424761904</v>
      </c>
      <c r="BM26" s="8">
        <f t="shared" si="166"/>
        <v>0.35246335373636267</v>
      </c>
      <c r="BN26" s="8">
        <f t="shared" si="167"/>
        <v>0.64718628904384601</v>
      </c>
    </row>
    <row r="27" spans="1:66" x14ac:dyDescent="0.25">
      <c r="A27" t="s">
        <v>122</v>
      </c>
      <c r="B27" t="s">
        <v>136</v>
      </c>
      <c r="C27" t="s">
        <v>143</v>
      </c>
      <c r="D27" s="11">
        <v>44230</v>
      </c>
      <c r="E27">
        <f>VLOOKUP(A27,home!$A$2:$E$405,3,FALSE)</f>
        <v>1.26086956521739</v>
      </c>
      <c r="F27">
        <f>VLOOKUP(B27,home!$B$2:$E$405,3,FALSE)</f>
        <v>1.31</v>
      </c>
      <c r="G27">
        <f>VLOOKUP(C27,away!$B$2:$E$405,4,FALSE)</f>
        <v>0.9</v>
      </c>
      <c r="H27">
        <f>VLOOKUP(A27,away!$A$2:$E$405,3,FALSE)</f>
        <v>1.09963768115942</v>
      </c>
      <c r="I27">
        <f>VLOOKUP(C27,away!$B$2:$E$405,3,FALSE)</f>
        <v>0.86</v>
      </c>
      <c r="J27">
        <f>VLOOKUP(B27,home!$B$2:$E$405,4,FALSE)</f>
        <v>0.79</v>
      </c>
      <c r="K27" s="3">
        <f t="shared" si="112"/>
        <v>1.4865652173913029</v>
      </c>
      <c r="L27" s="3">
        <f t="shared" si="113"/>
        <v>0.74709384057970996</v>
      </c>
      <c r="M27" s="5">
        <f t="shared" si="114"/>
        <v>0.10713569633245586</v>
      </c>
      <c r="N27" s="5">
        <f t="shared" si="115"/>
        <v>0.15926419970882588</v>
      </c>
      <c r="O27" s="5">
        <f t="shared" si="116"/>
        <v>8.0040418836196003E-2</v>
      </c>
      <c r="P27" s="5">
        <f t="shared" si="117"/>
        <v>0.11898530262732064</v>
      </c>
      <c r="Q27" s="5">
        <f t="shared" si="118"/>
        <v>0.11837830983140132</v>
      </c>
      <c r="R27" s="5">
        <f t="shared" si="119"/>
        <v>2.9898851954971117E-2</v>
      </c>
      <c r="S27" s="5">
        <f t="shared" si="120"/>
        <v>3.3036379857425219E-2</v>
      </c>
      <c r="T27" s="5">
        <f t="shared" si="121"/>
        <v>8.8439706133276452E-2</v>
      </c>
      <c r="U27" s="5">
        <f t="shared" si="122"/>
        <v>4.4446593356192027E-2</v>
      </c>
      <c r="V27" s="5">
        <f t="shared" si="123"/>
        <v>4.0767029203879332E-3</v>
      </c>
      <c r="W27" s="5">
        <f t="shared" si="124"/>
        <v>5.8659025962977368E-2</v>
      </c>
      <c r="X27" s="5">
        <f t="shared" si="125"/>
        <v>4.3823796991345677E-2</v>
      </c>
      <c r="Y27" s="5">
        <f t="shared" si="126"/>
        <v>1.6370244401524993E-2</v>
      </c>
      <c r="Z27" s="5">
        <f t="shared" si="127"/>
        <v>7.445749378654512E-3</v>
      </c>
      <c r="AA27" s="5">
        <f t="shared" si="128"/>
        <v>1.1068592043720705E-2</v>
      </c>
      <c r="AB27" s="5">
        <f t="shared" si="129"/>
        <v>8.2270919688446579E-3</v>
      </c>
      <c r="AC27" s="5">
        <f t="shared" si="130"/>
        <v>2.8297508866630014E-4</v>
      </c>
      <c r="AD27" s="5">
        <f t="shared" si="131"/>
        <v>2.1800116920653884E-2</v>
      </c>
      <c r="AE27" s="5">
        <f t="shared" si="132"/>
        <v>1.6286733075338029E-2</v>
      </c>
      <c r="AF27" s="5">
        <f t="shared" si="133"/>
        <v>6.0838589818754405E-3</v>
      </c>
      <c r="AG27" s="5">
        <f t="shared" si="134"/>
        <v>1.515071190771562E-3</v>
      </c>
      <c r="AH27" s="5">
        <f t="shared" si="135"/>
        <v>1.3906683748232472E-3</v>
      </c>
      <c r="AI27" s="5">
        <f t="shared" si="136"/>
        <v>2.0673192349383303E-3</v>
      </c>
      <c r="AJ27" s="5">
        <f t="shared" si="137"/>
        <v>1.5366024339516608E-3</v>
      </c>
      <c r="AK27" s="5">
        <f t="shared" si="138"/>
        <v>7.6141991042378513E-4</v>
      </c>
      <c r="AL27" s="5">
        <f t="shared" si="139"/>
        <v>1.2570927417681834E-5</v>
      </c>
      <c r="AM27" s="5">
        <f t="shared" si="140"/>
        <v>6.4814591098615289E-3</v>
      </c>
      <c r="AN27" s="5">
        <f t="shared" si="141"/>
        <v>4.8422581789467978E-3</v>
      </c>
      <c r="AO27" s="5">
        <f t="shared" si="142"/>
        <v>1.808810629993938E-3</v>
      </c>
      <c r="AP27" s="5">
        <f t="shared" si="143"/>
        <v>4.5045042681452521E-4</v>
      </c>
      <c r="AQ27" s="5">
        <f t="shared" si="144"/>
        <v>8.4132184839908299E-5</v>
      </c>
      <c r="AR27" s="5">
        <f t="shared" si="145"/>
        <v>2.0779195542388877E-4</v>
      </c>
      <c r="AS27" s="5">
        <f t="shared" si="146"/>
        <v>3.0889629338687715E-4</v>
      </c>
      <c r="AT27" s="5">
        <f t="shared" si="147"/>
        <v>2.2959724276501537E-4</v>
      </c>
      <c r="AU27" s="5">
        <f t="shared" si="148"/>
        <v>1.1377042503447294E-4</v>
      </c>
      <c r="AV27" s="5">
        <f t="shared" si="149"/>
        <v>4.228178915601805E-5</v>
      </c>
      <c r="AW27" s="5">
        <f t="shared" si="150"/>
        <v>3.8781440896988759E-7</v>
      </c>
      <c r="AX27" s="5">
        <f t="shared" si="151"/>
        <v>1.6058519451106902E-3</v>
      </c>
      <c r="AY27" s="5">
        <f t="shared" si="152"/>
        <v>1.1997220970751431E-3</v>
      </c>
      <c r="AZ27" s="5">
        <f t="shared" si="153"/>
        <v>4.4815249456610617E-4</v>
      </c>
      <c r="BA27" s="5">
        <f t="shared" si="154"/>
        <v>1.1160398944358994E-4</v>
      </c>
      <c r="BB27" s="5">
        <f t="shared" si="155"/>
        <v>2.0844663274357251E-5</v>
      </c>
      <c r="BC27" s="5">
        <f t="shared" si="156"/>
        <v>3.1145839082460799E-6</v>
      </c>
      <c r="BD27" s="5">
        <f t="shared" si="157"/>
        <v>2.5873348336533478E-5</v>
      </c>
      <c r="BE27" s="5">
        <f t="shared" si="158"/>
        <v>3.8462419694539801E-5</v>
      </c>
      <c r="BF27" s="5">
        <f t="shared" si="159"/>
        <v>2.8588447647304548E-5</v>
      </c>
      <c r="BG27" s="5">
        <f t="shared" si="160"/>
        <v>1.416619729723172E-5</v>
      </c>
      <c r="BH27" s="5">
        <f t="shared" si="161"/>
        <v>5.26474404119184E-6</v>
      </c>
      <c r="BI27" s="5">
        <f t="shared" si="162"/>
        <v>1.5652770740207821E-6</v>
      </c>
      <c r="BJ27" s="8">
        <f t="shared" si="163"/>
        <v>0.54767746350182545</v>
      </c>
      <c r="BK27" s="8">
        <f t="shared" si="164"/>
        <v>0.26472934985074875</v>
      </c>
      <c r="BL27" s="8">
        <f t="shared" si="165"/>
        <v>0.18045381625391865</v>
      </c>
      <c r="BM27" s="8">
        <f t="shared" si="166"/>
        <v>0.38540426541131012</v>
      </c>
      <c r="BN27" s="8">
        <f t="shared" si="167"/>
        <v>0.61370277929117079</v>
      </c>
    </row>
    <row r="28" spans="1:66" x14ac:dyDescent="0.25">
      <c r="A28" t="s">
        <v>122</v>
      </c>
      <c r="B28" t="s">
        <v>133</v>
      </c>
      <c r="C28" t="s">
        <v>137</v>
      </c>
      <c r="D28" s="11">
        <v>44230</v>
      </c>
      <c r="E28">
        <f>VLOOKUP(A28,home!$A$2:$E$405,3,FALSE)</f>
        <v>1.26086956521739</v>
      </c>
      <c r="F28">
        <f>VLOOKUP(B28,home!$B$2:$E$405,3,FALSE)</f>
        <v>0.59</v>
      </c>
      <c r="G28">
        <f>VLOOKUP(C28,away!$B$2:$E$405,4,FALSE)</f>
        <v>1.03</v>
      </c>
      <c r="H28">
        <f>VLOOKUP(A28,away!$A$2:$E$405,3,FALSE)</f>
        <v>1.09963768115942</v>
      </c>
      <c r="I28">
        <f>VLOOKUP(C28,away!$B$2:$E$405,3,FALSE)</f>
        <v>0.72</v>
      </c>
      <c r="J28">
        <f>VLOOKUP(B28,home!$B$2:$E$405,4,FALSE)</f>
        <v>1.19</v>
      </c>
      <c r="K28" s="3">
        <f t="shared" si="112"/>
        <v>0.76623043478260788</v>
      </c>
      <c r="L28" s="3">
        <f t="shared" si="113"/>
        <v>0.94216956521739104</v>
      </c>
      <c r="M28" s="5">
        <f t="shared" si="114"/>
        <v>0.18115540951704467</v>
      </c>
      <c r="N28" s="5">
        <f t="shared" si="115"/>
        <v>0.13880678819746653</v>
      </c>
      <c r="O28" s="5">
        <f t="shared" si="116"/>
        <v>0.17067911342145239</v>
      </c>
      <c r="P28" s="5">
        <f t="shared" si="117"/>
        <v>0.13077953128522951</v>
      </c>
      <c r="Q28" s="5">
        <f t="shared" si="118"/>
        <v>5.3178992835661069E-2</v>
      </c>
      <c r="R28" s="5">
        <f t="shared" si="119"/>
        <v>8.0404333041989781E-2</v>
      </c>
      <c r="S28" s="5">
        <f t="shared" si="120"/>
        <v>2.3603056967469553E-2</v>
      </c>
      <c r="T28" s="5">
        <f t="shared" si="121"/>
        <v>5.0103628558673535E-2</v>
      </c>
      <c r="U28" s="5">
        <f t="shared" si="122"/>
        <v>6.1608247065169444E-2</v>
      </c>
      <c r="V28" s="5">
        <f t="shared" si="123"/>
        <v>1.893277242104233E-3</v>
      </c>
      <c r="W28" s="5">
        <f t="shared" si="124"/>
        <v>1.3582454267256591E-2</v>
      </c>
      <c r="X28" s="5">
        <f t="shared" si="125"/>
        <v>1.279697503156624E-2</v>
      </c>
      <c r="Y28" s="5">
        <f t="shared" si="126"/>
        <v>6.0284602007942868E-3</v>
      </c>
      <c r="Z28" s="5">
        <f t="shared" si="127"/>
        <v>2.5251505167921941E-2</v>
      </c>
      <c r="AA28" s="5">
        <f t="shared" si="128"/>
        <v>1.9348471783732099E-2</v>
      </c>
      <c r="AB28" s="5">
        <f t="shared" si="129"/>
        <v>7.4126939736140337E-3</v>
      </c>
      <c r="AC28" s="5">
        <f t="shared" si="130"/>
        <v>8.5424550312727124E-5</v>
      </c>
      <c r="AD28" s="5">
        <f t="shared" si="131"/>
        <v>2.6018224596537258E-3</v>
      </c>
      <c r="AE28" s="5">
        <f t="shared" si="132"/>
        <v>2.4513579355847936E-3</v>
      </c>
      <c r="AF28" s="5">
        <f t="shared" si="133"/>
        <v>1.1547974201810633E-3</v>
      </c>
      <c r="AG28" s="5">
        <f t="shared" si="134"/>
        <v>3.6267166109538569E-4</v>
      </c>
      <c r="AH28" s="5">
        <f t="shared" si="135"/>
        <v>5.9477999112864284E-3</v>
      </c>
      <c r="AI28" s="5">
        <f t="shared" si="136"/>
        <v>4.5573853120249568E-3</v>
      </c>
      <c r="AJ28" s="5">
        <f t="shared" si="137"/>
        <v>1.746003664552377E-3</v>
      </c>
      <c r="AK28" s="5">
        <f t="shared" si="138"/>
        <v>4.4594704900733154E-4</v>
      </c>
      <c r="AL28" s="5">
        <f t="shared" si="139"/>
        <v>2.4667842224383213E-6</v>
      </c>
      <c r="AM28" s="5">
        <f t="shared" si="140"/>
        <v>3.9871911089752582E-4</v>
      </c>
      <c r="AN28" s="5">
        <f t="shared" si="141"/>
        <v>3.7566101135818659E-4</v>
      </c>
      <c r="AO28" s="5">
        <f t="shared" si="142"/>
        <v>1.7696818587023403E-4</v>
      </c>
      <c r="AP28" s="5">
        <f t="shared" si="143"/>
        <v>5.5578012912889611E-5</v>
      </c>
      <c r="AQ28" s="5">
        <f t="shared" si="144"/>
        <v>1.3090978065445937E-5</v>
      </c>
      <c r="AR28" s="5">
        <f t="shared" si="145"/>
        <v>1.1207672112833547E-3</v>
      </c>
      <c r="AS28" s="5">
        <f t="shared" si="146"/>
        <v>8.5876594759173592E-4</v>
      </c>
      <c r="AT28" s="5">
        <f t="shared" si="147"/>
        <v>3.29006302699857E-4</v>
      </c>
      <c r="AU28" s="5">
        <f t="shared" si="148"/>
        <v>8.4031547454643259E-5</v>
      </c>
      <c r="AV28" s="5">
        <f t="shared" si="149"/>
        <v>1.609688228540666E-5</v>
      </c>
      <c r="AW28" s="5">
        <f t="shared" si="150"/>
        <v>4.946717745037235E-8</v>
      </c>
      <c r="AX28" s="5">
        <f t="shared" si="151"/>
        <v>5.0918452949857664E-5</v>
      </c>
      <c r="AY28" s="5">
        <f t="shared" si="152"/>
        <v>4.7973816677309576E-5</v>
      </c>
      <c r="AZ28" s="5">
        <f t="shared" si="153"/>
        <v>2.2599735000339791E-5</v>
      </c>
      <c r="BA28" s="5">
        <f t="shared" si="154"/>
        <v>7.0975941664327989E-6</v>
      </c>
      <c r="BB28" s="5">
        <f t="shared" si="155"/>
        <v>1.67178430246937E-6</v>
      </c>
      <c r="BC28" s="5">
        <f t="shared" si="156"/>
        <v>3.1502085787896525E-7</v>
      </c>
      <c r="BD28" s="5">
        <f t="shared" si="157"/>
        <v>1.7599212602745763E-4</v>
      </c>
      <c r="BE28" s="5">
        <f t="shared" si="158"/>
        <v>1.3485052324433439E-4</v>
      </c>
      <c r="BF28" s="5">
        <f t="shared" si="159"/>
        <v>5.1663287528084251E-5</v>
      </c>
      <c r="BG28" s="5">
        <f t="shared" si="160"/>
        <v>1.319532775498096E-5</v>
      </c>
      <c r="BH28" s="5">
        <f t="shared" si="161"/>
        <v>2.5276654306995181E-6</v>
      </c>
      <c r="BI28" s="5">
        <f t="shared" si="162"/>
        <v>3.8735483638997201E-7</v>
      </c>
      <c r="BJ28" s="8">
        <f t="shared" si="163"/>
        <v>0.2822185422709918</v>
      </c>
      <c r="BK28" s="8">
        <f t="shared" si="164"/>
        <v>0.3375671401630605</v>
      </c>
      <c r="BL28" s="8">
        <f t="shared" si="165"/>
        <v>0.35493727939896569</v>
      </c>
      <c r="BM28" s="8">
        <f t="shared" si="166"/>
        <v>0.2449223743525962</v>
      </c>
      <c r="BN28" s="8">
        <f t="shared" si="167"/>
        <v>0.75500416829884398</v>
      </c>
    </row>
    <row r="29" spans="1:66" x14ac:dyDescent="0.25">
      <c r="A29" t="s">
        <v>122</v>
      </c>
      <c r="B29" t="s">
        <v>144</v>
      </c>
      <c r="C29" t="s">
        <v>125</v>
      </c>
      <c r="D29" s="11">
        <v>44230</v>
      </c>
      <c r="E29">
        <f>VLOOKUP(A29,home!$A$2:$E$405,3,FALSE)</f>
        <v>1.26086956521739</v>
      </c>
      <c r="F29">
        <f>VLOOKUP(B29,home!$B$2:$E$405,3,FALSE)</f>
        <v>1.07</v>
      </c>
      <c r="G29">
        <f>VLOOKUP(C29,away!$B$2:$E$405,4,FALSE)</f>
        <v>0.93</v>
      </c>
      <c r="H29">
        <f>VLOOKUP(A29,away!$A$2:$E$405,3,FALSE)</f>
        <v>1.09963768115942</v>
      </c>
      <c r="I29">
        <f>VLOOKUP(C29,away!$B$2:$E$405,3,FALSE)</f>
        <v>1.1000000000000001</v>
      </c>
      <c r="J29">
        <f>VLOOKUP(B29,home!$B$2:$E$405,4,FALSE)</f>
        <v>1.66</v>
      </c>
      <c r="K29" s="3">
        <f t="shared" si="112"/>
        <v>1.2546913043478249</v>
      </c>
      <c r="L29" s="3">
        <f t="shared" si="113"/>
        <v>2.0079384057971006</v>
      </c>
      <c r="M29" s="5">
        <f t="shared" si="114"/>
        <v>3.8287580276655249E-2</v>
      </c>
      <c r="N29" s="5">
        <f t="shared" si="115"/>
        <v>4.8039094037638633E-2</v>
      </c>
      <c r="O29" s="5">
        <f t="shared" si="116"/>
        <v>7.6879102902535662E-2</v>
      </c>
      <c r="P29" s="5">
        <f t="shared" si="117"/>
        <v>9.6459541897873119E-2</v>
      </c>
      <c r="Q29" s="5">
        <f t="shared" si="118"/>
        <v>3.0137116778886329E-2</v>
      </c>
      <c r="R29" s="5">
        <f t="shared" si="119"/>
        <v>7.7184251660614364E-2</v>
      </c>
      <c r="S29" s="5">
        <f t="shared" si="120"/>
        <v>6.0753664477594706E-2</v>
      </c>
      <c r="T29" s="5">
        <f t="shared" si="121"/>
        <v>6.051347422031806E-2</v>
      </c>
      <c r="U29" s="5">
        <f t="shared" si="122"/>
        <v>9.6842409391167006E-2</v>
      </c>
      <c r="V29" s="5">
        <f t="shared" si="123"/>
        <v>1.7006590073744273E-2</v>
      </c>
      <c r="W29" s="5">
        <f t="shared" si="124"/>
        <v>1.2604259453527866E-2</v>
      </c>
      <c r="X29" s="5">
        <f t="shared" si="125"/>
        <v>2.5308576633369776E-2</v>
      </c>
      <c r="Y29" s="5">
        <f t="shared" si="126"/>
        <v>2.5409031509101135E-2</v>
      </c>
      <c r="Z29" s="5">
        <f t="shared" si="127"/>
        <v>5.1660407744018727E-2</v>
      </c>
      <c r="AA29" s="5">
        <f t="shared" si="128"/>
        <v>6.4817864375483328E-2</v>
      </c>
      <c r="AB29" s="5">
        <f t="shared" si="129"/>
        <v>4.0663205399157805E-2</v>
      </c>
      <c r="AC29" s="5">
        <f t="shared" si="130"/>
        <v>2.6778394519594785E-3</v>
      </c>
      <c r="AD29" s="5">
        <f t="shared" si="131"/>
        <v>3.9536136835213202E-3</v>
      </c>
      <c r="AE29" s="5">
        <f t="shared" si="132"/>
        <v>7.9386127568274022E-3</v>
      </c>
      <c r="AF29" s="5">
        <f t="shared" si="133"/>
        <v>7.9701227215922717E-3</v>
      </c>
      <c r="AG29" s="5">
        <f t="shared" si="134"/>
        <v>5.3345051705337432E-3</v>
      </c>
      <c r="AH29" s="5">
        <f t="shared" si="135"/>
        <v>2.5932729192088288E-2</v>
      </c>
      <c r="AI29" s="5">
        <f t="shared" si="136"/>
        <v>3.2537569815320168E-2</v>
      </c>
      <c r="AJ29" s="5">
        <f t="shared" si="137"/>
        <v>2.0412302955946246E-2</v>
      </c>
      <c r="AK29" s="5">
        <f t="shared" si="138"/>
        <v>8.5370463401797173E-3</v>
      </c>
      <c r="AL29" s="5">
        <f t="shared" si="139"/>
        <v>2.6985582786442713E-4</v>
      </c>
      <c r="AM29" s="5">
        <f t="shared" si="140"/>
        <v>9.9211294189295498E-4</v>
      </c>
      <c r="AN29" s="5">
        <f t="shared" si="141"/>
        <v>1.9921016789152114E-3</v>
      </c>
      <c r="AO29" s="5">
        <f t="shared" si="142"/>
        <v>2.0000087346733692E-3</v>
      </c>
      <c r="AP29" s="5">
        <f t="shared" si="143"/>
        <v>1.3386314500934398E-3</v>
      </c>
      <c r="AQ29" s="5">
        <f t="shared" si="144"/>
        <v>6.719723749626207E-4</v>
      </c>
      <c r="AR29" s="5">
        <f t="shared" si="145"/>
        <v>1.0414264582385934E-2</v>
      </c>
      <c r="AS29" s="5">
        <f t="shared" si="146"/>
        <v>1.3066687212697164E-2</v>
      </c>
      <c r="AT29" s="5">
        <f t="shared" si="147"/>
        <v>8.197329411202027E-3</v>
      </c>
      <c r="AU29" s="5">
        <f t="shared" si="148"/>
        <v>3.4283726437032858E-3</v>
      </c>
      <c r="AV29" s="5">
        <f t="shared" si="149"/>
        <v>1.075387336029619E-3</v>
      </c>
      <c r="AW29" s="5">
        <f t="shared" si="150"/>
        <v>1.8884982012869799E-5</v>
      </c>
      <c r="AX29" s="5">
        <f t="shared" si="151"/>
        <v>2.074659135206714E-4</v>
      </c>
      <c r="AY29" s="5">
        <f t="shared" si="152"/>
        <v>4.1657877565193604E-4</v>
      </c>
      <c r="AZ29" s="5">
        <f t="shared" si="153"/>
        <v>4.1823226133572833E-4</v>
      </c>
      <c r="BA29" s="5">
        <f t="shared" si="154"/>
        <v>2.7992820669312614E-4</v>
      </c>
      <c r="BB29" s="5">
        <f t="shared" si="155"/>
        <v>1.4051964927125926E-4</v>
      </c>
      <c r="BC29" s="5">
        <f t="shared" si="156"/>
        <v>5.6430960108179978E-5</v>
      </c>
      <c r="BD29" s="5">
        <f t="shared" si="157"/>
        <v>3.4852003038508732E-3</v>
      </c>
      <c r="BE29" s="5">
        <f t="shared" si="158"/>
        <v>4.3728505151520878E-3</v>
      </c>
      <c r="BF29" s="5">
        <f t="shared" si="159"/>
        <v>2.7432887582871167E-3</v>
      </c>
      <c r="BG29" s="5">
        <f t="shared" si="160"/>
        <v>1.1473268501126621E-3</v>
      </c>
      <c r="BH29" s="5">
        <f t="shared" si="161"/>
        <v>3.5988525552028435E-4</v>
      </c>
      <c r="BI29" s="5">
        <f t="shared" si="162"/>
        <v>9.0308980132859182E-5</v>
      </c>
      <c r="BJ29" s="8">
        <f t="shared" si="163"/>
        <v>0.23572238991243494</v>
      </c>
      <c r="BK29" s="8">
        <f t="shared" si="164"/>
        <v>0.21587165078134318</v>
      </c>
      <c r="BL29" s="8">
        <f t="shared" si="165"/>
        <v>0.49218738388156641</v>
      </c>
      <c r="BM29" s="8">
        <f t="shared" si="166"/>
        <v>0.6280574509715211</v>
      </c>
      <c r="BN29" s="8">
        <f t="shared" si="167"/>
        <v>0.36698668755420338</v>
      </c>
    </row>
    <row r="30" spans="1:66" x14ac:dyDescent="0.25">
      <c r="A30" t="s">
        <v>122</v>
      </c>
      <c r="B30" t="s">
        <v>140</v>
      </c>
      <c r="C30" t="s">
        <v>132</v>
      </c>
      <c r="D30" s="11">
        <v>44230</v>
      </c>
      <c r="E30">
        <f>VLOOKUP(A30,home!$A$2:$E$405,3,FALSE)</f>
        <v>1.26086956521739</v>
      </c>
      <c r="F30">
        <f>VLOOKUP(B30,home!$B$2:$E$405,3,FALSE)</f>
        <v>1.24</v>
      </c>
      <c r="G30">
        <f>VLOOKUP(C30,away!$B$2:$E$405,4,FALSE)</f>
        <v>1.1000000000000001</v>
      </c>
      <c r="H30">
        <f>VLOOKUP(A30,away!$A$2:$E$405,3,FALSE)</f>
        <v>1.09963768115942</v>
      </c>
      <c r="I30">
        <f>VLOOKUP(C30,away!$B$2:$E$405,3,FALSE)</f>
        <v>1.03</v>
      </c>
      <c r="J30">
        <f>VLOOKUP(B30,home!$B$2:$E$405,4,FALSE)</f>
        <v>0.59</v>
      </c>
      <c r="K30" s="3">
        <f t="shared" si="112"/>
        <v>1.7198260869565201</v>
      </c>
      <c r="L30" s="3">
        <f t="shared" si="113"/>
        <v>0.66824981884057955</v>
      </c>
      <c r="M30" s="5">
        <f t="shared" si="114"/>
        <v>9.180615774279352E-2</v>
      </c>
      <c r="N30" s="5">
        <f t="shared" si="115"/>
        <v>0.1578906250293016</v>
      </c>
      <c r="O30" s="5">
        <f t="shared" si="116"/>
        <v>6.1349448280071446E-2</v>
      </c>
      <c r="P30" s="5">
        <f t="shared" si="117"/>
        <v>0.10551038157245667</v>
      </c>
      <c r="Q30" s="5">
        <f t="shared" si="118"/>
        <v>0.13577220790563149</v>
      </c>
      <c r="R30" s="5">
        <f t="shared" si="119"/>
        <v>2.0498378849563618E-2</v>
      </c>
      <c r="S30" s="5">
        <f t="shared" si="120"/>
        <v>3.0315070615291227E-2</v>
      </c>
      <c r="T30" s="5">
        <f t="shared" si="121"/>
        <v>9.0729753336523764E-2</v>
      </c>
      <c r="U30" s="5">
        <f t="shared" si="122"/>
        <v>3.5253646685797287E-2</v>
      </c>
      <c r="V30" s="5">
        <f t="shared" si="123"/>
        <v>3.8711451590044727E-3</v>
      </c>
      <c r="W30" s="5">
        <f t="shared" si="124"/>
        <v>7.7834861679929729E-2</v>
      </c>
      <c r="X30" s="5">
        <f t="shared" si="125"/>
        <v>5.2013132217094617E-2</v>
      </c>
      <c r="Y30" s="5">
        <f t="shared" si="126"/>
        <v>1.7378883090702291E-2</v>
      </c>
      <c r="Z30" s="5">
        <f t="shared" si="127"/>
        <v>4.5660126509154859E-3</v>
      </c>
      <c r="AA30" s="5">
        <f t="shared" si="128"/>
        <v>7.8527476704179453E-3</v>
      </c>
      <c r="AB30" s="5">
        <f t="shared" si="129"/>
        <v>6.7526801489359144E-3</v>
      </c>
      <c r="AC30" s="5">
        <f t="shared" si="130"/>
        <v>2.780627771132489E-4</v>
      </c>
      <c r="AD30" s="5">
        <f t="shared" si="131"/>
        <v>3.3465606397948912E-2</v>
      </c>
      <c r="AE30" s="5">
        <f t="shared" si="132"/>
        <v>2.2363385412819504E-2</v>
      </c>
      <c r="AF30" s="5">
        <f t="shared" si="133"/>
        <v>7.4721641253893438E-3</v>
      </c>
      <c r="AG30" s="5">
        <f t="shared" si="134"/>
        <v>1.6644241077128359E-3</v>
      </c>
      <c r="AH30" s="5">
        <f t="shared" si="135"/>
        <v>7.6280928169951672E-4</v>
      </c>
      <c r="AI30" s="5">
        <f t="shared" si="136"/>
        <v>1.3118993020393935E-3</v>
      </c>
      <c r="AJ30" s="5">
        <f t="shared" si="137"/>
        <v>1.1281193215537005E-3</v>
      </c>
      <c r="AK30" s="5">
        <f t="shared" si="138"/>
        <v>6.4672301280258124E-4</v>
      </c>
      <c r="AL30" s="5">
        <f t="shared" si="139"/>
        <v>1.2782806920865317E-5</v>
      </c>
      <c r="AM30" s="5">
        <f t="shared" si="140"/>
        <v>1.1511004579802307E-2</v>
      </c>
      <c r="AN30" s="5">
        <f t="shared" si="141"/>
        <v>7.6922267251259739E-3</v>
      </c>
      <c r="AO30" s="5">
        <f t="shared" si="142"/>
        <v>2.5701645577730476E-3</v>
      </c>
      <c r="AP30" s="5">
        <f t="shared" si="143"/>
        <v>5.7250400004077245E-4</v>
      </c>
      <c r="AQ30" s="5">
        <f t="shared" si="144"/>
        <v>9.5643923578188326E-5</v>
      </c>
      <c r="AR30" s="5">
        <f t="shared" si="145"/>
        <v>1.0194943286112294E-4</v>
      </c>
      <c r="AS30" s="5">
        <f t="shared" si="146"/>
        <v>1.7533529418498151E-4</v>
      </c>
      <c r="AT30" s="5">
        <f t="shared" si="147"/>
        <v>1.5077310645176357E-4</v>
      </c>
      <c r="AU30" s="5">
        <f t="shared" si="148"/>
        <v>8.6434507229071753E-5</v>
      </c>
      <c r="AV30" s="5">
        <f t="shared" si="149"/>
        <v>3.7163080086447405E-5</v>
      </c>
      <c r="AW30" s="5">
        <f t="shared" si="150"/>
        <v>4.0808169110149104E-7</v>
      </c>
      <c r="AX30" s="5">
        <f t="shared" si="151"/>
        <v>3.2994876605699974E-3</v>
      </c>
      <c r="AY30" s="5">
        <f t="shared" si="152"/>
        <v>2.2048820314426285E-3</v>
      </c>
      <c r="AZ30" s="5">
        <f t="shared" si="153"/>
        <v>7.3670600903819256E-4</v>
      </c>
      <c r="BA30" s="5">
        <f t="shared" si="154"/>
        <v>1.6410121902617954E-4</v>
      </c>
      <c r="BB30" s="5">
        <f t="shared" si="155"/>
        <v>2.741515247144068E-5</v>
      </c>
      <c r="BC30" s="5">
        <f t="shared" si="156"/>
        <v>3.6640341345054207E-6</v>
      </c>
      <c r="BD30" s="5">
        <f t="shared" si="157"/>
        <v>1.1354615006724202E-5</v>
      </c>
      <c r="BE30" s="5">
        <f t="shared" si="158"/>
        <v>1.9527963095912263E-5</v>
      </c>
      <c r="BF30" s="5">
        <f t="shared" si="159"/>
        <v>1.6792350178737066E-5</v>
      </c>
      <c r="BG30" s="5">
        <f t="shared" si="160"/>
        <v>9.6266406329003243E-6</v>
      </c>
      <c r="BH30" s="5">
        <f t="shared" si="161"/>
        <v>4.1390369225544038E-6</v>
      </c>
      <c r="BI30" s="5">
        <f t="shared" si="162"/>
        <v>1.4236847348570588E-6</v>
      </c>
      <c r="BJ30" s="8">
        <f t="shared" si="163"/>
        <v>0.62546284319605716</v>
      </c>
      <c r="BK30" s="8">
        <f t="shared" si="164"/>
        <v>0.2339984827050226</v>
      </c>
      <c r="BL30" s="8">
        <f t="shared" si="165"/>
        <v>0.13617097226426647</v>
      </c>
      <c r="BM30" s="8">
        <f t="shared" si="166"/>
        <v>0.4251666374866922</v>
      </c>
      <c r="BN30" s="8">
        <f t="shared" si="167"/>
        <v>0.57282719937981841</v>
      </c>
    </row>
    <row r="31" spans="1:66" x14ac:dyDescent="0.25">
      <c r="A31" t="s">
        <v>122</v>
      </c>
      <c r="B31" t="s">
        <v>141</v>
      </c>
      <c r="C31" t="s">
        <v>131</v>
      </c>
      <c r="D31" s="11">
        <v>44230</v>
      </c>
      <c r="E31">
        <f>VLOOKUP(A31,home!$A$2:$E$405,3,FALSE)</f>
        <v>1.26086956521739</v>
      </c>
      <c r="F31">
        <f>VLOOKUP(B31,home!$B$2:$E$405,3,FALSE)</f>
        <v>0.9</v>
      </c>
      <c r="G31">
        <f>VLOOKUP(C31,away!$B$2:$E$405,4,FALSE)</f>
        <v>0.83</v>
      </c>
      <c r="H31">
        <f>VLOOKUP(A31,away!$A$2:$E$405,3,FALSE)</f>
        <v>1.09963768115942</v>
      </c>
      <c r="I31">
        <f>VLOOKUP(C31,away!$B$2:$E$405,3,FALSE)</f>
        <v>0.97</v>
      </c>
      <c r="J31">
        <f>VLOOKUP(B31,home!$B$2:$E$405,4,FALSE)</f>
        <v>0.79</v>
      </c>
      <c r="K31" s="3">
        <f t="shared" si="112"/>
        <v>0.94186956521739029</v>
      </c>
      <c r="L31" s="3">
        <f t="shared" si="113"/>
        <v>0.8426523550724635</v>
      </c>
      <c r="M31" s="5">
        <f t="shared" si="114"/>
        <v>0.16787730054939415</v>
      </c>
      <c r="N31" s="5">
        <f t="shared" si="115"/>
        <v>0.15811852007832702</v>
      </c>
      <c r="O31" s="5">
        <f t="shared" si="116"/>
        <v>0.14146220267115475</v>
      </c>
      <c r="P31" s="5">
        <f t="shared" si="117"/>
        <v>0.13323894332457489</v>
      </c>
      <c r="Q31" s="5">
        <f t="shared" si="118"/>
        <v>7.4463510879495529E-2</v>
      </c>
      <c r="R31" s="5">
        <f t="shared" si="119"/>
        <v>5.9601729117293341E-2</v>
      </c>
      <c r="S31" s="5">
        <f t="shared" si="120"/>
        <v>2.6436891646685074E-2</v>
      </c>
      <c r="T31" s="5">
        <f t="shared" si="121"/>
        <v>6.2746852809570916E-2</v>
      </c>
      <c r="U31" s="5">
        <f t="shared" si="122"/>
        <v>5.6137054689909753E-2</v>
      </c>
      <c r="V31" s="5">
        <f t="shared" si="123"/>
        <v>2.3313478860672783E-3</v>
      </c>
      <c r="W31" s="5">
        <f t="shared" si="124"/>
        <v>2.3378304872210293E-2</v>
      </c>
      <c r="X31" s="5">
        <f t="shared" si="125"/>
        <v>1.9699783658170052E-2</v>
      </c>
      <c r="Y31" s="5">
        <f t="shared" si="126"/>
        <v>8.3000345469875104E-3</v>
      </c>
      <c r="Z31" s="5">
        <f t="shared" si="127"/>
        <v>1.6741179135692754E-2</v>
      </c>
      <c r="AA31" s="5">
        <f t="shared" si="128"/>
        <v>1.5768007113761379E-2</v>
      </c>
      <c r="AB31" s="5">
        <f t="shared" si="129"/>
        <v>7.4257030022915728E-3</v>
      </c>
      <c r="AC31" s="5">
        <f t="shared" si="130"/>
        <v>1.1564485186689616E-4</v>
      </c>
      <c r="AD31" s="5">
        <f t="shared" si="131"/>
        <v>5.5048284613770752E-3</v>
      </c>
      <c r="AE31" s="5">
        <f t="shared" si="132"/>
        <v>4.638656667249318E-3</v>
      </c>
      <c r="AF31" s="5">
        <f t="shared" si="133"/>
        <v>1.9543874825151113E-3</v>
      </c>
      <c r="AG31" s="5">
        <f t="shared" si="134"/>
        <v>5.4895640495516724E-4</v>
      </c>
      <c r="AH31" s="5">
        <f t="shared" si="135"/>
        <v>3.5267485063453716E-3</v>
      </c>
      <c r="AI31" s="5">
        <f t="shared" si="136"/>
        <v>3.3217370823025961E-3</v>
      </c>
      <c r="AJ31" s="5">
        <f t="shared" si="137"/>
        <v>1.5643215307374141E-3</v>
      </c>
      <c r="AK31" s="5">
        <f t="shared" si="138"/>
        <v>4.9112894667195032E-4</v>
      </c>
      <c r="AL31" s="5">
        <f t="shared" si="139"/>
        <v>3.6713475409115629E-6</v>
      </c>
      <c r="AM31" s="5">
        <f t="shared" si="140"/>
        <v>1.0369660779027086E-3</v>
      </c>
      <c r="AN31" s="5">
        <f t="shared" si="141"/>
        <v>8.7380190767497306E-4</v>
      </c>
      <c r="AO31" s="5">
        <f t="shared" si="142"/>
        <v>3.6815561768456366E-4</v>
      </c>
      <c r="AP31" s="5">
        <f t="shared" si="143"/>
        <v>1.0340906609168502E-4</v>
      </c>
      <c r="AQ31" s="5">
        <f t="shared" si="144"/>
        <v>2.1784473269500602E-5</v>
      </c>
      <c r="AR31" s="5">
        <f t="shared" si="145"/>
        <v>5.943645869240442E-4</v>
      </c>
      <c r="AS31" s="5">
        <f t="shared" si="146"/>
        <v>5.5981391506676329E-4</v>
      </c>
      <c r="AT31" s="5">
        <f t="shared" si="147"/>
        <v>2.6363584439328865E-4</v>
      </c>
      <c r="AU31" s="5">
        <f t="shared" si="148"/>
        <v>8.2770192711475462E-5</v>
      </c>
      <c r="AV31" s="5">
        <f t="shared" si="149"/>
        <v>1.9489681355529248E-5</v>
      </c>
      <c r="AW31" s="5">
        <f t="shared" si="150"/>
        <v>8.0939813603197406E-8</v>
      </c>
      <c r="AX31" s="5">
        <f t="shared" si="151"/>
        <v>1.6278113148990105E-4</v>
      </c>
      <c r="AY31" s="5">
        <f t="shared" si="152"/>
        <v>1.3716790381132547E-4</v>
      </c>
      <c r="AZ31" s="5">
        <f t="shared" si="153"/>
        <v>5.7792428593483273E-5</v>
      </c>
      <c r="BA31" s="5">
        <f t="shared" si="154"/>
        <v>1.6232975353218621E-5</v>
      </c>
      <c r="BB31" s="5">
        <f t="shared" si="155"/>
        <v>3.4196887278057315E-6</v>
      </c>
      <c r="BC31" s="5">
        <f t="shared" si="156"/>
        <v>5.763217520200513E-7</v>
      </c>
      <c r="BD31" s="5">
        <f t="shared" si="157"/>
        <v>8.3473786490536277E-5</v>
      </c>
      <c r="BE31" s="5">
        <f t="shared" si="158"/>
        <v>7.862141898889068E-5</v>
      </c>
      <c r="BF31" s="5">
        <f t="shared" si="159"/>
        <v>3.7025560859920361E-5</v>
      </c>
      <c r="BG31" s="5">
        <f t="shared" si="160"/>
        <v>1.1624416303021072E-5</v>
      </c>
      <c r="BH31" s="5">
        <f t="shared" si="161"/>
        <v>2.7371709823081E-6</v>
      </c>
      <c r="BI31" s="5">
        <f t="shared" si="162"/>
        <v>5.1561160860643753E-7</v>
      </c>
      <c r="BJ31" s="8">
        <f t="shared" si="163"/>
        <v>0.36213592345320922</v>
      </c>
      <c r="BK31" s="8">
        <f t="shared" si="164"/>
        <v>0.33014096750994054</v>
      </c>
      <c r="BL31" s="8">
        <f t="shared" si="165"/>
        <v>0.29103270484615251</v>
      </c>
      <c r="BM31" s="8">
        <f t="shared" si="166"/>
        <v>0.26515148136075772</v>
      </c>
      <c r="BN31" s="8">
        <f t="shared" si="167"/>
        <v>0.73476220662023961</v>
      </c>
    </row>
    <row r="32" spans="1:66" x14ac:dyDescent="0.25">
      <c r="A32" t="s">
        <v>122</v>
      </c>
      <c r="B32" t="s">
        <v>142</v>
      </c>
      <c r="C32" t="s">
        <v>139</v>
      </c>
      <c r="D32" s="11">
        <v>44230</v>
      </c>
      <c r="E32">
        <f>VLOOKUP(A32,home!$A$2:$E$405,3,FALSE)</f>
        <v>1.26086956521739</v>
      </c>
      <c r="F32">
        <f>VLOOKUP(B32,home!$B$2:$E$405,3,FALSE)</f>
        <v>1.03</v>
      </c>
      <c r="G32">
        <f>VLOOKUP(C32,away!$B$2:$E$405,4,FALSE)</f>
        <v>0.86</v>
      </c>
      <c r="H32">
        <f>VLOOKUP(A32,away!$A$2:$E$405,3,FALSE)</f>
        <v>1.09963768115942</v>
      </c>
      <c r="I32">
        <f>VLOOKUP(C32,away!$B$2:$E$405,3,FALSE)</f>
        <v>1.03</v>
      </c>
      <c r="J32">
        <f>VLOOKUP(B32,home!$B$2:$E$405,4,FALSE)</f>
        <v>0.87</v>
      </c>
      <c r="K32" s="3">
        <f t="shared" si="112"/>
        <v>1.116878260869564</v>
      </c>
      <c r="L32" s="3">
        <f t="shared" si="113"/>
        <v>0.98538532608695628</v>
      </c>
      <c r="M32" s="5">
        <f t="shared" si="114"/>
        <v>0.12217955096537736</v>
      </c>
      <c r="N32" s="5">
        <f t="shared" si="115"/>
        <v>0.13645968439603495</v>
      </c>
      <c r="O32" s="5">
        <f t="shared" si="116"/>
        <v>0.12039393666917626</v>
      </c>
      <c r="P32" s="5">
        <f t="shared" si="117"/>
        <v>0.13446537060631003</v>
      </c>
      <c r="Q32" s="5">
        <f t="shared" si="118"/>
        <v>7.6204427493526572E-2</v>
      </c>
      <c r="R32" s="5">
        <f t="shared" si="119"/>
        <v>5.9317209271824295E-2</v>
      </c>
      <c r="S32" s="5">
        <f t="shared" si="120"/>
        <v>3.6996649090272053E-2</v>
      </c>
      <c r="T32" s="5">
        <f t="shared" si="121"/>
        <v>7.5090724634978484E-2</v>
      </c>
      <c r="U32" s="5">
        <f t="shared" si="122"/>
        <v>6.6250101531151101E-2</v>
      </c>
      <c r="V32" s="5">
        <f t="shared" si="123"/>
        <v>4.5240959735150191E-3</v>
      </c>
      <c r="W32" s="5">
        <f t="shared" si="124"/>
        <v>2.8370356149843557E-2</v>
      </c>
      <c r="X32" s="5">
        <f t="shared" si="125"/>
        <v>2.7955732645916678E-2</v>
      </c>
      <c r="Y32" s="5">
        <f t="shared" si="126"/>
        <v>1.3773584364648185E-2</v>
      </c>
      <c r="Z32" s="5">
        <f t="shared" si="127"/>
        <v>1.948343586696161E-2</v>
      </c>
      <c r="AA32" s="5">
        <f t="shared" si="128"/>
        <v>2.1760625966855771E-2</v>
      </c>
      <c r="AB32" s="5">
        <f t="shared" si="129"/>
        <v>1.2151985042647478E-2</v>
      </c>
      <c r="AC32" s="5">
        <f t="shared" si="130"/>
        <v>3.1118865479666031E-4</v>
      </c>
      <c r="AD32" s="5">
        <f t="shared" si="131"/>
        <v>7.9215585092218613E-3</v>
      </c>
      <c r="AE32" s="5">
        <f t="shared" si="132"/>
        <v>7.8057875147264869E-3</v>
      </c>
      <c r="AF32" s="5">
        <f t="shared" si="133"/>
        <v>3.8458542377821253E-3</v>
      </c>
      <c r="AG32" s="5">
        <f t="shared" si="134"/>
        <v>1.2632161107266145E-3</v>
      </c>
      <c r="AH32" s="5">
        <f t="shared" si="135"/>
        <v>4.7996729512650646E-3</v>
      </c>
      <c r="AI32" s="5">
        <f t="shared" si="136"/>
        <v>5.3606503785516135E-3</v>
      </c>
      <c r="AJ32" s="5">
        <f t="shared" si="137"/>
        <v>2.993596935963249E-3</v>
      </c>
      <c r="AK32" s="5">
        <f t="shared" si="138"/>
        <v>1.1144944465276954E-3</v>
      </c>
      <c r="AL32" s="5">
        <f t="shared" si="139"/>
        <v>1.3699214791702589E-5</v>
      </c>
      <c r="AM32" s="5">
        <f t="shared" si="140"/>
        <v>1.769483298231239E-3</v>
      </c>
      <c r="AN32" s="5">
        <f t="shared" si="141"/>
        <v>1.7436228768330125E-3</v>
      </c>
      <c r="AO32" s="5">
        <f t="shared" si="142"/>
        <v>8.590701985303872E-4</v>
      </c>
      <c r="AP32" s="5">
        <f t="shared" si="143"/>
        <v>2.8217172257015069E-4</v>
      </c>
      <c r="AQ32" s="5">
        <f t="shared" si="144"/>
        <v>6.9511968714326507E-5</v>
      </c>
      <c r="AR32" s="5">
        <f t="shared" si="145"/>
        <v>9.4590545923861418E-4</v>
      </c>
      <c r="AS32" s="5">
        <f t="shared" si="146"/>
        <v>1.0564612442614499E-3</v>
      </c>
      <c r="AT32" s="5">
        <f t="shared" si="147"/>
        <v>5.8996929858341209E-4</v>
      </c>
      <c r="AU32" s="5">
        <f t="shared" si="148"/>
        <v>2.1964129472275908E-4</v>
      </c>
      <c r="AV32" s="5">
        <f t="shared" si="149"/>
        <v>6.132814681627369E-5</v>
      </c>
      <c r="AW32" s="5">
        <f t="shared" si="150"/>
        <v>4.1879848583202667E-7</v>
      </c>
      <c r="AX32" s="5">
        <f t="shared" si="151"/>
        <v>3.2938290479437416E-4</v>
      </c>
      <c r="AY32" s="5">
        <f t="shared" si="152"/>
        <v>3.2456908104827327E-4</v>
      </c>
      <c r="AZ32" s="5">
        <f t="shared" si="153"/>
        <v>1.599128048832482E-4</v>
      </c>
      <c r="BA32" s="5">
        <f t="shared" si="154"/>
        <v>5.2525243795119796E-5</v>
      </c>
      <c r="BB32" s="5">
        <f t="shared" si="155"/>
        <v>1.2939401121212745E-5</v>
      </c>
      <c r="BC32" s="5">
        <f t="shared" si="156"/>
        <v>2.5500591986392307E-6</v>
      </c>
      <c r="BD32" s="5">
        <f t="shared" si="157"/>
        <v>1.5534689323321228E-4</v>
      </c>
      <c r="BE32" s="5">
        <f t="shared" si="158"/>
        <v>1.7350356794579999E-4</v>
      </c>
      <c r="BF32" s="5">
        <f t="shared" si="159"/>
        <v>9.6891181610984692E-5</v>
      </c>
      <c r="BG32" s="5">
        <f t="shared" si="160"/>
        <v>3.6071884803757863E-5</v>
      </c>
      <c r="BH32" s="5">
        <f t="shared" si="161"/>
        <v>1.0071975991477094E-5</v>
      </c>
      <c r="BI32" s="5">
        <f t="shared" si="162"/>
        <v>2.2498342057761845E-6</v>
      </c>
      <c r="BJ32" s="8">
        <f t="shared" si="163"/>
        <v>0.38429666561712561</v>
      </c>
      <c r="BK32" s="8">
        <f t="shared" si="164"/>
        <v>0.29881512358611112</v>
      </c>
      <c r="BL32" s="8">
        <f t="shared" si="165"/>
        <v>0.29748971397537594</v>
      </c>
      <c r="BM32" s="8">
        <f t="shared" si="166"/>
        <v>0.3507406093607624</v>
      </c>
      <c r="BN32" s="8">
        <f t="shared" si="167"/>
        <v>0.64902017940224932</v>
      </c>
    </row>
    <row r="33" spans="1:66" x14ac:dyDescent="0.25">
      <c r="A33" t="s">
        <v>145</v>
      </c>
      <c r="B33" t="s">
        <v>349</v>
      </c>
      <c r="C33" t="s">
        <v>434</v>
      </c>
      <c r="D33" s="11">
        <v>44230</v>
      </c>
      <c r="E33">
        <f>VLOOKUP(A33,home!$A$2:$E$405,3,FALSE)</f>
        <v>1.41491841491841</v>
      </c>
      <c r="F33">
        <f>VLOOKUP(B33,home!$B$2:$E$405,3,FALSE)</f>
        <v>0.79</v>
      </c>
      <c r="G33">
        <f>VLOOKUP(C33,away!$B$2:$E$405,4,FALSE)</f>
        <v>1.04</v>
      </c>
      <c r="H33">
        <f>VLOOKUP(A33,away!$A$2:$E$405,3,FALSE)</f>
        <v>1.24708624708625</v>
      </c>
      <c r="I33">
        <f>VLOOKUP(C33,away!$B$2:$E$405,3,FALSE)</f>
        <v>0.6</v>
      </c>
      <c r="J33">
        <f>VLOOKUP(B33,home!$B$2:$E$405,4,FALSE)</f>
        <v>1.07</v>
      </c>
      <c r="K33" s="3">
        <f t="shared" si="112"/>
        <v>1.1624969696969656</v>
      </c>
      <c r="L33" s="3">
        <f t="shared" si="113"/>
        <v>0.80062937062937256</v>
      </c>
      <c r="M33" s="5">
        <f t="shared" si="114"/>
        <v>0.14041873721798354</v>
      </c>
      <c r="N33" s="5">
        <f t="shared" si="115"/>
        <v>0.16323635650458038</v>
      </c>
      <c r="O33" s="5">
        <f t="shared" si="116"/>
        <v>0.11242336520340541</v>
      </c>
      <c r="P33" s="5">
        <f t="shared" si="117"/>
        <v>0.13069182137209406</v>
      </c>
      <c r="Q33" s="5">
        <f t="shared" si="118"/>
        <v>9.4880884890474138E-2</v>
      </c>
      <c r="R33" s="5">
        <f t="shared" si="119"/>
        <v>4.5004724063419287E-2</v>
      </c>
      <c r="S33" s="5">
        <f t="shared" si="120"/>
        <v>3.0409674150252669E-2</v>
      </c>
      <c r="T33" s="5">
        <f t="shared" si="121"/>
        <v>7.5964423154618252E-2</v>
      </c>
      <c r="U33" s="5">
        <f t="shared" si="122"/>
        <v>5.2317855345773025E-2</v>
      </c>
      <c r="V33" s="5">
        <f t="shared" si="123"/>
        <v>3.1447969130428514E-3</v>
      </c>
      <c r="W33" s="5">
        <f t="shared" si="124"/>
        <v>3.6766247055780937E-2</v>
      </c>
      <c r="X33" s="5">
        <f t="shared" si="125"/>
        <v>2.9436137240673912E-2</v>
      </c>
      <c r="Y33" s="5">
        <f t="shared" si="126"/>
        <v>1.1783718016380293E-2</v>
      </c>
      <c r="Z33" s="5">
        <f t="shared" si="127"/>
        <v>1.2010701300747989E-2</v>
      </c>
      <c r="AA33" s="5">
        <f t="shared" si="128"/>
        <v>1.396240386605494E-2</v>
      </c>
      <c r="AB33" s="5">
        <f t="shared" si="129"/>
        <v>8.1156260919870334E-3</v>
      </c>
      <c r="AC33" s="5">
        <f t="shared" si="130"/>
        <v>1.8293464807196693E-4</v>
      </c>
      <c r="AD33" s="5">
        <f t="shared" si="131"/>
        <v>1.0685162697368833E-2</v>
      </c>
      <c r="AE33" s="5">
        <f t="shared" si="132"/>
        <v>8.5548550854668559E-3</v>
      </c>
      <c r="AF33" s="5">
        <f t="shared" si="133"/>
        <v>3.4246341214514077E-3</v>
      </c>
      <c r="AG33" s="5">
        <f t="shared" si="134"/>
        <v>9.1395422043117182E-4</v>
      </c>
      <c r="AH33" s="5">
        <f t="shared" si="135"/>
        <v>2.4040300558088117E-3</v>
      </c>
      <c r="AI33" s="5">
        <f t="shared" si="136"/>
        <v>2.7946776549381707E-3</v>
      </c>
      <c r="AJ33" s="5">
        <f t="shared" si="137"/>
        <v>1.624402152572723E-3</v>
      </c>
      <c r="AK33" s="5">
        <f t="shared" si="138"/>
        <v>6.2945419331167287E-4</v>
      </c>
      <c r="AL33" s="5">
        <f t="shared" si="139"/>
        <v>6.8105048720026454E-6</v>
      </c>
      <c r="AM33" s="5">
        <f t="shared" si="140"/>
        <v>2.4842938512820638E-3</v>
      </c>
      <c r="AN33" s="5">
        <f t="shared" si="141"/>
        <v>1.9889986226103787E-3</v>
      </c>
      <c r="AO33" s="5">
        <f t="shared" si="142"/>
        <v>7.9622535770161801E-4</v>
      </c>
      <c r="AP33" s="5">
        <f t="shared" si="143"/>
        <v>2.1249380233859786E-4</v>
      </c>
      <c r="AQ33" s="5">
        <f t="shared" si="144"/>
        <v>4.253219480724847E-5</v>
      </c>
      <c r="AR33" s="5">
        <f t="shared" si="145"/>
        <v>3.8494741411126103E-4</v>
      </c>
      <c r="AS33" s="5">
        <f t="shared" si="146"/>
        <v>4.4750020239702387E-4</v>
      </c>
      <c r="AT33" s="5">
        <f t="shared" si="147"/>
        <v>2.6010881461265955E-4</v>
      </c>
      <c r="AU33" s="5">
        <f t="shared" si="148"/>
        <v>1.0079190292622885E-4</v>
      </c>
      <c r="AV33" s="5">
        <f t="shared" si="149"/>
        <v>2.9292570430432944E-5</v>
      </c>
      <c r="AW33" s="5">
        <f t="shared" si="150"/>
        <v>1.7607599634176954E-7</v>
      </c>
      <c r="AX33" s="5">
        <f t="shared" si="151"/>
        <v>4.813306789920332E-4</v>
      </c>
      <c r="AY33" s="5">
        <f t="shared" si="152"/>
        <v>3.8536747858600011E-4</v>
      </c>
      <c r="AZ33" s="5">
        <f t="shared" si="153"/>
        <v>1.5426826092066872E-4</v>
      </c>
      <c r="BA33" s="5">
        <f t="shared" si="154"/>
        <v>4.1170566883000943E-5</v>
      </c>
      <c r="BB33" s="5">
        <f t="shared" si="155"/>
        <v>8.2405912629978829E-6</v>
      </c>
      <c r="BC33" s="5">
        <f t="shared" si="156"/>
        <v>1.3195318793015809E-6</v>
      </c>
      <c r="BD33" s="5">
        <f t="shared" si="157"/>
        <v>5.1366700980883862E-5</v>
      </c>
      <c r="BE33" s="5">
        <f t="shared" si="158"/>
        <v>5.9713634233607638E-5</v>
      </c>
      <c r="BF33" s="5">
        <f t="shared" si="159"/>
        <v>3.4708459423080939E-5</v>
      </c>
      <c r="BG33" s="5">
        <f t="shared" si="160"/>
        <v>1.3449492967393895E-5</v>
      </c>
      <c r="BH33" s="5">
        <f t="shared" si="161"/>
        <v>3.9087487046390135E-6</v>
      </c>
      <c r="BI33" s="5">
        <f t="shared" si="162"/>
        <v>9.0878170488995825E-7</v>
      </c>
      <c r="BJ33" s="8">
        <f t="shared" si="163"/>
        <v>0.4422426139244901</v>
      </c>
      <c r="BK33" s="8">
        <f t="shared" si="164"/>
        <v>0.30524014228490304</v>
      </c>
      <c r="BL33" s="8">
        <f t="shared" si="165"/>
        <v>0.24066323534976319</v>
      </c>
      <c r="BM33" s="8">
        <f t="shared" si="166"/>
        <v>0.31311561220535794</v>
      </c>
      <c r="BN33" s="8">
        <f t="shared" si="167"/>
        <v>0.68665588925195675</v>
      </c>
    </row>
    <row r="34" spans="1:66" x14ac:dyDescent="0.25">
      <c r="A34" t="s">
        <v>145</v>
      </c>
      <c r="B34" t="s">
        <v>388</v>
      </c>
      <c r="C34" t="s">
        <v>389</v>
      </c>
      <c r="D34" s="11">
        <v>44230</v>
      </c>
      <c r="E34">
        <f>VLOOKUP(A34,home!$A$2:$E$405,3,FALSE)</f>
        <v>1.41491841491841</v>
      </c>
      <c r="F34">
        <f>VLOOKUP(B34,home!$B$2:$E$405,3,FALSE)</f>
        <v>1.1299999999999999</v>
      </c>
      <c r="G34">
        <f>VLOOKUP(C34,away!$B$2:$E$405,4,FALSE)</f>
        <v>0.74</v>
      </c>
      <c r="H34">
        <f>VLOOKUP(A34,away!$A$2:$E$405,3,FALSE)</f>
        <v>1.24708624708625</v>
      </c>
      <c r="I34">
        <f>VLOOKUP(C34,away!$B$2:$E$405,3,FALSE)</f>
        <v>1</v>
      </c>
      <c r="J34">
        <f>VLOOKUP(B34,home!$B$2:$E$405,4,FALSE)</f>
        <v>1.1200000000000001</v>
      </c>
      <c r="K34" s="3">
        <f t="shared" si="112"/>
        <v>1.1831547785547742</v>
      </c>
      <c r="L34" s="3">
        <f t="shared" si="113"/>
        <v>1.3967365967366001</v>
      </c>
      <c r="M34" s="5">
        <f t="shared" si="114"/>
        <v>7.5782235399011189E-2</v>
      </c>
      <c r="N34" s="5">
        <f t="shared" si="115"/>
        <v>8.9662113941902849E-2</v>
      </c>
      <c r="O34" s="5">
        <f t="shared" si="116"/>
        <v>0.1058478215643068</v>
      </c>
      <c r="P34" s="5">
        <f t="shared" si="117"/>
        <v>0.12523435588342266</v>
      </c>
      <c r="Q34" s="5">
        <f t="shared" si="118"/>
        <v>5.3042079282842519E-2</v>
      </c>
      <c r="R34" s="5">
        <f t="shared" si="119"/>
        <v>7.3920763031856407E-2</v>
      </c>
      <c r="S34" s="5">
        <f t="shared" si="120"/>
        <v>5.1739183368495645E-2</v>
      </c>
      <c r="T34" s="5">
        <f t="shared" si="121"/>
        <v>7.4085813301350389E-2</v>
      </c>
      <c r="U34" s="5">
        <f t="shared" si="122"/>
        <v>8.7459704015556E-2</v>
      </c>
      <c r="V34" s="5">
        <f t="shared" si="123"/>
        <v>9.5002084576383608E-3</v>
      </c>
      <c r="W34" s="5">
        <f t="shared" si="124"/>
        <v>2.0918996522658769E-2</v>
      </c>
      <c r="X34" s="5">
        <f t="shared" si="125"/>
        <v>2.9218328010203184E-2</v>
      </c>
      <c r="Y34" s="5">
        <f t="shared" si="126"/>
        <v>2.0405154013652435E-2</v>
      </c>
      <c r="Z34" s="5">
        <f t="shared" si="127"/>
        <v>3.4415944995095933E-2</v>
      </c>
      <c r="AA34" s="5">
        <f t="shared" si="128"/>
        <v>4.0719389779426018E-2</v>
      </c>
      <c r="AB34" s="5">
        <f t="shared" si="129"/>
        <v>2.4088670298681173E-2</v>
      </c>
      <c r="AC34" s="5">
        <f t="shared" si="130"/>
        <v>9.812264054087506E-4</v>
      </c>
      <c r="AD34" s="5">
        <f t="shared" si="131"/>
        <v>6.1876026745886076E-3</v>
      </c>
      <c r="AE34" s="5">
        <f t="shared" si="132"/>
        <v>8.6424511016631768E-3</v>
      </c>
      <c r="AF34" s="5">
        <f t="shared" si="133"/>
        <v>6.0356138695997529E-3</v>
      </c>
      <c r="AG34" s="5">
        <f t="shared" si="134"/>
        <v>2.8100542584803272E-3</v>
      </c>
      <c r="AH34" s="5">
        <f t="shared" si="135"/>
        <v>1.2017502471481081E-2</v>
      </c>
      <c r="AI34" s="5">
        <f t="shared" si="136"/>
        <v>1.4218565475426648E-2</v>
      </c>
      <c r="AJ34" s="5">
        <f t="shared" si="137"/>
        <v>8.4113818432224909E-3</v>
      </c>
      <c r="AK34" s="5">
        <f t="shared" si="138"/>
        <v>3.3173222073525173E-3</v>
      </c>
      <c r="AL34" s="5">
        <f t="shared" si="139"/>
        <v>6.4861246813405123E-5</v>
      </c>
      <c r="AM34" s="5">
        <f t="shared" si="140"/>
        <v>1.4641783344475608E-3</v>
      </c>
      <c r="AN34" s="5">
        <f t="shared" si="141"/>
        <v>2.0450714638717499E-3</v>
      </c>
      <c r="AO34" s="5">
        <f t="shared" si="142"/>
        <v>1.4282130782656824E-3</v>
      </c>
      <c r="AP34" s="5">
        <f t="shared" si="143"/>
        <v>6.649458247838377E-4</v>
      </c>
      <c r="AQ34" s="5">
        <f t="shared" si="144"/>
        <v>2.3218854208069726E-4</v>
      </c>
      <c r="AR34" s="5">
        <f t="shared" si="145"/>
        <v>3.3570571006580298E-3</v>
      </c>
      <c r="AS34" s="5">
        <f t="shared" si="146"/>
        <v>3.9719181505247832E-3</v>
      </c>
      <c r="AT34" s="5">
        <f t="shared" si="147"/>
        <v>2.3496969699109199E-3</v>
      </c>
      <c r="AU34" s="5">
        <f t="shared" si="148"/>
        <v>9.266850660352593E-4</v>
      </c>
      <c r="AV34" s="5">
        <f t="shared" si="149"/>
        <v>2.741029660237409E-4</v>
      </c>
      <c r="AW34" s="5">
        <f t="shared" si="150"/>
        <v>2.9774115352818232E-6</v>
      </c>
      <c r="AX34" s="5">
        <f t="shared" si="151"/>
        <v>2.8872493217633414E-4</v>
      </c>
      <c r="AY34" s="5">
        <f t="shared" si="152"/>
        <v>4.0327267916097869E-4</v>
      </c>
      <c r="AZ34" s="5">
        <f t="shared" si="153"/>
        <v>2.8163285472407811E-4</v>
      </c>
      <c r="BA34" s="5">
        <f t="shared" si="154"/>
        <v>1.3112230501217406E-4</v>
      </c>
      <c r="BB34" s="5">
        <f t="shared" si="155"/>
        <v>4.5785830514740614E-5</v>
      </c>
      <c r="BC34" s="5">
        <f t="shared" si="156"/>
        <v>1.2790149018383502E-5</v>
      </c>
      <c r="BD34" s="5">
        <f t="shared" si="157"/>
        <v>7.814874183039223E-4</v>
      </c>
      <c r="BE34" s="5">
        <f t="shared" si="158"/>
        <v>9.2462057334671941E-4</v>
      </c>
      <c r="BF34" s="5">
        <f t="shared" si="159"/>
        <v>5.4698462485261326E-4</v>
      </c>
      <c r="BG34" s="5">
        <f t="shared" si="160"/>
        <v>2.1572249089678658E-4</v>
      </c>
      <c r="BH34" s="5">
        <f t="shared" si="161"/>
        <v>6.3808273986567967E-5</v>
      </c>
      <c r="BI34" s="5">
        <f t="shared" si="162"/>
        <v>1.509901285570802E-5</v>
      </c>
      <c r="BJ34" s="8">
        <f t="shared" si="163"/>
        <v>0.31800613297099828</v>
      </c>
      <c r="BK34" s="8">
        <f t="shared" si="164"/>
        <v>0.263705343439951</v>
      </c>
      <c r="BL34" s="8">
        <f t="shared" si="165"/>
        <v>0.38342830333470429</v>
      </c>
      <c r="BM34" s="8">
        <f t="shared" si="166"/>
        <v>0.47566606036978137</v>
      </c>
      <c r="BN34" s="8">
        <f t="shared" si="167"/>
        <v>0.52348936910334243</v>
      </c>
    </row>
    <row r="35" spans="1:66" x14ac:dyDescent="0.25">
      <c r="A35" t="s">
        <v>145</v>
      </c>
      <c r="B35" t="s">
        <v>419</v>
      </c>
      <c r="C35" t="s">
        <v>371</v>
      </c>
      <c r="D35" s="11">
        <v>44230</v>
      </c>
      <c r="E35">
        <f>VLOOKUP(A35,home!$A$2:$E$405,3,FALSE)</f>
        <v>1.41491841491841</v>
      </c>
      <c r="F35">
        <f>VLOOKUP(B35,home!$B$2:$E$405,3,FALSE)</f>
        <v>1.25</v>
      </c>
      <c r="G35">
        <f>VLOOKUP(C35,away!$B$2:$E$405,4,FALSE)</f>
        <v>0.81</v>
      </c>
      <c r="H35">
        <f>VLOOKUP(A35,away!$A$2:$E$405,3,FALSE)</f>
        <v>1.24708624708625</v>
      </c>
      <c r="I35">
        <f>VLOOKUP(C35,away!$B$2:$E$405,3,FALSE)</f>
        <v>0.88</v>
      </c>
      <c r="J35">
        <f>VLOOKUP(B35,home!$B$2:$E$405,4,FALSE)</f>
        <v>0.66</v>
      </c>
      <c r="K35" s="3">
        <f t="shared" si="112"/>
        <v>1.4326048951048902</v>
      </c>
      <c r="L35" s="3">
        <f t="shared" si="113"/>
        <v>0.72430769230769398</v>
      </c>
      <c r="M35" s="5">
        <f t="shared" si="114"/>
        <v>0.11568172748074283</v>
      </c>
      <c r="N35" s="5">
        <f t="shared" si="115"/>
        <v>0.16572620906310209</v>
      </c>
      <c r="O35" s="5">
        <f t="shared" si="116"/>
        <v>8.3789165073744384E-2</v>
      </c>
      <c r="P35" s="5">
        <f t="shared" si="117"/>
        <v>0.12003676804139791</v>
      </c>
      <c r="Q35" s="5">
        <f t="shared" si="118"/>
        <v>0.11871008917548825</v>
      </c>
      <c r="R35" s="5">
        <f t="shared" si="119"/>
        <v>3.034456839747611E-2</v>
      </c>
      <c r="S35" s="5">
        <f t="shared" si="120"/>
        <v>3.1138940426488178E-2</v>
      </c>
      <c r="T35" s="5">
        <f t="shared" si="121"/>
        <v>8.5982630744338456E-2</v>
      </c>
      <c r="U35" s="5">
        <f t="shared" si="122"/>
        <v>4.347177722606943E-2</v>
      </c>
      <c r="V35" s="5">
        <f t="shared" si="123"/>
        <v>3.5901355770887183E-3</v>
      </c>
      <c r="W35" s="5">
        <f t="shared" si="124"/>
        <v>5.6688218283714141E-2</v>
      </c>
      <c r="X35" s="5">
        <f t="shared" si="125"/>
        <v>4.1059712566111815E-2</v>
      </c>
      <c r="Y35" s="5">
        <f t="shared" si="126"/>
        <v>1.4869932827788833E-2</v>
      </c>
      <c r="Z35" s="5">
        <f t="shared" si="127"/>
        <v>7.3262681033496356E-3</v>
      </c>
      <c r="AA35" s="5">
        <f t="shared" si="128"/>
        <v>1.0495647547709508E-2</v>
      </c>
      <c r="AB35" s="5">
        <f t="shared" si="129"/>
        <v>7.5180580270721399E-3</v>
      </c>
      <c r="AC35" s="5">
        <f t="shared" si="130"/>
        <v>2.3283078110580797E-4</v>
      </c>
      <c r="AD35" s="5">
        <f t="shared" si="131"/>
        <v>2.0302954752005876E-2</v>
      </c>
      <c r="AE35" s="5">
        <f t="shared" si="132"/>
        <v>1.4705586303452903E-2</v>
      </c>
      <c r="AF35" s="5">
        <f t="shared" si="133"/>
        <v>5.3256846397428011E-3</v>
      </c>
      <c r="AG35" s="5">
        <f t="shared" si="134"/>
        <v>1.2858114504568808E-3</v>
      </c>
      <c r="AH35" s="5">
        <f t="shared" si="135"/>
        <v>1.3266180857911599E-3</v>
      </c>
      <c r="AI35" s="5">
        <f t="shared" si="136"/>
        <v>1.9005195636390951E-3</v>
      </c>
      <c r="AJ35" s="5">
        <f t="shared" si="137"/>
        <v>1.3613468150559889E-3</v>
      </c>
      <c r="AK35" s="5">
        <f t="shared" si="138"/>
        <v>6.500907037282201E-4</v>
      </c>
      <c r="AL35" s="5">
        <f t="shared" si="139"/>
        <v>9.6638440912451954E-6</v>
      </c>
      <c r="AM35" s="5">
        <f t="shared" si="140"/>
        <v>5.8172224725633343E-3</v>
      </c>
      <c r="AN35" s="5">
        <f t="shared" si="141"/>
        <v>4.2134589847428062E-3</v>
      </c>
      <c r="AO35" s="5">
        <f t="shared" si="142"/>
        <v>1.5259203769360903E-3</v>
      </c>
      <c r="AP35" s="5">
        <f t="shared" si="143"/>
        <v>3.6841195562128877E-4</v>
      </c>
      <c r="AQ35" s="5">
        <f t="shared" si="144"/>
        <v>6.6710903348655051E-5</v>
      </c>
      <c r="AR35" s="5">
        <f t="shared" si="145"/>
        <v>1.9217593685860916E-4</v>
      </c>
      <c r="AS35" s="5">
        <f t="shared" si="146"/>
        <v>2.7531218786501179E-4</v>
      </c>
      <c r="AT35" s="5">
        <f t="shared" si="147"/>
        <v>1.9720679400872656E-4</v>
      </c>
      <c r="AU35" s="5">
        <f t="shared" si="148"/>
        <v>9.4173139481614417E-5</v>
      </c>
      <c r="AV35" s="5">
        <f t="shared" si="149"/>
        <v>3.3728225152189136E-5</v>
      </c>
      <c r="AW35" s="5">
        <f t="shared" si="150"/>
        <v>2.7854601030278807E-7</v>
      </c>
      <c r="AX35" s="5">
        <f t="shared" si="151"/>
        <v>1.3889635650180658E-3</v>
      </c>
      <c r="AY35" s="5">
        <f t="shared" si="152"/>
        <v>1.006036994477703E-3</v>
      </c>
      <c r="AZ35" s="5">
        <f t="shared" si="153"/>
        <v>3.6434016692315656E-4</v>
      </c>
      <c r="BA35" s="5">
        <f t="shared" si="154"/>
        <v>8.7964795173037211E-5</v>
      </c>
      <c r="BB35" s="5">
        <f t="shared" si="155"/>
        <v>1.5928394449025388E-5</v>
      </c>
      <c r="BC35" s="5">
        <f t="shared" si="156"/>
        <v>2.3074117251080532E-6</v>
      </c>
      <c r="BD35" s="5">
        <f t="shared" si="157"/>
        <v>2.3199084890521373E-5</v>
      </c>
      <c r="BE35" s="5">
        <f t="shared" si="158"/>
        <v>3.3235122576114816E-5</v>
      </c>
      <c r="BF35" s="5">
        <f t="shared" si="159"/>
        <v>2.3806399645976572E-5</v>
      </c>
      <c r="BG35" s="5">
        <f t="shared" si="160"/>
        <v>1.1368388222549782E-5</v>
      </c>
      <c r="BH35" s="5">
        <f t="shared" si="161"/>
        <v>4.071602154269404E-6</v>
      </c>
      <c r="BI35" s="5">
        <f t="shared" si="162"/>
        <v>1.1665994354251912E-6</v>
      </c>
      <c r="BJ35" s="8">
        <f t="shared" si="163"/>
        <v>0.53951409582718013</v>
      </c>
      <c r="BK35" s="8">
        <f t="shared" si="164"/>
        <v>0.27169610314539239</v>
      </c>
      <c r="BL35" s="8">
        <f t="shared" si="165"/>
        <v>0.18174723492057698</v>
      </c>
      <c r="BM35" s="8">
        <f t="shared" si="166"/>
        <v>0.36498941631608051</v>
      </c>
      <c r="BN35" s="8">
        <f t="shared" si="167"/>
        <v>0.63428852723195162</v>
      </c>
    </row>
    <row r="36" spans="1:66" x14ac:dyDescent="0.25">
      <c r="A36" t="s">
        <v>145</v>
      </c>
      <c r="B36" t="s">
        <v>425</v>
      </c>
      <c r="C36" t="s">
        <v>360</v>
      </c>
      <c r="D36" s="11">
        <v>44230</v>
      </c>
      <c r="E36">
        <f>VLOOKUP(A36,home!$A$2:$E$405,3,FALSE)</f>
        <v>1.41491841491841</v>
      </c>
      <c r="F36">
        <f>VLOOKUP(B36,home!$B$2:$E$405,3,FALSE)</f>
        <v>1.38</v>
      </c>
      <c r="G36">
        <f>VLOOKUP(C36,away!$B$2:$E$405,4,FALSE)</f>
        <v>0.82</v>
      </c>
      <c r="H36">
        <f>VLOOKUP(A36,away!$A$2:$E$405,3,FALSE)</f>
        <v>1.24708624708625</v>
      </c>
      <c r="I36">
        <f>VLOOKUP(C36,away!$B$2:$E$405,3,FALSE)</f>
        <v>1.06</v>
      </c>
      <c r="J36">
        <f>VLOOKUP(B36,home!$B$2:$E$405,4,FALSE)</f>
        <v>0.59</v>
      </c>
      <c r="K36" s="3">
        <f t="shared" si="112"/>
        <v>1.6011216783216726</v>
      </c>
      <c r="L36" s="3">
        <f t="shared" si="113"/>
        <v>0.77992773892774081</v>
      </c>
      <c r="M36" s="5">
        <f t="shared" si="114"/>
        <v>9.2453504281929638E-2</v>
      </c>
      <c r="N36" s="5">
        <f t="shared" si="115"/>
        <v>0.14802930994260313</v>
      </c>
      <c r="O36" s="5">
        <f t="shared" si="116"/>
        <v>7.2107052550551581E-2</v>
      </c>
      <c r="P36" s="5">
        <f t="shared" si="117"/>
        <v>0.1154521649985682</v>
      </c>
      <c r="Q36" s="5">
        <f t="shared" si="118"/>
        <v>0.11850646858804989</v>
      </c>
      <c r="R36" s="5">
        <f t="shared" si="119"/>
        <v>2.8119145228247738E-2</v>
      </c>
      <c r="S36" s="5">
        <f t="shared" si="120"/>
        <v>3.6042988598383105E-2</v>
      </c>
      <c r="T36" s="5">
        <f t="shared" si="121"/>
        <v>9.2426482094189091E-2</v>
      </c>
      <c r="U36" s="5">
        <f t="shared" si="122"/>
        <v>4.5022173000822875E-2</v>
      </c>
      <c r="V36" s="5">
        <f t="shared" si="123"/>
        <v>5.0010015533053049E-3</v>
      </c>
      <c r="W36" s="5">
        <f t="shared" si="124"/>
        <v>6.3247758625891007E-2</v>
      </c>
      <c r="X36" s="5">
        <f t="shared" si="125"/>
        <v>4.9328681377338687E-2</v>
      </c>
      <c r="Y36" s="5">
        <f t="shared" si="126"/>
        <v>1.9236403465457356E-2</v>
      </c>
      <c r="Z36" s="5">
        <f t="shared" si="127"/>
        <v>7.31030045281601E-3</v>
      </c>
      <c r="AA36" s="5">
        <f t="shared" si="128"/>
        <v>1.1704680530048455E-2</v>
      </c>
      <c r="AB36" s="5">
        <f t="shared" si="129"/>
        <v>9.3703088672450925E-3</v>
      </c>
      <c r="AC36" s="5">
        <f t="shared" si="130"/>
        <v>3.9031542190766811E-4</v>
      </c>
      <c r="AD36" s="5">
        <f t="shared" si="131"/>
        <v>2.5316839360292682E-2</v>
      </c>
      <c r="AE36" s="5">
        <f t="shared" si="132"/>
        <v>1.9745305279069904E-2</v>
      </c>
      <c r="AF36" s="5">
        <f t="shared" si="133"/>
        <v>7.6999556503714872E-3</v>
      </c>
      <c r="AG36" s="5">
        <f t="shared" si="134"/>
        <v>2.0018030000793718E-3</v>
      </c>
      <c r="AH36" s="5">
        <f t="shared" si="135"/>
        <v>1.4253765257618075E-3</v>
      </c>
      <c r="AI36" s="5">
        <f t="shared" si="136"/>
        <v>2.2822012551680601E-3</v>
      </c>
      <c r="AJ36" s="5">
        <f t="shared" si="137"/>
        <v>1.8270409519712562E-3</v>
      </c>
      <c r="AK36" s="5">
        <f t="shared" si="138"/>
        <v>9.7510495846088137E-4</v>
      </c>
      <c r="AL36" s="5">
        <f t="shared" si="139"/>
        <v>1.9496399121510629E-5</v>
      </c>
      <c r="AM36" s="5">
        <f t="shared" si="140"/>
        <v>8.1070680652703883E-3</v>
      </c>
      <c r="AN36" s="5">
        <f t="shared" si="141"/>
        <v>6.3229272654796278E-3</v>
      </c>
      <c r="AO36" s="5">
        <f t="shared" si="142"/>
        <v>2.4657131827850445E-3</v>
      </c>
      <c r="AP36" s="5">
        <f t="shared" si="143"/>
        <v>6.4102603583128764E-4</v>
      </c>
      <c r="AQ36" s="5">
        <f t="shared" si="144"/>
        <v>1.2498849667992728E-4</v>
      </c>
      <c r="AR36" s="5">
        <f t="shared" si="145"/>
        <v>2.2233813817161709E-4</v>
      </c>
      <c r="AS36" s="5">
        <f t="shared" si="146"/>
        <v>3.5599041294425554E-4</v>
      </c>
      <c r="AT36" s="5">
        <f t="shared" si="147"/>
        <v>2.8499198371986583E-4</v>
      </c>
      <c r="AU36" s="5">
        <f t="shared" si="148"/>
        <v>1.5210228109392482E-4</v>
      </c>
      <c r="AV36" s="5">
        <f t="shared" si="149"/>
        <v>6.088356489541497E-5</v>
      </c>
      <c r="AW36" s="5">
        <f t="shared" si="150"/>
        <v>6.7628633253034984E-7</v>
      </c>
      <c r="AX36" s="5">
        <f t="shared" si="151"/>
        <v>2.1634004044889621E-3</v>
      </c>
      <c r="AY36" s="5">
        <f t="shared" si="152"/>
        <v>1.687295985868436E-3</v>
      </c>
      <c r="AZ36" s="5">
        <f t="shared" si="153"/>
        <v>6.5798447158011125E-4</v>
      </c>
      <c r="BA36" s="5">
        <f t="shared" si="154"/>
        <v>1.7106011372301351E-4</v>
      </c>
      <c r="BB36" s="5">
        <f t="shared" si="155"/>
        <v>3.335363192917803E-5</v>
      </c>
      <c r="BC36" s="5">
        <f t="shared" si="156"/>
        <v>5.2026845471103855E-6</v>
      </c>
      <c r="BD36" s="5">
        <f t="shared" si="157"/>
        <v>2.8901280230265479E-5</v>
      </c>
      <c r="BE36" s="5">
        <f t="shared" si="158"/>
        <v>4.6274466307927646E-5</v>
      </c>
      <c r="BF36" s="5">
        <f t="shared" si="159"/>
        <v>3.7045525579194398E-5</v>
      </c>
      <c r="BG36" s="5">
        <f t="shared" si="160"/>
        <v>1.9771464696556064E-5</v>
      </c>
      <c r="BH36" s="5">
        <f t="shared" si="161"/>
        <v>7.9141301844568925E-6</v>
      </c>
      <c r="BI36" s="5">
        <f t="shared" si="162"/>
        <v>2.5342970806787618E-6</v>
      </c>
      <c r="BJ36" s="8">
        <f t="shared" si="163"/>
        <v>0.56791902772152569</v>
      </c>
      <c r="BK36" s="8">
        <f t="shared" si="164"/>
        <v>0.25104676723908387</v>
      </c>
      <c r="BL36" s="8">
        <f t="shared" si="165"/>
        <v>0.1740518314131819</v>
      </c>
      <c r="BM36" s="8">
        <f t="shared" si="166"/>
        <v>0.42397366153712146</v>
      </c>
      <c r="BN36" s="8">
        <f t="shared" si="167"/>
        <v>0.5746676455899502</v>
      </c>
    </row>
    <row r="37" spans="1:66" x14ac:dyDescent="0.25">
      <c r="A37" t="s">
        <v>145</v>
      </c>
      <c r="B37" t="s">
        <v>355</v>
      </c>
      <c r="C37" t="s">
        <v>147</v>
      </c>
      <c r="D37" s="11">
        <v>44230</v>
      </c>
      <c r="E37">
        <f>VLOOKUP(A37,home!$A$2:$E$405,3,FALSE)</f>
        <v>1.41491841491841</v>
      </c>
      <c r="F37">
        <f>VLOOKUP(B37,home!$B$2:$E$405,3,FALSE)</f>
        <v>0.45</v>
      </c>
      <c r="G37">
        <f>VLOOKUP(C37,away!$B$2:$E$405,4,FALSE)</f>
        <v>1.38</v>
      </c>
      <c r="H37">
        <f>VLOOKUP(A37,away!$A$2:$E$405,3,FALSE)</f>
        <v>1.24708624708625</v>
      </c>
      <c r="I37">
        <f>VLOOKUP(C37,away!$B$2:$E$405,3,FALSE)</f>
        <v>0.89</v>
      </c>
      <c r="J37">
        <f>VLOOKUP(B37,home!$B$2:$E$405,4,FALSE)</f>
        <v>1.65</v>
      </c>
      <c r="K37" s="3">
        <f t="shared" si="112"/>
        <v>0.87866433566433255</v>
      </c>
      <c r="L37" s="3">
        <f t="shared" si="113"/>
        <v>1.831346153846158</v>
      </c>
      <c r="M37" s="5">
        <f t="shared" si="114"/>
        <v>6.6536108780145306E-2</v>
      </c>
      <c r="N37" s="5">
        <f t="shared" si="115"/>
        <v>5.8462905818996144E-2</v>
      </c>
      <c r="O37" s="5">
        <f t="shared" si="116"/>
        <v>0.12185064690640868</v>
      </c>
      <c r="P37" s="5">
        <f t="shared" si="117"/>
        <v>0.10706581771428875</v>
      </c>
      <c r="Q37" s="5">
        <f t="shared" si="118"/>
        <v>2.568463515122734E-2</v>
      </c>
      <c r="R37" s="5">
        <f t="shared" si="119"/>
        <v>0.11157535677785893</v>
      </c>
      <c r="S37" s="5">
        <f t="shared" si="120"/>
        <v>4.3070933711748513E-2</v>
      </c>
      <c r="T37" s="5">
        <f t="shared" si="121"/>
        <v>4.7037457797142017E-2</v>
      </c>
      <c r="U37" s="5">
        <f t="shared" si="122"/>
        <v>9.8037286739728308E-2</v>
      </c>
      <c r="V37" s="5">
        <f t="shared" si="123"/>
        <v>7.7007888767482357E-3</v>
      </c>
      <c r="W37" s="5">
        <f t="shared" si="124"/>
        <v>7.5227242939779788E-3</v>
      </c>
      <c r="X37" s="5">
        <f t="shared" si="125"/>
        <v>1.3776712202221623E-2</v>
      </c>
      <c r="Y37" s="5">
        <f t="shared" si="126"/>
        <v>1.2614964452092006E-2</v>
      </c>
      <c r="Z37" s="5">
        <f t="shared" si="127"/>
        <v>6.8111033499714951E-2</v>
      </c>
      <c r="AA37" s="5">
        <f t="shared" si="128"/>
        <v>5.9846736001438139E-2</v>
      </c>
      <c r="AB37" s="5">
        <f t="shared" si="129"/>
        <v>2.6292596265191162E-2</v>
      </c>
      <c r="AC37" s="5">
        <f t="shared" si="130"/>
        <v>7.744772662263246E-4</v>
      </c>
      <c r="AD37" s="5">
        <f t="shared" si="131"/>
        <v>1.6524873860385239E-3</v>
      </c>
      <c r="AE37" s="5">
        <f t="shared" si="132"/>
        <v>3.0262764187009416E-3</v>
      </c>
      <c r="AF37" s="5">
        <f t="shared" si="133"/>
        <v>2.7710798399316482E-3</v>
      </c>
      <c r="AG37" s="5">
        <f t="shared" si="134"/>
        <v>1.6916021356198174E-3</v>
      </c>
      <c r="AH37" s="5">
        <f t="shared" si="135"/>
        <v>3.1183719808547433E-2</v>
      </c>
      <c r="AI37" s="5">
        <f t="shared" si="136"/>
        <v>2.7400022449120022E-2</v>
      </c>
      <c r="AJ37" s="5">
        <f t="shared" si="137"/>
        <v>1.2037711261221919E-2</v>
      </c>
      <c r="AK37" s="5">
        <f t="shared" si="138"/>
        <v>3.5257025227535374E-3</v>
      </c>
      <c r="AL37" s="5">
        <f t="shared" si="139"/>
        <v>4.9849649058162024E-5</v>
      </c>
      <c r="AM37" s="5">
        <f t="shared" si="140"/>
        <v>2.9039634624944589E-4</v>
      </c>
      <c r="AN37" s="5">
        <f t="shared" si="141"/>
        <v>5.3181623179489985E-4</v>
      </c>
      <c r="AO37" s="5">
        <f t="shared" si="142"/>
        <v>4.869698053252735E-4</v>
      </c>
      <c r="AP37" s="5">
        <f t="shared" si="143"/>
        <v>2.9727009334055071E-4</v>
      </c>
      <c r="AQ37" s="5">
        <f t="shared" si="144"/>
        <v>1.361011105231764E-4</v>
      </c>
      <c r="AR37" s="5">
        <f t="shared" si="145"/>
        <v>1.1421637066799925E-2</v>
      </c>
      <c r="AS37" s="5">
        <f t="shared" si="146"/>
        <v>1.0035785145498872E-2</v>
      </c>
      <c r="AT37" s="5">
        <f t="shared" si="147"/>
        <v>4.409043243869871E-3</v>
      </c>
      <c r="AU37" s="5">
        <f t="shared" si="148"/>
        <v>1.2913563509300782E-3</v>
      </c>
      <c r="AV37" s="5">
        <f t="shared" si="149"/>
        <v>2.8366719254897344E-4</v>
      </c>
      <c r="AW37" s="5">
        <f t="shared" si="150"/>
        <v>2.2281942245901739E-6</v>
      </c>
      <c r="AX37" s="5">
        <f t="shared" si="151"/>
        <v>4.2526818776103123E-5</v>
      </c>
      <c r="AY37" s="5">
        <f t="shared" si="152"/>
        <v>7.7881326000929019E-5</v>
      </c>
      <c r="AZ37" s="5">
        <f t="shared" si="153"/>
        <v>7.1313833414120092E-5</v>
      </c>
      <c r="BA37" s="5">
        <f t="shared" si="154"/>
        <v>4.3533438179658164E-5</v>
      </c>
      <c r="BB37" s="5">
        <f t="shared" si="155"/>
        <v>1.9931198643504108E-5</v>
      </c>
      <c r="BC37" s="5">
        <f t="shared" si="156"/>
        <v>7.300184795465005E-6</v>
      </c>
      <c r="BD37" s="5">
        <f t="shared" si="157"/>
        <v>3.4861618521517942E-3</v>
      </c>
      <c r="BE37" s="5">
        <f t="shared" si="158"/>
        <v>3.0631660878392953E-3</v>
      </c>
      <c r="BF37" s="5">
        <f t="shared" si="159"/>
        <v>1.3457473978004133E-3</v>
      </c>
      <c r="BG37" s="5">
        <f t="shared" si="160"/>
        <v>3.9415341442010149E-4</v>
      </c>
      <c r="BH37" s="5">
        <f t="shared" si="161"/>
        <v>8.6582137007816705E-5</v>
      </c>
      <c r="BI37" s="5">
        <f t="shared" si="162"/>
        <v>1.5215327178874302E-5</v>
      </c>
      <c r="BJ37" s="8">
        <f t="shared" si="163"/>
        <v>0.17624588588299117</v>
      </c>
      <c r="BK37" s="8">
        <f t="shared" si="164"/>
        <v>0.22527585732421623</v>
      </c>
      <c r="BL37" s="8">
        <f t="shared" si="165"/>
        <v>0.52758229394831424</v>
      </c>
      <c r="BM37" s="8">
        <f t="shared" si="166"/>
        <v>0.50596394637453501</v>
      </c>
      <c r="BN37" s="8">
        <f t="shared" si="167"/>
        <v>0.49117547114892512</v>
      </c>
    </row>
    <row r="38" spans="1:66" x14ac:dyDescent="0.25">
      <c r="A38" t="s">
        <v>145</v>
      </c>
      <c r="B38" t="s">
        <v>366</v>
      </c>
      <c r="C38" t="s">
        <v>375</v>
      </c>
      <c r="D38" s="11">
        <v>44230</v>
      </c>
      <c r="E38">
        <f>VLOOKUP(A38,home!$A$2:$E$405,3,FALSE)</f>
        <v>1.41491841491841</v>
      </c>
      <c r="F38">
        <f>VLOOKUP(B38,home!$B$2:$E$405,3,FALSE)</f>
        <v>1.02</v>
      </c>
      <c r="G38">
        <f>VLOOKUP(C38,away!$B$2:$E$405,4,FALSE)</f>
        <v>1</v>
      </c>
      <c r="H38">
        <f>VLOOKUP(A38,away!$A$2:$E$405,3,FALSE)</f>
        <v>1.24708624708625</v>
      </c>
      <c r="I38">
        <f>VLOOKUP(C38,away!$B$2:$E$405,3,FALSE)</f>
        <v>0.82</v>
      </c>
      <c r="J38">
        <f>VLOOKUP(B38,home!$B$2:$E$405,4,FALSE)</f>
        <v>0.76</v>
      </c>
      <c r="K38" s="3">
        <f t="shared" si="112"/>
        <v>1.4432167832167782</v>
      </c>
      <c r="L38" s="3">
        <f t="shared" si="113"/>
        <v>0.77718414918415102</v>
      </c>
      <c r="M38" s="5">
        <f t="shared" si="114"/>
        <v>0.10856557264231033</v>
      </c>
      <c r="N38" s="5">
        <f t="shared" si="115"/>
        <v>0.15668365651692254</v>
      </c>
      <c r="O38" s="5">
        <f t="shared" si="116"/>
        <v>8.4375442204704082E-2</v>
      </c>
      <c r="P38" s="5">
        <f t="shared" si="117"/>
        <v>0.12177205428116619</v>
      </c>
      <c r="Q38" s="5">
        <f t="shared" si="118"/>
        <v>0.11306424137049781</v>
      </c>
      <c r="R38" s="5">
        <f t="shared" si="119"/>
        <v>3.2787628130949723E-2</v>
      </c>
      <c r="S38" s="5">
        <f t="shared" si="120"/>
        <v>3.4146260280665475E-2</v>
      </c>
      <c r="T38" s="5">
        <f t="shared" si="121"/>
        <v>8.787173623268181E-2</v>
      </c>
      <c r="U38" s="5">
        <f t="shared" si="122"/>
        <v>4.7319655200457202E-2</v>
      </c>
      <c r="V38" s="5">
        <f t="shared" si="123"/>
        <v>4.2555543562757822E-3</v>
      </c>
      <c r="W38" s="5">
        <f t="shared" si="124"/>
        <v>5.4392070242525084E-2</v>
      </c>
      <c r="X38" s="5">
        <f t="shared" si="125"/>
        <v>4.227265483380143E-2</v>
      </c>
      <c r="Y38" s="5">
        <f t="shared" si="126"/>
        <v>1.6426818640381625E-2</v>
      </c>
      <c r="Z38" s="5">
        <f t="shared" si="127"/>
        <v>8.4940082909061663E-3</v>
      </c>
      <c r="AA38" s="5">
        <f t="shared" si="128"/>
        <v>1.225869532221824E-2</v>
      </c>
      <c r="AB38" s="5">
        <f t="shared" si="129"/>
        <v>8.8459774146831885E-3</v>
      </c>
      <c r="AC38" s="5">
        <f t="shared" si="130"/>
        <v>2.9832638437796936E-4</v>
      </c>
      <c r="AD38" s="5">
        <f t="shared" si="131"/>
        <v>1.962488716197951E-2</v>
      </c>
      <c r="AE38" s="5">
        <f t="shared" si="132"/>
        <v>1.5252151231818013E-2</v>
      </c>
      <c r="AF38" s="5">
        <f t="shared" si="133"/>
        <v>5.926865089164241E-3</v>
      </c>
      <c r="AG38" s="5">
        <f t="shared" si="134"/>
        <v>1.5354218672171194E-3</v>
      </c>
      <c r="AH38" s="5">
        <f t="shared" si="135"/>
        <v>1.650352151682758E-3</v>
      </c>
      <c r="AI38" s="5">
        <f t="shared" si="136"/>
        <v>2.3818159235264782E-3</v>
      </c>
      <c r="AJ38" s="5">
        <f t="shared" si="137"/>
        <v>1.7187383576831923E-3</v>
      </c>
      <c r="AK38" s="5">
        <f t="shared" si="138"/>
        <v>8.2683734792227527E-4</v>
      </c>
      <c r="AL38" s="5">
        <f t="shared" si="139"/>
        <v>1.3384654375348608E-5</v>
      </c>
      <c r="AM38" s="5">
        <f t="shared" si="140"/>
        <v>5.6645933041808627E-3</v>
      </c>
      <c r="AN38" s="5">
        <f t="shared" si="141"/>
        <v>4.4024321275840418E-3</v>
      </c>
      <c r="AO38" s="5">
        <f t="shared" si="142"/>
        <v>1.7107502337086876E-3</v>
      </c>
      <c r="AP38" s="5">
        <f t="shared" si="143"/>
        <v>4.4318932161715801E-4</v>
      </c>
      <c r="AQ38" s="5">
        <f t="shared" si="144"/>
        <v>8.6109928962132992E-5</v>
      </c>
      <c r="AR38" s="5">
        <f t="shared" si="145"/>
        <v>2.5652550657195958E-4</v>
      </c>
      <c r="AS38" s="5">
        <f t="shared" si="146"/>
        <v>3.7022191640783791E-4</v>
      </c>
      <c r="AT38" s="5">
        <f t="shared" si="147"/>
        <v>2.6715524163723549E-4</v>
      </c>
      <c r="AU38" s="5">
        <f t="shared" si="148"/>
        <v>1.2852097615173073E-4</v>
      </c>
      <c r="AV38" s="5">
        <f t="shared" si="149"/>
        <v>4.6370907444395239E-5</v>
      </c>
      <c r="AW38" s="5">
        <f t="shared" si="150"/>
        <v>4.1702315104263557E-7</v>
      </c>
      <c r="AX38" s="5">
        <f t="shared" si="151"/>
        <v>1.3625393544485342E-3</v>
      </c>
      <c r="AY38" s="5">
        <f t="shared" si="152"/>
        <v>1.0589439889170064E-3</v>
      </c>
      <c r="AZ38" s="5">
        <f t="shared" si="153"/>
        <v>4.1149724153006725E-4</v>
      </c>
      <c r="BA38" s="5">
        <f t="shared" si="154"/>
        <v>1.0660304451672347E-4</v>
      </c>
      <c r="BB38" s="5">
        <f t="shared" si="155"/>
        <v>2.0712549113292475E-5</v>
      </c>
      <c r="BC38" s="5">
        <f t="shared" si="156"/>
        <v>3.2194929720098321E-6</v>
      </c>
      <c r="BD38" s="5">
        <f t="shared" si="157"/>
        <v>3.3227926261526937E-5</v>
      </c>
      <c r="BE38" s="5">
        <f t="shared" si="158"/>
        <v>4.7955100852125199E-5</v>
      </c>
      <c r="BF38" s="5">
        <f t="shared" si="159"/>
        <v>3.4604803195320166E-5</v>
      </c>
      <c r="BG38" s="5">
        <f t="shared" si="160"/>
        <v>1.6647410917133221E-5</v>
      </c>
      <c r="BH38" s="5">
        <f t="shared" si="161"/>
        <v>6.0064557081782173E-6</v>
      </c>
      <c r="BI38" s="5">
        <f t="shared" si="162"/>
        <v>1.7337235371382042E-6</v>
      </c>
      <c r="BJ38" s="8">
        <f t="shared" si="163"/>
        <v>0.52832109377453995</v>
      </c>
      <c r="BK38" s="8">
        <f t="shared" si="164"/>
        <v>0.2701100965880881</v>
      </c>
      <c r="BL38" s="8">
        <f t="shared" si="165"/>
        <v>0.19337411202251173</v>
      </c>
      <c r="BM38" s="8">
        <f t="shared" si="166"/>
        <v>0.38199218856372907</v>
      </c>
      <c r="BN38" s="8">
        <f t="shared" si="167"/>
        <v>0.61724859514655062</v>
      </c>
    </row>
    <row r="39" spans="1:66" x14ac:dyDescent="0.25">
      <c r="A39" t="s">
        <v>145</v>
      </c>
      <c r="B39" t="s">
        <v>404</v>
      </c>
      <c r="C39" t="s">
        <v>391</v>
      </c>
      <c r="D39" s="11">
        <v>44230</v>
      </c>
      <c r="E39">
        <f>VLOOKUP(A39,home!$A$2:$E$405,3,FALSE)</f>
        <v>1.41491841491841</v>
      </c>
      <c r="F39">
        <f>VLOOKUP(B39,home!$B$2:$E$405,3,FALSE)</f>
        <v>1.04</v>
      </c>
      <c r="G39">
        <f>VLOOKUP(C39,away!$B$2:$E$405,4,FALSE)</f>
        <v>1.85</v>
      </c>
      <c r="H39">
        <f>VLOOKUP(A39,away!$A$2:$E$405,3,FALSE)</f>
        <v>1.24708624708625</v>
      </c>
      <c r="I39">
        <f>VLOOKUP(C39,away!$B$2:$E$405,3,FALSE)</f>
        <v>0.67</v>
      </c>
      <c r="J39">
        <f>VLOOKUP(B39,home!$B$2:$E$405,4,FALSE)</f>
        <v>0.76</v>
      </c>
      <c r="K39" s="3">
        <f t="shared" si="112"/>
        <v>2.7223030303030207</v>
      </c>
      <c r="L39" s="3">
        <f t="shared" si="113"/>
        <v>0.63501631701631855</v>
      </c>
      <c r="M39" s="5">
        <f t="shared" si="114"/>
        <v>3.4828497023361639E-2</v>
      </c>
      <c r="N39" s="5">
        <f t="shared" si="115"/>
        <v>9.4813722987597132E-2</v>
      </c>
      <c r="O39" s="5">
        <f t="shared" si="116"/>
        <v>2.211666390698892E-2</v>
      </c>
      <c r="P39" s="5">
        <f t="shared" si="117"/>
        <v>6.0208261174189384E-2</v>
      </c>
      <c r="Q39" s="5">
        <f t="shared" si="118"/>
        <v>0.12905584270172346</v>
      </c>
      <c r="R39" s="5">
        <f t="shared" si="119"/>
        <v>7.0222212294519231E-3</v>
      </c>
      <c r="S39" s="5">
        <f t="shared" si="120"/>
        <v>2.6020608290876476E-2</v>
      </c>
      <c r="T39" s="5">
        <f t="shared" si="121"/>
        <v>8.1952565921885753E-2</v>
      </c>
      <c r="U39" s="5">
        <f t="shared" si="122"/>
        <v>1.9116614132395175E-2</v>
      </c>
      <c r="V39" s="5">
        <f t="shared" si="123"/>
        <v>4.9980004044692834E-3</v>
      </c>
      <c r="W39" s="5">
        <f t="shared" si="124"/>
        <v>0.11710970388840392</v>
      </c>
      <c r="X39" s="5">
        <f t="shared" si="125"/>
        <v>7.4366572850085882E-2</v>
      </c>
      <c r="Y39" s="5">
        <f t="shared" si="126"/>
        <v>2.3611993600193643E-2</v>
      </c>
      <c r="Z39" s="5">
        <f t="shared" si="127"/>
        <v>1.4864083541334548E-3</v>
      </c>
      <c r="AA39" s="5">
        <f t="shared" si="128"/>
        <v>4.0464539667252296E-3</v>
      </c>
      <c r="AB39" s="5">
        <f t="shared" si="129"/>
        <v>5.5078369477988874E-3</v>
      </c>
      <c r="AC39" s="5">
        <f t="shared" si="130"/>
        <v>5.4000484412797159E-4</v>
      </c>
      <c r="AD39" s="5">
        <f t="shared" si="131"/>
        <v>7.970202544332286E-2</v>
      </c>
      <c r="AE39" s="5">
        <f t="shared" si="132"/>
        <v>5.0612086655759794E-2</v>
      </c>
      <c r="AF39" s="5">
        <f t="shared" si="133"/>
        <v>1.6069750432325672E-2</v>
      </c>
      <c r="AG39" s="5">
        <f t="shared" si="134"/>
        <v>3.4015179116356135E-3</v>
      </c>
      <c r="AH39" s="5">
        <f t="shared" si="135"/>
        <v>2.3597338965602855E-4</v>
      </c>
      <c r="AI39" s="5">
        <f t="shared" si="136"/>
        <v>6.4239107373148193E-4</v>
      </c>
      <c r="AJ39" s="5">
        <f t="shared" si="137"/>
        <v>8.7439158332941252E-4</v>
      </c>
      <c r="AK39" s="5">
        <f t="shared" si="138"/>
        <v>7.9345295232303862E-4</v>
      </c>
      <c r="AL39" s="5">
        <f t="shared" si="139"/>
        <v>3.7340402795763498E-5</v>
      </c>
      <c r="AM39" s="5">
        <f t="shared" si="140"/>
        <v>4.3394613077129225E-2</v>
      </c>
      <c r="AN39" s="5">
        <f t="shared" si="141"/>
        <v>2.7556287374586774E-2</v>
      </c>
      <c r="AO39" s="5">
        <f t="shared" si="142"/>
        <v>8.7493460596266854E-3</v>
      </c>
      <c r="AP39" s="5">
        <f t="shared" si="143"/>
        <v>1.8519925036951255E-3</v>
      </c>
      <c r="AQ39" s="5">
        <f t="shared" si="144"/>
        <v>2.9401136470957726E-4</v>
      </c>
      <c r="AR39" s="5">
        <f t="shared" si="145"/>
        <v>2.9969390562645593E-5</v>
      </c>
      <c r="AS39" s="5">
        <f t="shared" si="146"/>
        <v>8.1585762745024841E-5</v>
      </c>
      <c r="AT39" s="5">
        <f t="shared" si="147"/>
        <v>1.1105058457518225E-4</v>
      </c>
      <c r="AU39" s="5">
        <f t="shared" si="148"/>
        <v>1.0077111430198017E-4</v>
      </c>
      <c r="AV39" s="5">
        <f t="shared" si="149"/>
        <v>6.8582377457823178E-5</v>
      </c>
      <c r="AW39" s="5">
        <f t="shared" si="150"/>
        <v>1.793072496519119E-6</v>
      </c>
      <c r="AX39" s="5">
        <f t="shared" si="151"/>
        <v>1.9688881113116005E-2</v>
      </c>
      <c r="AY39" s="5">
        <f t="shared" si="152"/>
        <v>1.2502760770623079E-2</v>
      </c>
      <c r="AZ39" s="5">
        <f t="shared" si="153"/>
        <v>3.9697285485485881E-3</v>
      </c>
      <c r="BA39" s="5">
        <f t="shared" si="154"/>
        <v>8.4028080081795351E-4</v>
      </c>
      <c r="BB39" s="5">
        <f t="shared" si="155"/>
        <v>1.3339800484873487E-4</v>
      </c>
      <c r="BC39" s="5">
        <f t="shared" si="156"/>
        <v>1.6941981947273733E-5</v>
      </c>
      <c r="BD39" s="5">
        <f t="shared" si="157"/>
        <v>3.1718420030524672E-6</v>
      </c>
      <c r="BE39" s="5">
        <f t="shared" si="158"/>
        <v>8.6347150965521336E-6</v>
      </c>
      <c r="BF39" s="5">
        <f t="shared" si="159"/>
        <v>1.1753155536573561E-5</v>
      </c>
      <c r="BG39" s="5">
        <f t="shared" si="160"/>
        <v>1.066521697761231E-5</v>
      </c>
      <c r="BH39" s="5">
        <f t="shared" si="161"/>
        <v>7.2584881242483041E-6</v>
      </c>
      <c r="BI39" s="5">
        <f t="shared" si="162"/>
        <v>3.9519608432119268E-6</v>
      </c>
      <c r="BJ39" s="8">
        <f t="shared" si="163"/>
        <v>0.78969402399258271</v>
      </c>
      <c r="BK39" s="8">
        <f t="shared" si="164"/>
        <v>0.13913547291044359</v>
      </c>
      <c r="BL39" s="8">
        <f t="shared" si="165"/>
        <v>6.0793393790624005E-2</v>
      </c>
      <c r="BM39" s="8">
        <f t="shared" si="166"/>
        <v>0.63056312232634448</v>
      </c>
      <c r="BN39" s="8">
        <f t="shared" si="167"/>
        <v>0.34804520902331243</v>
      </c>
    </row>
    <row r="40" spans="1:66" x14ac:dyDescent="0.25">
      <c r="A40" t="s">
        <v>145</v>
      </c>
      <c r="B40" t="s">
        <v>432</v>
      </c>
      <c r="C40" t="s">
        <v>357</v>
      </c>
      <c r="D40" s="11">
        <v>44230</v>
      </c>
      <c r="E40">
        <f>VLOOKUP(A40,home!$A$2:$E$405,3,FALSE)</f>
        <v>1.41491841491841</v>
      </c>
      <c r="F40">
        <f>VLOOKUP(B40,home!$B$2:$E$405,3,FALSE)</f>
        <v>1.1499999999999999</v>
      </c>
      <c r="G40">
        <f>VLOOKUP(C40,away!$B$2:$E$405,4,FALSE)</f>
        <v>0.67</v>
      </c>
      <c r="H40">
        <f>VLOOKUP(A40,away!$A$2:$E$405,3,FALSE)</f>
        <v>1.24708624708625</v>
      </c>
      <c r="I40">
        <f>VLOOKUP(C40,away!$B$2:$E$405,3,FALSE)</f>
        <v>0.85</v>
      </c>
      <c r="J40">
        <f>VLOOKUP(B40,home!$B$2:$E$405,4,FALSE)</f>
        <v>1.94</v>
      </c>
      <c r="K40" s="3">
        <f t="shared" si="112"/>
        <v>1.0901946386946348</v>
      </c>
      <c r="L40" s="3">
        <f t="shared" si="113"/>
        <v>2.0564452214452262</v>
      </c>
      <c r="M40" s="5">
        <f t="shared" si="114"/>
        <v>4.2996358189621789E-2</v>
      </c>
      <c r="N40" s="5">
        <f t="shared" si="115"/>
        <v>4.6874399181719831E-2</v>
      </c>
      <c r="O40" s="5">
        <f t="shared" si="116"/>
        <v>8.8419655338595055E-2</v>
      </c>
      <c r="P40" s="5">
        <f t="shared" si="117"/>
        <v>9.6394634205363774E-2</v>
      </c>
      <c r="Q40" s="5">
        <f t="shared" si="118"/>
        <v>2.5551109339971567E-2</v>
      </c>
      <c r="R40" s="5">
        <f t="shared" si="119"/>
        <v>9.0915088851443851E-2</v>
      </c>
      <c r="S40" s="5">
        <f t="shared" si="120"/>
        <v>5.4027398452020051E-2</v>
      </c>
      <c r="T40" s="5">
        <f t="shared" si="121"/>
        <v>5.254445670480902E-2</v>
      </c>
      <c r="U40" s="5">
        <f t="shared" si="122"/>
        <v>9.9115142442290458E-2</v>
      </c>
      <c r="V40" s="5">
        <f t="shared" si="123"/>
        <v>1.3458378363327876E-2</v>
      </c>
      <c r="W40" s="5">
        <f t="shared" si="124"/>
        <v>9.285227471712473E-3</v>
      </c>
      <c r="X40" s="5">
        <f t="shared" si="125"/>
        <v>1.9094561664235059E-2</v>
      </c>
      <c r="Y40" s="5">
        <f t="shared" si="126"/>
        <v>1.9633460045003697E-2</v>
      </c>
      <c r="Z40" s="5">
        <f t="shared" si="127"/>
        <v>6.2320633341939963E-2</v>
      </c>
      <c r="AA40" s="5">
        <f t="shared" si="128"/>
        <v>6.7941620349437043E-2</v>
      </c>
      <c r="AB40" s="5">
        <f t="shared" si="129"/>
        <v>3.7034795124591284E-2</v>
      </c>
      <c r="AC40" s="5">
        <f t="shared" si="130"/>
        <v>1.8857926490090373E-3</v>
      </c>
      <c r="AD40" s="5">
        <f t="shared" si="131"/>
        <v>2.530676302180269E-3</v>
      </c>
      <c r="AE40" s="5">
        <f t="shared" si="132"/>
        <v>5.20419718864329E-3</v>
      </c>
      <c r="AF40" s="5">
        <f t="shared" si="133"/>
        <v>5.3510732200220878E-3</v>
      </c>
      <c r="AG40" s="5">
        <f t="shared" si="134"/>
        <v>3.6680629843059806E-3</v>
      </c>
      <c r="AH40" s="5">
        <f t="shared" si="135"/>
        <v>3.203974215836812E-2</v>
      </c>
      <c r="AI40" s="5">
        <f t="shared" si="136"/>
        <v>3.492955512621139E-2</v>
      </c>
      <c r="AJ40" s="5">
        <f t="shared" si="137"/>
        <v>1.9040006865292176E-2</v>
      </c>
      <c r="AK40" s="5">
        <f t="shared" si="138"/>
        <v>6.9191044684168597E-3</v>
      </c>
      <c r="AL40" s="5">
        <f t="shared" si="139"/>
        <v>1.6911226926402087E-4</v>
      </c>
      <c r="AM40" s="5">
        <f t="shared" si="140"/>
        <v>5.5178594738169876E-4</v>
      </c>
      <c r="AN40" s="5">
        <f t="shared" si="141"/>
        <v>1.1347175747537215E-3</v>
      </c>
      <c r="AO40" s="5">
        <f t="shared" si="142"/>
        <v>1.1667422671461035E-3</v>
      </c>
      <c r="AP40" s="5">
        <f t="shared" si="143"/>
        <v>7.9978051997692473E-4</v>
      </c>
      <c r="AQ40" s="5">
        <f t="shared" si="144"/>
        <v>4.1117620712788127E-4</v>
      </c>
      <c r="AR40" s="5">
        <f t="shared" si="145"/>
        <v>1.3177594931582661E-2</v>
      </c>
      <c r="AS40" s="5">
        <f t="shared" si="146"/>
        <v>1.4366143345301008E-2</v>
      </c>
      <c r="AT40" s="5">
        <f t="shared" si="147"/>
        <v>7.8309462268828824E-3</v>
      </c>
      <c r="AU40" s="5">
        <f t="shared" si="148"/>
        <v>2.8457518641512337E-3</v>
      </c>
      <c r="AV40" s="5">
        <f t="shared" si="149"/>
        <v>7.7560585633823422E-4</v>
      </c>
      <c r="AW40" s="5">
        <f t="shared" si="150"/>
        <v>1.053158661552709E-5</v>
      </c>
      <c r="AX40" s="5">
        <f t="shared" si="151"/>
        <v>1.0025901359042794E-4</v>
      </c>
      <c r="AY40" s="5">
        <f t="shared" si="152"/>
        <v>2.0617716940484753E-4</v>
      </c>
      <c r="AZ40" s="5">
        <f t="shared" si="153"/>
        <v>2.1199602739685084E-4</v>
      </c>
      <c r="BA40" s="5">
        <f t="shared" si="154"/>
        <v>1.4531940583520838E-4</v>
      </c>
      <c r="BB40" s="5">
        <f t="shared" si="155"/>
        <v>7.471034942826846E-5</v>
      </c>
      <c r="BC40" s="5">
        <f t="shared" si="156"/>
        <v>3.0727548214853165E-5</v>
      </c>
      <c r="BD40" s="5">
        <f t="shared" si="157"/>
        <v>4.5165003545323303E-3</v>
      </c>
      <c r="BE40" s="5">
        <f t="shared" si="158"/>
        <v>4.9238644721735633E-3</v>
      </c>
      <c r="BF40" s="5">
        <f t="shared" si="159"/>
        <v>2.6839853246113034E-3</v>
      </c>
      <c r="BG40" s="5">
        <f t="shared" si="160"/>
        <v>9.7535547040877423E-4</v>
      </c>
      <c r="BH40" s="5">
        <f t="shared" si="161"/>
        <v>2.6583182616528225E-4</v>
      </c>
      <c r="BI40" s="5">
        <f t="shared" si="162"/>
        <v>5.7961686335958989E-5</v>
      </c>
      <c r="BJ40" s="8">
        <f t="shared" si="163"/>
        <v>0.19457061613286006</v>
      </c>
      <c r="BK40" s="8">
        <f t="shared" si="164"/>
        <v>0.20913785129801143</v>
      </c>
      <c r="BL40" s="8">
        <f t="shared" si="165"/>
        <v>0.52877425208312934</v>
      </c>
      <c r="BM40" s="8">
        <f t="shared" si="166"/>
        <v>0.60345646216643556</v>
      </c>
      <c r="BN40" s="8">
        <f t="shared" si="167"/>
        <v>0.39115124510671584</v>
      </c>
    </row>
    <row r="41" spans="1:66" x14ac:dyDescent="0.25">
      <c r="A41" t="s">
        <v>154</v>
      </c>
      <c r="B41" t="s">
        <v>159</v>
      </c>
      <c r="C41" t="s">
        <v>171</v>
      </c>
      <c r="D41" s="11">
        <v>44230</v>
      </c>
      <c r="E41">
        <f>VLOOKUP(A41,home!$A$2:$E$405,3,FALSE)</f>
        <v>1.32880434782609</v>
      </c>
      <c r="F41">
        <f>VLOOKUP(B41,home!$B$2:$E$405,3,FALSE)</f>
        <v>0.83</v>
      </c>
      <c r="G41">
        <f>VLOOKUP(C41,away!$B$2:$E$405,4,FALSE)</f>
        <v>0.96</v>
      </c>
      <c r="H41">
        <f>VLOOKUP(A41,away!$A$2:$E$405,3,FALSE)</f>
        <v>1.02717391304348</v>
      </c>
      <c r="I41">
        <f>VLOOKUP(C41,away!$B$2:$E$405,3,FALSE)</f>
        <v>0.63</v>
      </c>
      <c r="J41">
        <f>VLOOKUP(B41,home!$B$2:$E$405,4,FALSE)</f>
        <v>0.87</v>
      </c>
      <c r="K41" s="3">
        <f t="shared" si="112"/>
        <v>1.0587913043478283</v>
      </c>
      <c r="L41" s="3">
        <f t="shared" si="113"/>
        <v>0.56299402173913138</v>
      </c>
      <c r="M41" s="5">
        <f t="shared" si="114"/>
        <v>0.19754570057604939</v>
      </c>
      <c r="N41" s="5">
        <f t="shared" si="115"/>
        <v>0.20915966998122085</v>
      </c>
      <c r="O41" s="5">
        <f t="shared" si="116"/>
        <v>0.1112170484445843</v>
      </c>
      <c r="P41" s="5">
        <f t="shared" si="117"/>
        <v>0.11775564378835701</v>
      </c>
      <c r="Q41" s="5">
        <f t="shared" si="118"/>
        <v>0.11072821989818907</v>
      </c>
      <c r="R41" s="5">
        <f t="shared" si="119"/>
        <v>3.1307266694886163E-2</v>
      </c>
      <c r="S41" s="5">
        <f t="shared" si="120"/>
        <v>1.7548333883723607E-2</v>
      </c>
      <c r="T41" s="5">
        <f t="shared" si="121"/>
        <v>6.2339325840496382E-2</v>
      </c>
      <c r="U41" s="5">
        <f t="shared" si="122"/>
        <v>3.314786173944384E-2</v>
      </c>
      <c r="V41" s="5">
        <f t="shared" si="123"/>
        <v>1.1622713393323852E-3</v>
      </c>
      <c r="W41" s="5">
        <f t="shared" si="124"/>
        <v>3.9079358791372261E-2</v>
      </c>
      <c r="X41" s="5">
        <f t="shared" si="125"/>
        <v>2.2001445372941152E-2</v>
      </c>
      <c r="Y41" s="5">
        <f t="shared" si="126"/>
        <v>6.1933411072929712E-3</v>
      </c>
      <c r="Z41" s="5">
        <f t="shared" si="127"/>
        <v>5.8752679954045097E-3</v>
      </c>
      <c r="AA41" s="5">
        <f t="shared" si="128"/>
        <v>6.2206826642473905E-3</v>
      </c>
      <c r="AB41" s="5">
        <f t="shared" si="129"/>
        <v>3.2932023560062087E-3</v>
      </c>
      <c r="AC41" s="5">
        <f t="shared" si="130"/>
        <v>4.3301375776826957E-5</v>
      </c>
      <c r="AD41" s="5">
        <f t="shared" si="131"/>
        <v>1.0344221316948449E-2</v>
      </c>
      <c r="AE41" s="5">
        <f t="shared" si="132"/>
        <v>5.8237347609884612E-3</v>
      </c>
      <c r="AF41" s="5">
        <f t="shared" si="133"/>
        <v>1.6393639273154365E-3</v>
      </c>
      <c r="AG41" s="5">
        <f t="shared" si="134"/>
        <v>3.076506968444583E-4</v>
      </c>
      <c r="AH41" s="5">
        <f t="shared" si="135"/>
        <v>8.2693518938199706E-4</v>
      </c>
      <c r="AI41" s="5">
        <f t="shared" si="136"/>
        <v>8.7555178777688303E-4</v>
      </c>
      <c r="AJ41" s="5">
        <f t="shared" si="137"/>
        <v>4.6351330970217941E-4</v>
      </c>
      <c r="AK41" s="5">
        <f t="shared" si="138"/>
        <v>1.6358795392071651E-4</v>
      </c>
      <c r="AL41" s="5">
        <f t="shared" si="139"/>
        <v>1.0324661820840526E-6</v>
      </c>
      <c r="AM41" s="5">
        <f t="shared" si="140"/>
        <v>2.1904743161268924E-3</v>
      </c>
      <c r="AN41" s="5">
        <f t="shared" si="141"/>
        <v>1.2332239447525528E-3</v>
      </c>
      <c r="AO41" s="5">
        <f t="shared" si="142"/>
        <v>3.4714885418061803E-4</v>
      </c>
      <c r="AP41" s="5">
        <f t="shared" si="143"/>
        <v>6.5147576519092494E-5</v>
      </c>
      <c r="AQ41" s="5">
        <f t="shared" si="144"/>
        <v>9.1694240277604186E-6</v>
      </c>
      <c r="AR41" s="5">
        <f t="shared" si="145"/>
        <v>9.3111913597556165E-5</v>
      </c>
      <c r="AS41" s="5">
        <f t="shared" si="146"/>
        <v>9.8586084448278768E-5</v>
      </c>
      <c r="AT41" s="5">
        <f t="shared" si="147"/>
        <v>5.2191044471769111E-5</v>
      </c>
      <c r="AU41" s="5">
        <f t="shared" si="148"/>
        <v>1.8419808017179981E-5</v>
      </c>
      <c r="AV41" s="5">
        <f t="shared" si="149"/>
        <v>4.8756831390866427E-6</v>
      </c>
      <c r="AW41" s="5">
        <f t="shared" si="150"/>
        <v>1.7095723448982986E-8</v>
      </c>
      <c r="AX41" s="5">
        <f t="shared" si="151"/>
        <v>3.8654252638540149E-4</v>
      </c>
      <c r="AY41" s="5">
        <f t="shared" si="152"/>
        <v>2.1762113150292149E-4</v>
      </c>
      <c r="AZ41" s="5">
        <f t="shared" si="153"/>
        <v>6.1259698020125076E-5</v>
      </c>
      <c r="BA41" s="5">
        <f t="shared" si="154"/>
        <v>1.1496281252958311E-5</v>
      </c>
      <c r="BB41" s="5">
        <f t="shared" si="155"/>
        <v>1.6180844044117944E-6</v>
      </c>
      <c r="BC41" s="5">
        <f t="shared" si="156"/>
        <v>1.8219436927063265E-7</v>
      </c>
      <c r="BD41" s="5">
        <f t="shared" si="157"/>
        <v>8.7369084513524441E-6</v>
      </c>
      <c r="BE41" s="5">
        <f t="shared" si="158"/>
        <v>9.2505626951750189E-6</v>
      </c>
      <c r="BF41" s="5">
        <f t="shared" si="159"/>
        <v>4.8972076709878593E-6</v>
      </c>
      <c r="BG41" s="5">
        <f t="shared" si="160"/>
        <v>1.7283736325424758E-6</v>
      </c>
      <c r="BH41" s="5">
        <f t="shared" si="161"/>
        <v>4.5749674320001037E-7</v>
      </c>
      <c r="BI41" s="5">
        <f t="shared" si="162"/>
        <v>9.6878714693524529E-8</v>
      </c>
      <c r="BJ41" s="8">
        <f t="shared" si="163"/>
        <v>0.47214021572515152</v>
      </c>
      <c r="BK41" s="8">
        <f t="shared" si="164"/>
        <v>0.33427390456092426</v>
      </c>
      <c r="BL41" s="8">
        <f t="shared" si="165"/>
        <v>0.18780800210153151</v>
      </c>
      <c r="BM41" s="8">
        <f t="shared" si="166"/>
        <v>0.22216623696394547</v>
      </c>
      <c r="BN41" s="8">
        <f t="shared" si="167"/>
        <v>0.77771354938328674</v>
      </c>
    </row>
    <row r="42" spans="1:66" x14ac:dyDescent="0.25">
      <c r="A42" t="s">
        <v>154</v>
      </c>
      <c r="B42" t="s">
        <v>161</v>
      </c>
      <c r="C42" t="s">
        <v>163</v>
      </c>
      <c r="D42" s="11">
        <v>44230</v>
      </c>
      <c r="E42">
        <f>VLOOKUP(A42,home!$A$2:$E$405,3,FALSE)</f>
        <v>1.32880434782609</v>
      </c>
      <c r="F42">
        <f>VLOOKUP(B42,home!$B$2:$E$405,3,FALSE)</f>
        <v>0.59</v>
      </c>
      <c r="G42">
        <f>VLOOKUP(C42,away!$B$2:$E$405,4,FALSE)</f>
        <v>0.96</v>
      </c>
      <c r="H42">
        <f>VLOOKUP(A42,away!$A$2:$E$405,3,FALSE)</f>
        <v>1.02717391304348</v>
      </c>
      <c r="I42">
        <f>VLOOKUP(C42,away!$B$2:$E$405,3,FALSE)</f>
        <v>0.96</v>
      </c>
      <c r="J42">
        <f>VLOOKUP(B42,home!$B$2:$E$405,4,FALSE)</f>
        <v>0.61</v>
      </c>
      <c r="K42" s="3">
        <f t="shared" si="112"/>
        <v>0.75263478260869732</v>
      </c>
      <c r="L42" s="3">
        <f t="shared" si="113"/>
        <v>0.60151304347826184</v>
      </c>
      <c r="M42" s="5">
        <f t="shared" si="114"/>
        <v>0.25816720409441907</v>
      </c>
      <c r="N42" s="5">
        <f t="shared" si="115"/>
        <v>0.19430561753029829</v>
      </c>
      <c r="O42" s="5">
        <f t="shared" si="116"/>
        <v>0.1552909406611076</v>
      </c>
      <c r="P42" s="5">
        <f t="shared" si="117"/>
        <v>0.11687736336557283</v>
      </c>
      <c r="Q42" s="5">
        <f t="shared" si="118"/>
        <v>7.3120583104782352E-2</v>
      </c>
      <c r="R42" s="5">
        <f t="shared" si="119"/>
        <v>4.6704763170832497E-2</v>
      </c>
      <c r="S42" s="5">
        <f t="shared" si="120"/>
        <v>1.3228169429193045E-2</v>
      </c>
      <c r="T42" s="5">
        <f t="shared" si="121"/>
        <v>4.3982984484262806E-2</v>
      </c>
      <c r="U42" s="5">
        <f t="shared" si="122"/>
        <v>3.5151629275870205E-2</v>
      </c>
      <c r="V42" s="5">
        <f t="shared" si="123"/>
        <v>6.6540578720435898E-4</v>
      </c>
      <c r="W42" s="5">
        <f t="shared" si="124"/>
        <v>1.8344364723096356E-2</v>
      </c>
      <c r="X42" s="5">
        <f t="shared" si="125"/>
        <v>1.1034374655264951E-2</v>
      </c>
      <c r="Y42" s="5">
        <f t="shared" si="126"/>
        <v>3.3186601408839085E-3</v>
      </c>
      <c r="Z42" s="5">
        <f t="shared" si="127"/>
        <v>9.3645080799396301E-3</v>
      </c>
      <c r="AA42" s="5">
        <f t="shared" si="128"/>
        <v>7.0480545029827524E-3</v>
      </c>
      <c r="AB42" s="5">
        <f t="shared" si="129"/>
        <v>2.6523054843333367E-3</v>
      </c>
      <c r="AC42" s="5">
        <f t="shared" si="130"/>
        <v>1.8827641723858315E-5</v>
      </c>
      <c r="AD42" s="5">
        <f t="shared" si="131"/>
        <v>3.4516517388655694E-3</v>
      </c>
      <c r="AE42" s="5">
        <f t="shared" si="132"/>
        <v>2.0762135424720633E-3</v>
      </c>
      <c r="AF42" s="5">
        <f t="shared" si="133"/>
        <v>6.2443476342157714E-4</v>
      </c>
      <c r="AG42" s="5">
        <f t="shared" si="134"/>
        <v>1.2520188499978043E-4</v>
      </c>
      <c r="AH42" s="5">
        <f t="shared" si="135"/>
        <v>1.4082184389603153E-3</v>
      </c>
      <c r="AI42" s="5">
        <f t="shared" si="136"/>
        <v>1.0598741786724559E-3</v>
      </c>
      <c r="AJ42" s="5">
        <f t="shared" si="137"/>
        <v>3.9884908602885765E-4</v>
      </c>
      <c r="AK42" s="5">
        <f t="shared" si="138"/>
        <v>1.0006256505233566E-4</v>
      </c>
      <c r="AL42" s="5">
        <f t="shared" si="139"/>
        <v>3.4094572636289083E-7</v>
      </c>
      <c r="AM42" s="5">
        <f t="shared" si="140"/>
        <v>5.1956663122440419E-4</v>
      </c>
      <c r="AN42" s="5">
        <f t="shared" si="141"/>
        <v>3.1252610563753912E-4</v>
      </c>
      <c r="AO42" s="5">
        <f t="shared" si="142"/>
        <v>9.3994264484222455E-5</v>
      </c>
      <c r="AP42" s="5">
        <f t="shared" si="143"/>
        <v>1.884625869980178E-5</v>
      </c>
      <c r="AQ42" s="5">
        <f t="shared" si="144"/>
        <v>2.8340676071741098E-6</v>
      </c>
      <c r="AR42" s="5">
        <f t="shared" si="145"/>
        <v>1.6941235182024527E-4</v>
      </c>
      <c r="AS42" s="5">
        <f t="shared" si="146"/>
        <v>1.2750562858345843E-4</v>
      </c>
      <c r="AT42" s="5">
        <f t="shared" si="147"/>
        <v>4.7982585525148267E-5</v>
      </c>
      <c r="AU42" s="5">
        <f t="shared" si="148"/>
        <v>1.2037787608574399E-5</v>
      </c>
      <c r="AV42" s="5">
        <f t="shared" si="149"/>
        <v>2.2650144149672654E-6</v>
      </c>
      <c r="AW42" s="5">
        <f t="shared" si="150"/>
        <v>4.287578501674449E-9</v>
      </c>
      <c r="AX42" s="5">
        <f t="shared" si="151"/>
        <v>6.5173986423718757E-5</v>
      </c>
      <c r="AY42" s="5">
        <f t="shared" si="152"/>
        <v>3.9203002929341988E-5</v>
      </c>
      <c r="AZ42" s="5">
        <f t="shared" si="153"/>
        <v>1.1790558802757856E-5</v>
      </c>
      <c r="BA42" s="5">
        <f t="shared" si="154"/>
        <v>2.3640583032520961E-6</v>
      </c>
      <c r="BB42" s="5">
        <f t="shared" si="155"/>
        <v>3.5550297623730604E-7</v>
      </c>
      <c r="BC42" s="5">
        <f t="shared" si="156"/>
        <v>4.2767935440416441E-8</v>
      </c>
      <c r="BD42" s="5">
        <f t="shared" si="157"/>
        <v>1.6983956557700955E-5</v>
      </c>
      <c r="BE42" s="5">
        <f t="shared" si="158"/>
        <v>1.2782716451640816E-5</v>
      </c>
      <c r="BF42" s="5">
        <f t="shared" si="159"/>
        <v>4.8103585088646508E-6</v>
      </c>
      <c r="BG42" s="5">
        <f t="shared" si="160"/>
        <v>1.2068143768630816E-6</v>
      </c>
      <c r="BH42" s="5">
        <f t="shared" si="161"/>
        <v>2.2707261904484894E-7</v>
      </c>
      <c r="BI42" s="5">
        <f t="shared" si="162"/>
        <v>3.4180550254241501E-8</v>
      </c>
      <c r="BJ42" s="8">
        <f t="shared" si="163"/>
        <v>0.35145078377337136</v>
      </c>
      <c r="BK42" s="8">
        <f t="shared" si="164"/>
        <v>0.3889965142667689</v>
      </c>
      <c r="BL42" s="8">
        <f t="shared" si="165"/>
        <v>0.25020994583085709</v>
      </c>
      <c r="BM42" s="8">
        <f t="shared" si="166"/>
        <v>0.15551608130857378</v>
      </c>
      <c r="BN42" s="8">
        <f t="shared" si="167"/>
        <v>0.84446647192701263</v>
      </c>
    </row>
    <row r="43" spans="1:66" x14ac:dyDescent="0.25">
      <c r="A43" t="s">
        <v>154</v>
      </c>
      <c r="B43" t="s">
        <v>165</v>
      </c>
      <c r="C43" t="s">
        <v>157</v>
      </c>
      <c r="D43" s="11">
        <v>44230</v>
      </c>
      <c r="E43">
        <f>VLOOKUP(A43,home!$A$2:$E$405,3,FALSE)</f>
        <v>1.32880434782609</v>
      </c>
      <c r="F43">
        <f>VLOOKUP(B43,home!$B$2:$E$405,3,FALSE)</f>
        <v>0.83</v>
      </c>
      <c r="G43">
        <f>VLOOKUP(C43,away!$B$2:$E$405,4,FALSE)</f>
        <v>0.75</v>
      </c>
      <c r="H43">
        <f>VLOOKUP(A43,away!$A$2:$E$405,3,FALSE)</f>
        <v>1.02717391304348</v>
      </c>
      <c r="I43">
        <f>VLOOKUP(C43,away!$B$2:$E$405,3,FALSE)</f>
        <v>1.0900000000000001</v>
      </c>
      <c r="J43">
        <f>VLOOKUP(B43,home!$B$2:$E$405,4,FALSE)</f>
        <v>1.38</v>
      </c>
      <c r="K43" s="3">
        <f t="shared" si="112"/>
        <v>0.82718070652174092</v>
      </c>
      <c r="L43" s="3">
        <f t="shared" si="113"/>
        <v>1.5450750000000026</v>
      </c>
      <c r="M43" s="5">
        <f t="shared" si="114"/>
        <v>9.3270098840288002E-2</v>
      </c>
      <c r="N43" s="5">
        <f t="shared" si="115"/>
        <v>7.7151226256062022E-2</v>
      </c>
      <c r="O43" s="5">
        <f t="shared" si="116"/>
        <v>0.14410929796565822</v>
      </c>
      <c r="P43" s="5">
        <f t="shared" si="117"/>
        <v>0.11920443090758523</v>
      </c>
      <c r="Q43" s="5">
        <f t="shared" si="118"/>
        <v>3.1909002921754033E-2</v>
      </c>
      <c r="R43" s="5">
        <f t="shared" si="119"/>
        <v>0.11132983677714491</v>
      </c>
      <c r="S43" s="5">
        <f t="shared" si="120"/>
        <v>3.8087491395107732E-2</v>
      </c>
      <c r="T43" s="5">
        <f t="shared" si="121"/>
        <v>4.9301802689329204E-2</v>
      </c>
      <c r="U43" s="5">
        <f t="shared" si="122"/>
        <v>9.2089893042268806E-2</v>
      </c>
      <c r="V43" s="5">
        <f t="shared" si="123"/>
        <v>5.4086617408339128E-3</v>
      </c>
      <c r="W43" s="5">
        <f t="shared" si="124"/>
        <v>8.798170527073601E-3</v>
      </c>
      <c r="X43" s="5">
        <f t="shared" si="125"/>
        <v>1.3593833327118266E-2</v>
      </c>
      <c r="Y43" s="5">
        <f t="shared" si="126"/>
        <v>1.0501746013948647E-2</v>
      </c>
      <c r="Z43" s="5">
        <f t="shared" si="127"/>
        <v>5.7337649186149156E-2</v>
      </c>
      <c r="AA43" s="5">
        <f t="shared" si="128"/>
        <v>4.7428597164094574E-2</v>
      </c>
      <c r="AB43" s="5">
        <f t="shared" si="129"/>
        <v>1.9616010255765395E-2</v>
      </c>
      <c r="AC43" s="5">
        <f t="shared" si="130"/>
        <v>4.3203586465834904E-4</v>
      </c>
      <c r="AD43" s="5">
        <f t="shared" si="131"/>
        <v>1.819419228170874E-3</v>
      </c>
      <c r="AE43" s="5">
        <f t="shared" si="132"/>
        <v>2.8111391639661179E-3</v>
      </c>
      <c r="AF43" s="5">
        <f t="shared" si="133"/>
        <v>2.1717104218824789E-3</v>
      </c>
      <c r="AG43" s="5">
        <f t="shared" si="134"/>
        <v>1.1184851600300257E-3</v>
      </c>
      <c r="AH43" s="5">
        <f t="shared" si="135"/>
        <v>2.2147742079072403E-2</v>
      </c>
      <c r="AI43" s="5">
        <f t="shared" si="136"/>
        <v>1.8320184940828401E-2</v>
      </c>
      <c r="AJ43" s="5">
        <f t="shared" si="137"/>
        <v>7.5770517614816976E-3</v>
      </c>
      <c r="AK43" s="5">
        <f t="shared" si="138"/>
        <v>2.0891970098047444E-3</v>
      </c>
      <c r="AL43" s="5">
        <f t="shared" si="139"/>
        <v>2.2086645138632296E-5</v>
      </c>
      <c r="AM43" s="5">
        <f t="shared" si="140"/>
        <v>3.0099769652352495E-4</v>
      </c>
      <c r="AN43" s="5">
        <f t="shared" si="141"/>
        <v>4.6506401595608612E-4</v>
      </c>
      <c r="AO43" s="5">
        <f t="shared" si="142"/>
        <v>3.5927939222667556E-4</v>
      </c>
      <c r="AP43" s="5">
        <f t="shared" si="143"/>
        <v>1.8503786898154393E-4</v>
      </c>
      <c r="AQ43" s="5">
        <f t="shared" si="144"/>
        <v>7.1474346354164913E-5</v>
      </c>
      <c r="AR43" s="5">
        <f t="shared" si="145"/>
        <v>6.8439845185645663E-3</v>
      </c>
      <c r="AS43" s="5">
        <f t="shared" si="146"/>
        <v>5.6612119494900944E-3</v>
      </c>
      <c r="AT43" s="5">
        <f t="shared" si="147"/>
        <v>2.3414226500742693E-3</v>
      </c>
      <c r="AU43" s="5">
        <f t="shared" si="148"/>
        <v>6.4559321398481367E-4</v>
      </c>
      <c r="AV43" s="5">
        <f t="shared" si="149"/>
        <v>1.3350556271739987E-4</v>
      </c>
      <c r="AW43" s="5">
        <f t="shared" si="150"/>
        <v>7.841104006133108E-7</v>
      </c>
      <c r="AX43" s="5">
        <f t="shared" si="151"/>
        <v>4.1496581211957642E-5</v>
      </c>
      <c r="AY43" s="5">
        <f t="shared" si="152"/>
        <v>6.4115330216065557E-5</v>
      </c>
      <c r="AZ43" s="5">
        <f t="shared" si="153"/>
        <v>4.9531496916793843E-5</v>
      </c>
      <c r="BA43" s="5">
        <f t="shared" si="154"/>
        <v>2.5509959199571797E-5</v>
      </c>
      <c r="BB43" s="5">
        <f t="shared" si="155"/>
        <v>9.8537000525696212E-6</v>
      </c>
      <c r="BC43" s="5">
        <f t="shared" si="156"/>
        <v>3.0449411217448048E-6</v>
      </c>
      <c r="BD43" s="5">
        <f t="shared" si="157"/>
        <v>1.7624115633368619E-3</v>
      </c>
      <c r="BE43" s="5">
        <f t="shared" si="158"/>
        <v>1.457832842143071E-3</v>
      </c>
      <c r="BF43" s="5">
        <f t="shared" si="159"/>
        <v>6.0294560017725156E-4</v>
      </c>
      <c r="BG43" s="5">
        <f t="shared" si="160"/>
        <v>1.6624832251626472E-4</v>
      </c>
      <c r="BH43" s="5">
        <f t="shared" si="161"/>
        <v>3.4379351219264511E-5</v>
      </c>
      <c r="BI43" s="5">
        <f t="shared" si="162"/>
        <v>5.6875872062620618E-6</v>
      </c>
      <c r="BJ43" s="8">
        <f t="shared" si="163"/>
        <v>0.20075194103809599</v>
      </c>
      <c r="BK43" s="8">
        <f t="shared" si="164"/>
        <v>0.25648892072382795</v>
      </c>
      <c r="BL43" s="8">
        <f t="shared" si="165"/>
        <v>0.48436303415754917</v>
      </c>
      <c r="BM43" s="8">
        <f t="shared" si="166"/>
        <v>0.42190432021731444</v>
      </c>
      <c r="BN43" s="8">
        <f t="shared" si="167"/>
        <v>0.57697389366849239</v>
      </c>
    </row>
    <row r="44" spans="1:66" x14ac:dyDescent="0.25">
      <c r="A44" t="s">
        <v>154</v>
      </c>
      <c r="B44" t="s">
        <v>169</v>
      </c>
      <c r="C44" t="s">
        <v>167</v>
      </c>
      <c r="D44" s="11">
        <v>44230</v>
      </c>
      <c r="E44">
        <f>VLOOKUP(A44,home!$A$2:$E$405,3,FALSE)</f>
        <v>1.32880434782609</v>
      </c>
      <c r="F44">
        <f>VLOOKUP(B44,home!$B$2:$E$405,3,FALSE)</f>
        <v>0.75</v>
      </c>
      <c r="G44">
        <f>VLOOKUP(C44,away!$B$2:$E$405,4,FALSE)</f>
        <v>0.59</v>
      </c>
      <c r="H44">
        <f>VLOOKUP(A44,away!$A$2:$E$405,3,FALSE)</f>
        <v>1.02717391304348</v>
      </c>
      <c r="I44">
        <f>VLOOKUP(C44,away!$B$2:$E$405,3,FALSE)</f>
        <v>0.96</v>
      </c>
      <c r="J44">
        <f>VLOOKUP(B44,home!$B$2:$E$405,4,FALSE)</f>
        <v>1.18</v>
      </c>
      <c r="K44" s="3">
        <f t="shared" si="112"/>
        <v>0.58799592391304478</v>
      </c>
      <c r="L44" s="3">
        <f t="shared" si="113"/>
        <v>1.1635826086956542</v>
      </c>
      <c r="M44" s="5">
        <f t="shared" si="114"/>
        <v>0.17349985200222506</v>
      </c>
      <c r="N44" s="5">
        <f t="shared" si="115"/>
        <v>0.10201720577682485</v>
      </c>
      <c r="O44" s="5">
        <f t="shared" si="116"/>
        <v>0.20188141040105895</v>
      </c>
      <c r="P44" s="5">
        <f t="shared" si="117"/>
        <v>0.11870544642963922</v>
      </c>
      <c r="Q44" s="5">
        <f t="shared" si="118"/>
        <v>2.9992850582885672E-2</v>
      </c>
      <c r="R44" s="5">
        <f t="shared" si="119"/>
        <v>0.11745284908081111</v>
      </c>
      <c r="S44" s="5">
        <f t="shared" si="120"/>
        <v>2.0304027423434404E-2</v>
      </c>
      <c r="T44" s="5">
        <f t="shared" si="121"/>
        <v>3.4899159323453076E-2</v>
      </c>
      <c r="U44" s="5">
        <f t="shared" si="122"/>
        <v>6.9061796511490928E-2</v>
      </c>
      <c r="V44" s="5">
        <f t="shared" si="123"/>
        <v>1.5435162955819502E-3</v>
      </c>
      <c r="W44" s="5">
        <f t="shared" si="124"/>
        <v>5.8785579630899224E-3</v>
      </c>
      <c r="X44" s="5">
        <f t="shared" si="125"/>
        <v>6.8401878100607825E-3</v>
      </c>
      <c r="Y44" s="5">
        <f t="shared" si="126"/>
        <v>3.979561787999371E-3</v>
      </c>
      <c r="Z44" s="5">
        <f t="shared" si="127"/>
        <v>4.5555364177395724E-2</v>
      </c>
      <c r="AA44" s="5">
        <f t="shared" si="128"/>
        <v>2.6786368448683019E-2</v>
      </c>
      <c r="AB44" s="5">
        <f t="shared" si="129"/>
        <v>7.8751377321293024E-3</v>
      </c>
      <c r="AC44" s="5">
        <f t="shared" si="130"/>
        <v>6.600286283534142E-5</v>
      </c>
      <c r="AD44" s="5">
        <f t="shared" si="131"/>
        <v>8.6414203019586136E-4</v>
      </c>
      <c r="AE44" s="5">
        <f t="shared" si="132"/>
        <v>1.0055006377788589E-3</v>
      </c>
      <c r="AF44" s="5">
        <f t="shared" si="133"/>
        <v>5.8499152757593453E-4</v>
      </c>
      <c r="AG44" s="5">
        <f t="shared" si="134"/>
        <v>2.2689532257388724E-4</v>
      </c>
      <c r="AH44" s="5">
        <f t="shared" si="135"/>
        <v>1.3251857372403667E-2</v>
      </c>
      <c r="AI44" s="5">
        <f t="shared" si="136"/>
        <v>7.7920381192503885E-3</v>
      </c>
      <c r="AJ44" s="5">
        <f t="shared" si="137"/>
        <v>2.2908433265471481E-3</v>
      </c>
      <c r="AK44" s="5">
        <f t="shared" si="138"/>
        <v>4.490021794443745E-4</v>
      </c>
      <c r="AL44" s="5">
        <f t="shared" si="139"/>
        <v>1.8063183819667971E-6</v>
      </c>
      <c r="AM44" s="5">
        <f t="shared" si="140"/>
        <v>1.0162239828742196E-4</v>
      </c>
      <c r="AN44" s="5">
        <f t="shared" si="141"/>
        <v>1.1824605530118721E-4</v>
      </c>
      <c r="AO44" s="5">
        <f t="shared" si="142"/>
        <v>6.8794526747663017E-5</v>
      </c>
      <c r="AP44" s="5">
        <f t="shared" si="143"/>
        <v>2.6682704965676234E-5</v>
      </c>
      <c r="AQ44" s="5">
        <f t="shared" si="144"/>
        <v>7.7618828627545107E-6</v>
      </c>
      <c r="AR44" s="5">
        <f t="shared" si="145"/>
        <v>3.0839261542888394E-3</v>
      </c>
      <c r="AS44" s="5">
        <f t="shared" si="146"/>
        <v>1.8133360083706692E-3</v>
      </c>
      <c r="AT44" s="5">
        <f t="shared" si="147"/>
        <v>5.3311709080335219E-4</v>
      </c>
      <c r="AU44" s="5">
        <f t="shared" si="148"/>
        <v>1.0449022545358391E-4</v>
      </c>
      <c r="AV44" s="5">
        <f t="shared" si="149"/>
        <v>1.5359956663865604E-5</v>
      </c>
      <c r="AW44" s="5">
        <f t="shared" si="150"/>
        <v>3.4329172723105149E-8</v>
      </c>
      <c r="AX44" s="5">
        <f t="shared" si="151"/>
        <v>9.9589259952120158E-6</v>
      </c>
      <c r="AY44" s="5">
        <f t="shared" si="152"/>
        <v>1.158803308931576E-5</v>
      </c>
      <c r="AZ44" s="5">
        <f t="shared" si="153"/>
        <v>6.7418168858587988E-6</v>
      </c>
      <c r="BA44" s="5">
        <f t="shared" si="154"/>
        <v>2.6148869597986644E-6</v>
      </c>
      <c r="BB44" s="5">
        <f t="shared" si="155"/>
        <v>7.606592475316946E-7</v>
      </c>
      <c r="BC44" s="5">
        <f t="shared" si="156"/>
        <v>1.770179743142805E-7</v>
      </c>
      <c r="BD44" s="5">
        <f t="shared" si="157"/>
        <v>5.980671399386944E-4</v>
      </c>
      <c r="BE44" s="5">
        <f t="shared" si="158"/>
        <v>3.5166104051028482E-4</v>
      </c>
      <c r="BF44" s="5">
        <f t="shared" si="159"/>
        <v>1.033876292095338E-4</v>
      </c>
      <c r="BG44" s="5">
        <f t="shared" si="160"/>
        <v>2.0263834852746378E-5</v>
      </c>
      <c r="BH44" s="5">
        <f t="shared" si="161"/>
        <v>2.9787630740654907E-6</v>
      </c>
      <c r="BI44" s="5">
        <f t="shared" si="162"/>
        <v>3.5030010917064001E-7</v>
      </c>
      <c r="BJ44" s="8">
        <f t="shared" si="163"/>
        <v>0.18664400167075496</v>
      </c>
      <c r="BK44" s="8">
        <f t="shared" si="164"/>
        <v>0.3141322393651873</v>
      </c>
      <c r="BL44" s="8">
        <f t="shared" si="165"/>
        <v>0.45346824131509367</v>
      </c>
      <c r="BM44" s="8">
        <f t="shared" si="166"/>
        <v>0.25623867855107024</v>
      </c>
      <c r="BN44" s="8">
        <f t="shared" si="167"/>
        <v>0.7435496142734449</v>
      </c>
    </row>
    <row r="45" spans="1:66" x14ac:dyDescent="0.25">
      <c r="A45" t="s">
        <v>154</v>
      </c>
      <c r="B45" t="s">
        <v>162</v>
      </c>
      <c r="C45" t="s">
        <v>156</v>
      </c>
      <c r="D45" s="11">
        <v>44230</v>
      </c>
      <c r="E45">
        <f>VLOOKUP(A45,home!$A$2:$E$405,3,FALSE)</f>
        <v>1.32880434782609</v>
      </c>
      <c r="F45">
        <f>VLOOKUP(B45,home!$B$2:$E$405,3,FALSE)</f>
        <v>0.54</v>
      </c>
      <c r="G45">
        <f>VLOOKUP(C45,away!$B$2:$E$405,4,FALSE)</f>
        <v>0.83</v>
      </c>
      <c r="H45">
        <f>VLOOKUP(A45,away!$A$2:$E$405,3,FALSE)</f>
        <v>1.02717391304348</v>
      </c>
      <c r="I45">
        <f>VLOOKUP(C45,away!$B$2:$E$405,3,FALSE)</f>
        <v>0.63</v>
      </c>
      <c r="J45">
        <f>VLOOKUP(B45,home!$B$2:$E$405,4,FALSE)</f>
        <v>1.1399999999999999</v>
      </c>
      <c r="K45" s="3">
        <f t="shared" si="112"/>
        <v>0.59557010869565352</v>
      </c>
      <c r="L45" s="3">
        <f t="shared" si="113"/>
        <v>0.73771630434782731</v>
      </c>
      <c r="M45" s="5">
        <f t="shared" si="114"/>
        <v>0.26360950646001235</v>
      </c>
      <c r="N45" s="5">
        <f t="shared" si="115"/>
        <v>0.15699794241559711</v>
      </c>
      <c r="O45" s="5">
        <f t="shared" si="116"/>
        <v>0.19446903089663503</v>
      </c>
      <c r="P45" s="5">
        <f t="shared" si="117"/>
        <v>0.11581994186904732</v>
      </c>
      <c r="Q45" s="5">
        <f t="shared" si="118"/>
        <v>4.6751640814725562E-2</v>
      </c>
      <c r="R45" s="5">
        <f t="shared" si="119"/>
        <v>7.1731487391584511E-2</v>
      </c>
      <c r="S45" s="5">
        <f t="shared" si="120"/>
        <v>1.2721713942232529E-2</v>
      </c>
      <c r="T45" s="5">
        <f t="shared" si="121"/>
        <v>3.4489447684036396E-2</v>
      </c>
      <c r="U45" s="5">
        <f t="shared" si="122"/>
        <v>4.2721129742706886E-2</v>
      </c>
      <c r="V45" s="5">
        <f t="shared" si="123"/>
        <v>6.2104831964460985E-4</v>
      </c>
      <c r="W45" s="5">
        <f t="shared" si="124"/>
        <v>9.2812932672420856E-3</v>
      </c>
      <c r="X45" s="5">
        <f t="shared" si="125"/>
        <v>6.8469613686782038E-3</v>
      </c>
      <c r="Y45" s="5">
        <f t="shared" si="126"/>
        <v>2.5255575184568125E-3</v>
      </c>
      <c r="Z45" s="5">
        <f t="shared" si="127"/>
        <v>1.7639162594630834E-2</v>
      </c>
      <c r="AA45" s="5">
        <f t="shared" si="128"/>
        <v>1.050535798378459E-2</v>
      </c>
      <c r="AB45" s="5">
        <f t="shared" si="129"/>
        <v>3.1283385981446701E-3</v>
      </c>
      <c r="AC45" s="5">
        <f t="shared" si="130"/>
        <v>1.7054055932259082E-5</v>
      </c>
      <c r="AD45" s="5">
        <f t="shared" si="131"/>
        <v>1.3819152100019011E-3</v>
      </c>
      <c r="AE45" s="5">
        <f t="shared" si="132"/>
        <v>1.0194613816446544E-3</v>
      </c>
      <c r="AF45" s="5">
        <f t="shared" si="133"/>
        <v>3.7603664144611216E-4</v>
      </c>
      <c r="AG45" s="5">
        <f t="shared" si="134"/>
        <v>9.2469453808998299E-5</v>
      </c>
      <c r="AH45" s="5">
        <f t="shared" si="135"/>
        <v>3.2531744602753722E-3</v>
      </c>
      <c r="AI45" s="5">
        <f t="shared" si="136"/>
        <v>1.937493466912127E-3</v>
      </c>
      <c r="AJ45" s="5">
        <f t="shared" si="137"/>
        <v>5.7695659734298714E-4</v>
      </c>
      <c r="AK45" s="5">
        <f t="shared" si="138"/>
        <v>1.1453936779741241E-4</v>
      </c>
      <c r="AL45" s="5">
        <f t="shared" si="139"/>
        <v>2.9971601452929446E-7</v>
      </c>
      <c r="AM45" s="5">
        <f t="shared" si="140"/>
        <v>1.6460547836580187E-4</v>
      </c>
      <c r="AN45" s="5">
        <f t="shared" si="141"/>
        <v>1.2143214517542562E-4</v>
      </c>
      <c r="AO45" s="5">
        <f t="shared" si="142"/>
        <v>4.4791236683921911E-5</v>
      </c>
      <c r="AP45" s="5">
        <f t="shared" si="143"/>
        <v>1.101440853121057E-5</v>
      </c>
      <c r="AQ45" s="5">
        <f t="shared" si="144"/>
        <v>2.0313771890554598E-6</v>
      </c>
      <c r="AR45" s="5">
        <f t="shared" si="145"/>
        <v>4.7998396804661722E-4</v>
      </c>
      <c r="AS45" s="5">
        <f t="shared" si="146"/>
        <v>2.8586410402169489E-4</v>
      </c>
      <c r="AT45" s="5">
        <f t="shared" si="147"/>
        <v>8.5126057752193216E-5</v>
      </c>
      <c r="AU45" s="5">
        <f t="shared" si="148"/>
        <v>1.6899511822768729E-5</v>
      </c>
      <c r="AV45" s="5">
        <f t="shared" si="149"/>
        <v>2.5162110232974632E-6</v>
      </c>
      <c r="AW45" s="5">
        <f t="shared" si="150"/>
        <v>3.6578822641199144E-9</v>
      </c>
      <c r="AX45" s="5">
        <f t="shared" si="151"/>
        <v>1.6339017107036769E-5</v>
      </c>
      <c r="AY45" s="5">
        <f t="shared" si="152"/>
        <v>1.2053559316879097E-5</v>
      </c>
      <c r="AZ45" s="5">
        <f t="shared" si="153"/>
        <v>4.4460536167426835E-6</v>
      </c>
      <c r="BA45" s="5">
        <f t="shared" si="154"/>
        <v>1.0933087476919015E-6</v>
      </c>
      <c r="BB45" s="5">
        <f t="shared" si="155"/>
        <v>2.0163792221460512E-7</v>
      </c>
      <c r="BC45" s="5">
        <f t="shared" si="156"/>
        <v>2.9750316558506645E-8</v>
      </c>
      <c r="BD45" s="5">
        <f t="shared" si="157"/>
        <v>5.9015333175592662E-5</v>
      </c>
      <c r="BE45" s="5">
        <f t="shared" si="158"/>
        <v>3.5147768394097923E-5</v>
      </c>
      <c r="BF45" s="5">
        <f t="shared" si="159"/>
        <v>1.0466480121441279E-5</v>
      </c>
      <c r="BG45" s="5">
        <f t="shared" si="160"/>
        <v>2.0778409011958932E-6</v>
      </c>
      <c r="BH45" s="5">
        <f t="shared" si="161"/>
        <v>3.0937498284437812E-7</v>
      </c>
      <c r="BI45" s="5">
        <f t="shared" si="162"/>
        <v>3.6850898432068453E-8</v>
      </c>
      <c r="BJ45" s="8">
        <f t="shared" si="163"/>
        <v>0.26014076372861022</v>
      </c>
      <c r="BK45" s="8">
        <f t="shared" si="164"/>
        <v>0.39280161792220047</v>
      </c>
      <c r="BL45" s="8">
        <f t="shared" si="165"/>
        <v>0.32941495200632376</v>
      </c>
      <c r="BM45" s="8">
        <f t="shared" si="166"/>
        <v>0.15060489650272901</v>
      </c>
      <c r="BN45" s="8">
        <f t="shared" si="167"/>
        <v>0.849379549847602</v>
      </c>
    </row>
    <row r="46" spans="1:66" x14ac:dyDescent="0.25">
      <c r="A46" t="s">
        <v>154</v>
      </c>
      <c r="B46" t="s">
        <v>170</v>
      </c>
      <c r="C46" t="s">
        <v>160</v>
      </c>
      <c r="D46" s="11">
        <v>44230</v>
      </c>
      <c r="E46">
        <f>VLOOKUP(A46,home!$A$2:$E$405,3,FALSE)</f>
        <v>1.32880434782609</v>
      </c>
      <c r="F46">
        <f>VLOOKUP(B46,home!$B$2:$E$405,3,FALSE)</f>
        <v>1.0900000000000001</v>
      </c>
      <c r="G46">
        <f>VLOOKUP(C46,away!$B$2:$E$405,4,FALSE)</f>
        <v>1.19</v>
      </c>
      <c r="H46">
        <f>VLOOKUP(A46,away!$A$2:$E$405,3,FALSE)</f>
        <v>1.02717391304348</v>
      </c>
      <c r="I46">
        <f>VLOOKUP(C46,away!$B$2:$E$405,3,FALSE)</f>
        <v>0.67</v>
      </c>
      <c r="J46">
        <f>VLOOKUP(B46,home!$B$2:$E$405,4,FALSE)</f>
        <v>1.41</v>
      </c>
      <c r="K46" s="3">
        <f t="shared" si="112"/>
        <v>1.7235921195652213</v>
      </c>
      <c r="L46" s="3">
        <f t="shared" si="113"/>
        <v>0.97037119565217556</v>
      </c>
      <c r="M46" s="5">
        <f t="shared" si="114"/>
        <v>6.7612438240552672E-2</v>
      </c>
      <c r="N46" s="5">
        <f t="shared" si="115"/>
        <v>0.11653626573600678</v>
      </c>
      <c r="O46" s="5">
        <f t="shared" si="116"/>
        <v>6.5609162536443971E-2</v>
      </c>
      <c r="P46" s="5">
        <f t="shared" si="117"/>
        <v>0.11308343551908857</v>
      </c>
      <c r="Q46" s="5">
        <f t="shared" si="118"/>
        <v>0.10043049463306992</v>
      </c>
      <c r="R46" s="5">
        <f t="shared" si="119"/>
        <v>3.1832620748113521E-2</v>
      </c>
      <c r="S46" s="5">
        <f t="shared" si="120"/>
        <v>4.7283694101161483E-2</v>
      </c>
      <c r="T46" s="5">
        <f t="shared" si="121"/>
        <v>9.7454859157031462E-2</v>
      </c>
      <c r="U46" s="5">
        <f t="shared" si="122"/>
        <v>5.486645426655682E-2</v>
      </c>
      <c r="V46" s="5">
        <f t="shared" si="123"/>
        <v>8.7870133433952408E-3</v>
      </c>
      <c r="W46" s="5">
        <f t="shared" si="124"/>
        <v>5.7700403037865541E-2</v>
      </c>
      <c r="X46" s="5">
        <f t="shared" si="125"/>
        <v>5.5990809085466012E-2</v>
      </c>
      <c r="Y46" s="5">
        <f t="shared" si="126"/>
        <v>2.7165934178898166E-2</v>
      </c>
      <c r="Z46" s="5">
        <f t="shared" si="127"/>
        <v>1.0296486085363059E-2</v>
      </c>
      <c r="AA46" s="5">
        <f t="shared" si="128"/>
        <v>1.774694227594472E-2</v>
      </c>
      <c r="AB46" s="5">
        <f t="shared" si="129"/>
        <v>1.52942449265986E-2</v>
      </c>
      <c r="AC46" s="5">
        <f t="shared" si="130"/>
        <v>9.1853074918693794E-4</v>
      </c>
      <c r="AD46" s="5">
        <f t="shared" si="131"/>
        <v>2.4862989992950557E-2</v>
      </c>
      <c r="AE46" s="5">
        <f t="shared" si="132"/>
        <v>2.4126329326947509E-2</v>
      </c>
      <c r="AF46" s="5">
        <f t="shared" si="133"/>
        <v>1.1705747517844098E-2</v>
      </c>
      <c r="AG46" s="5">
        <f t="shared" si="134"/>
        <v>3.786306738297622E-3</v>
      </c>
      <c r="AH46" s="5">
        <f t="shared" si="135"/>
        <v>2.4978533784174345E-3</v>
      </c>
      <c r="AI46" s="5">
        <f t="shared" si="136"/>
        <v>4.3052803988696542E-3</v>
      </c>
      <c r="AJ46" s="5">
        <f t="shared" si="137"/>
        <v>3.710273684005175E-3</v>
      </c>
      <c r="AK46" s="5">
        <f t="shared" si="138"/>
        <v>2.1316661610605147E-3</v>
      </c>
      <c r="AL46" s="5">
        <f t="shared" si="139"/>
        <v>6.1450594269905532E-5</v>
      </c>
      <c r="AM46" s="5">
        <f t="shared" si="140"/>
        <v>8.5707307241357032E-3</v>
      </c>
      <c r="AN46" s="5">
        <f t="shared" si="141"/>
        <v>8.316790220392398E-3</v>
      </c>
      <c r="AO46" s="5">
        <f t="shared" si="142"/>
        <v>4.0351868350752456E-3</v>
      </c>
      <c r="AP46" s="5">
        <f t="shared" si="143"/>
        <v>1.3052096912772948E-3</v>
      </c>
      <c r="AQ46" s="5">
        <f t="shared" si="144"/>
        <v>3.1663447217538884E-4</v>
      </c>
      <c r="AR46" s="5">
        <f t="shared" si="145"/>
        <v>4.8476899387575053E-4</v>
      </c>
      <c r="AS46" s="5">
        <f t="shared" si="146"/>
        <v>8.3554401765380455E-4</v>
      </c>
      <c r="AT46" s="5">
        <f t="shared" si="147"/>
        <v>7.2006854218898092E-4</v>
      </c>
      <c r="AU46" s="5">
        <f t="shared" si="148"/>
        <v>4.1370148828791503E-4</v>
      </c>
      <c r="AV46" s="5">
        <f t="shared" si="149"/>
        <v>1.7826315626636355E-4</v>
      </c>
      <c r="AW46" s="5">
        <f t="shared" si="150"/>
        <v>2.8549334081955876E-6</v>
      </c>
      <c r="AX46" s="5">
        <f t="shared" si="151"/>
        <v>2.4620739891726348E-3</v>
      </c>
      <c r="AY46" s="5">
        <f t="shared" si="152"/>
        <v>2.3891256806575717E-3</v>
      </c>
      <c r="AZ46" s="5">
        <f t="shared" si="153"/>
        <v>1.1591693716515024E-3</v>
      </c>
      <c r="BA46" s="5">
        <f t="shared" si="154"/>
        <v>3.7494152304428323E-4</v>
      </c>
      <c r="BB46" s="5">
        <f t="shared" si="155"/>
        <v>9.0958113504032201E-5</v>
      </c>
      <c r="BC46" s="5">
        <f t="shared" si="156"/>
        <v>1.7652626671034807E-5</v>
      </c>
      <c r="BD46" s="5">
        <f t="shared" si="157"/>
        <v>7.8400978033719016E-5</v>
      </c>
      <c r="BE46" s="5">
        <f t="shared" si="158"/>
        <v>1.3513130790512409E-4</v>
      </c>
      <c r="BF46" s="5">
        <f t="shared" si="159"/>
        <v>1.1645562870590672E-4</v>
      </c>
      <c r="BG46" s="5">
        <f t="shared" si="160"/>
        <v>6.6907334638838085E-5</v>
      </c>
      <c r="BH46" s="5">
        <f t="shared" si="161"/>
        <v>2.8830238681153628E-5</v>
      </c>
      <c r="BI46" s="5">
        <f t="shared" si="162"/>
        <v>9.9383144392041567E-6</v>
      </c>
      <c r="BJ46" s="8">
        <f t="shared" si="163"/>
        <v>0.54879861265213481</v>
      </c>
      <c r="BK46" s="8">
        <f t="shared" si="164"/>
        <v>0.24013568822831238</v>
      </c>
      <c r="BL46" s="8">
        <f t="shared" si="165"/>
        <v>0.20106250837668721</v>
      </c>
      <c r="BM46" s="8">
        <f t="shared" si="166"/>
        <v>0.50280260718197245</v>
      </c>
      <c r="BN46" s="8">
        <f t="shared" si="167"/>
        <v>0.49510441741327549</v>
      </c>
    </row>
    <row r="47" spans="1:66" x14ac:dyDescent="0.25">
      <c r="A47" t="s">
        <v>154</v>
      </c>
      <c r="B47" t="s">
        <v>166</v>
      </c>
      <c r="C47" t="s">
        <v>158</v>
      </c>
      <c r="D47" s="11">
        <v>44230</v>
      </c>
      <c r="E47">
        <f>VLOOKUP(A47,home!$A$2:$E$405,3,FALSE)</f>
        <v>1.32880434782609</v>
      </c>
      <c r="F47">
        <f>VLOOKUP(B47,home!$B$2:$E$405,3,FALSE)</f>
        <v>0.75</v>
      </c>
      <c r="G47">
        <f>VLOOKUP(C47,away!$B$2:$E$405,4,FALSE)</f>
        <v>0.59</v>
      </c>
      <c r="H47">
        <f>VLOOKUP(A47,away!$A$2:$E$405,3,FALSE)</f>
        <v>1.02717391304348</v>
      </c>
      <c r="I47">
        <f>VLOOKUP(C47,away!$B$2:$E$405,3,FALSE)</f>
        <v>0.83</v>
      </c>
      <c r="J47">
        <f>VLOOKUP(B47,home!$B$2:$E$405,4,FALSE)</f>
        <v>1.1499999999999999</v>
      </c>
      <c r="K47" s="3">
        <f t="shared" si="112"/>
        <v>0.58799592391304478</v>
      </c>
      <c r="L47" s="3">
        <f t="shared" si="113"/>
        <v>0.98043750000000163</v>
      </c>
      <c r="M47" s="5">
        <f t="shared" si="114"/>
        <v>0.20837135638621707</v>
      </c>
      <c r="N47" s="5">
        <f t="shared" si="115"/>
        <v>0.12252150821532803</v>
      </c>
      <c r="O47" s="5">
        <f t="shared" si="116"/>
        <v>0.20429509172691204</v>
      </c>
      <c r="P47" s="5">
        <f t="shared" si="117"/>
        <v>0.12012468121086586</v>
      </c>
      <c r="Q47" s="5">
        <f t="shared" si="118"/>
        <v>3.6021073711145754E-2</v>
      </c>
      <c r="R47" s="5">
        <f t="shared" si="119"/>
        <v>0.10014928449750232</v>
      </c>
      <c r="S47" s="5">
        <f t="shared" si="120"/>
        <v>1.7312767078775222E-2</v>
      </c>
      <c r="T47" s="5">
        <f t="shared" si="121"/>
        <v>3.5316411456671526E-2</v>
      </c>
      <c r="U47" s="5">
        <f t="shared" si="122"/>
        <v>5.8887371067339246E-2</v>
      </c>
      <c r="V47" s="5">
        <f t="shared" si="123"/>
        <v>1.1089659358837389E-3</v>
      </c>
      <c r="W47" s="5">
        <f t="shared" si="124"/>
        <v>7.0600815057083478E-3</v>
      </c>
      <c r="X47" s="5">
        <f t="shared" si="125"/>
        <v>6.9219686612529393E-3</v>
      </c>
      <c r="Y47" s="5">
        <f t="shared" si="126"/>
        <v>3.3932788246585949E-3</v>
      </c>
      <c r="Z47" s="5">
        <f t="shared" si="127"/>
        <v>3.2730038039840037E-2</v>
      </c>
      <c r="AA47" s="5">
        <f t="shared" si="128"/>
        <v>1.9245128956944843E-2</v>
      </c>
      <c r="AB47" s="5">
        <f t="shared" si="129"/>
        <v>5.6580286909322375E-3</v>
      </c>
      <c r="AC47" s="5">
        <f t="shared" si="130"/>
        <v>3.9956961285393356E-5</v>
      </c>
      <c r="AD47" s="5">
        <f t="shared" si="131"/>
        <v>1.037824786962595E-3</v>
      </c>
      <c r="AE47" s="5">
        <f t="shared" si="132"/>
        <v>1.0175223395676408E-3</v>
      </c>
      <c r="AF47" s="5">
        <f t="shared" si="133"/>
        <v>4.9880852939992526E-4</v>
      </c>
      <c r="AG47" s="5">
        <f t="shared" si="134"/>
        <v>1.6301686251451336E-4</v>
      </c>
      <c r="AH47" s="5">
        <f t="shared" si="135"/>
        <v>8.0224391676714281E-3</v>
      </c>
      <c r="AI47" s="5">
        <f t="shared" si="136"/>
        <v>4.7171615304311592E-3</v>
      </c>
      <c r="AJ47" s="5">
        <f t="shared" si="137"/>
        <v>1.3868358761664709E-3</v>
      </c>
      <c r="AK47" s="5">
        <f t="shared" si="138"/>
        <v>2.7181794744075372E-4</v>
      </c>
      <c r="AL47" s="5">
        <f t="shared" si="139"/>
        <v>9.2139674469773293E-7</v>
      </c>
      <c r="AM47" s="5">
        <f t="shared" si="140"/>
        <v>1.22047348893986E-4</v>
      </c>
      <c r="AN47" s="5">
        <f t="shared" si="141"/>
        <v>1.1965979763124759E-4</v>
      </c>
      <c r="AO47" s="5">
        <f t="shared" si="142"/>
        <v>5.865947642004325E-5</v>
      </c>
      <c r="AP47" s="5">
        <f t="shared" si="143"/>
        <v>1.9170650137525417E-5</v>
      </c>
      <c r="AQ47" s="5">
        <f t="shared" si="144"/>
        <v>4.6989060735525259E-6</v>
      </c>
      <c r="AR47" s="5">
        <f t="shared" si="145"/>
        <v>1.5731000402907744E-3</v>
      </c>
      <c r="AS47" s="5">
        <f t="shared" si="146"/>
        <v>9.2497641159842178E-4</v>
      </c>
      <c r="AT47" s="5">
        <f t="shared" si="147"/>
        <v>2.7194117986779345E-4</v>
      </c>
      <c r="AU47" s="5">
        <f t="shared" si="148"/>
        <v>5.3300101768788906E-5</v>
      </c>
      <c r="AV47" s="5">
        <f t="shared" si="149"/>
        <v>7.8350606460495857E-6</v>
      </c>
      <c r="AW47" s="5">
        <f t="shared" si="150"/>
        <v>1.475497242374148E-8</v>
      </c>
      <c r="AX47" s="5">
        <f t="shared" si="151"/>
        <v>1.1960557279009503E-5</v>
      </c>
      <c r="AY47" s="5">
        <f t="shared" si="152"/>
        <v>1.1726578877238898E-5</v>
      </c>
      <c r="AZ47" s="5">
        <f t="shared" si="153"/>
        <v>5.7485888389764662E-6</v>
      </c>
      <c r="BA47" s="5">
        <f t="shared" si="154"/>
        <v>1.8787106899379994E-6</v>
      </c>
      <c r="BB47" s="5">
        <f t="shared" si="155"/>
        <v>4.6048960301652249E-7</v>
      </c>
      <c r="BC47" s="5">
        <f t="shared" si="156"/>
        <v>9.0296255031502547E-8</v>
      </c>
      <c r="BD47" s="5">
        <f t="shared" si="157"/>
        <v>2.5705437845876465E-4</v>
      </c>
      <c r="BE47" s="5">
        <f t="shared" si="158"/>
        <v>1.5114692675775477E-4</v>
      </c>
      <c r="BF47" s="5">
        <f t="shared" si="159"/>
        <v>4.4436888422771669E-5</v>
      </c>
      <c r="BG47" s="5">
        <f t="shared" si="160"/>
        <v>8.7095697546561716E-6</v>
      </c>
      <c r="BH47" s="5">
        <f t="shared" si="161"/>
        <v>1.2802978786935414E-6</v>
      </c>
      <c r="BI47" s="5">
        <f t="shared" si="162"/>
        <v>1.5056198681326407E-7</v>
      </c>
      <c r="BJ47" s="8">
        <f t="shared" si="163"/>
        <v>0.21430759629390944</v>
      </c>
      <c r="BK47" s="8">
        <f t="shared" si="164"/>
        <v>0.34697037554864912</v>
      </c>
      <c r="BL47" s="8">
        <f t="shared" si="165"/>
        <v>0.40592709087877182</v>
      </c>
      <c r="BM47" s="8">
        <f t="shared" si="166"/>
        <v>0.20844039318929453</v>
      </c>
      <c r="BN47" s="8">
        <f t="shared" si="167"/>
        <v>0.79148299574797099</v>
      </c>
    </row>
    <row r="48" spans="1:66" x14ac:dyDescent="0.25">
      <c r="A48" t="s">
        <v>154</v>
      </c>
      <c r="B48" t="s">
        <v>174</v>
      </c>
      <c r="C48" t="s">
        <v>168</v>
      </c>
      <c r="D48" s="11">
        <v>44230</v>
      </c>
      <c r="E48">
        <f>VLOOKUP(A48,home!$A$2:$E$405,3,FALSE)</f>
        <v>1.32880434782609</v>
      </c>
      <c r="F48">
        <f>VLOOKUP(B48,home!$B$2:$E$405,3,FALSE)</f>
        <v>1.17</v>
      </c>
      <c r="G48">
        <f>VLOOKUP(C48,away!$B$2:$E$405,4,FALSE)</f>
        <v>1.1499999999999999</v>
      </c>
      <c r="H48">
        <f>VLOOKUP(A48,away!$A$2:$E$405,3,FALSE)</f>
        <v>1.02717391304348</v>
      </c>
      <c r="I48">
        <f>VLOOKUP(C48,away!$B$2:$E$405,3,FALSE)</f>
        <v>0.48</v>
      </c>
      <c r="J48">
        <f>VLOOKUP(B48,home!$B$2:$E$405,4,FALSE)</f>
        <v>0.97</v>
      </c>
      <c r="K48" s="3">
        <f t="shared" si="112"/>
        <v>1.7879062500000038</v>
      </c>
      <c r="L48" s="3">
        <f t="shared" si="113"/>
        <v>0.47825217391304431</v>
      </c>
      <c r="M48" s="5">
        <f t="shared" si="114"/>
        <v>0.1037098249861465</v>
      </c>
      <c r="N48" s="5">
        <f t="shared" si="115"/>
        <v>0.18542344427913787</v>
      </c>
      <c r="O48" s="5">
        <f t="shared" si="116"/>
        <v>4.9599449255765926E-2</v>
      </c>
      <c r="P48" s="5">
        <f t="shared" si="117"/>
        <v>8.867916532094193E-2</v>
      </c>
      <c r="Q48" s="5">
        <f t="shared" si="118"/>
        <v>0.16575986746159907</v>
      </c>
      <c r="R48" s="5">
        <f t="shared" si="119"/>
        <v>1.1860522215729889E-2</v>
      </c>
      <c r="S48" s="5">
        <f t="shared" si="120"/>
        <v>1.8956724599307296E-2</v>
      </c>
      <c r="T48" s="5">
        <f t="shared" si="121"/>
        <v>7.9275016961047856E-2</v>
      </c>
      <c r="U48" s="5">
        <f t="shared" si="122"/>
        <v>2.1205501797767361E-2</v>
      </c>
      <c r="V48" s="5">
        <f t="shared" si="123"/>
        <v>1.8010363851577605E-3</v>
      </c>
      <c r="W48" s="5">
        <f t="shared" si="124"/>
        <v>9.8787701011255113E-2</v>
      </c>
      <c r="X48" s="5">
        <f t="shared" si="125"/>
        <v>4.7245432764504602E-2</v>
      </c>
      <c r="Y48" s="5">
        <f t="shared" si="126"/>
        <v>1.1297615463543447E-2</v>
      </c>
      <c r="Z48" s="5">
        <f t="shared" si="127"/>
        <v>1.8907735111389262E-3</v>
      </c>
      <c r="AA48" s="5">
        <f t="shared" si="128"/>
        <v>3.3805257778997378E-3</v>
      </c>
      <c r="AB48" s="5">
        <f t="shared" si="129"/>
        <v>3.022031583296534E-3</v>
      </c>
      <c r="AC48" s="5">
        <f t="shared" si="130"/>
        <v>9.6250767086056657E-5</v>
      </c>
      <c r="AD48" s="5">
        <f t="shared" si="131"/>
        <v>4.4155787015288668E-2</v>
      </c>
      <c r="AE48" s="5">
        <f t="shared" si="132"/>
        <v>2.111760113090318E-2</v>
      </c>
      <c r="AF48" s="5">
        <f t="shared" si="133"/>
        <v>5.0497693243415041E-3</v>
      </c>
      <c r="AG48" s="5">
        <f t="shared" si="134"/>
        <v>8.0502105237524341E-4</v>
      </c>
      <c r="AH48" s="5">
        <f t="shared" si="135"/>
        <v>2.2606663551984766E-4</v>
      </c>
      <c r="AI48" s="5">
        <f t="shared" si="136"/>
        <v>4.0418595056240851E-4</v>
      </c>
      <c r="AJ48" s="5">
        <f t="shared" si="137"/>
        <v>3.6132329358636148E-4</v>
      </c>
      <c r="AK48" s="5">
        <f t="shared" si="138"/>
        <v>2.1533739162454737E-4</v>
      </c>
      <c r="AL48" s="5">
        <f t="shared" si="139"/>
        <v>3.2920459321311378E-6</v>
      </c>
      <c r="AM48" s="5">
        <f t="shared" si="140"/>
        <v>1.5789281515660721E-2</v>
      </c>
      <c r="AN48" s="5">
        <f t="shared" si="141"/>
        <v>7.5512582093897876E-3</v>
      </c>
      <c r="AO48" s="5">
        <f t="shared" si="142"/>
        <v>1.8057028272096939E-3</v>
      </c>
      <c r="AP48" s="5">
        <f t="shared" si="143"/>
        <v>2.8786043418465554E-4</v>
      </c>
      <c r="AQ48" s="5">
        <f t="shared" si="144"/>
        <v>3.4417469608091067E-5</v>
      </c>
      <c r="AR48" s="5">
        <f t="shared" si="145"/>
        <v>2.1623371977315005E-5</v>
      </c>
      <c r="AS48" s="5">
        <f t="shared" si="146"/>
        <v>3.8660561904316431E-5</v>
      </c>
      <c r="AT48" s="5">
        <f t="shared" si="147"/>
        <v>3.4560730128619715E-5</v>
      </c>
      <c r="AU48" s="5">
        <f t="shared" si="148"/>
        <v>2.059711513384088E-5</v>
      </c>
      <c r="AV48" s="5">
        <f t="shared" si="149"/>
        <v>9.20642771994094E-6</v>
      </c>
      <c r="AW48" s="5">
        <f t="shared" si="150"/>
        <v>7.8192496735372553E-8</v>
      </c>
      <c r="AX48" s="5">
        <f t="shared" si="151"/>
        <v>4.7049591841432205E-3</v>
      </c>
      <c r="AY48" s="5">
        <f t="shared" si="152"/>
        <v>2.2501569579886386E-3</v>
      </c>
      <c r="AZ48" s="5">
        <f t="shared" si="153"/>
        <v>5.3807122840181449E-4</v>
      </c>
      <c r="BA48" s="5">
        <f t="shared" si="154"/>
        <v>8.5777911567743356E-5</v>
      </c>
      <c r="BB48" s="5">
        <f t="shared" si="155"/>
        <v>1.0255868170248527E-5</v>
      </c>
      <c r="BC48" s="5">
        <f t="shared" si="156"/>
        <v>9.8097824955739108E-7</v>
      </c>
      <c r="BD48" s="5">
        <f t="shared" si="157"/>
        <v>1.7235707759135509E-6</v>
      </c>
      <c r="BE48" s="5">
        <f t="shared" si="158"/>
        <v>3.0815829625731936E-6</v>
      </c>
      <c r="BF48" s="5">
        <f t="shared" si="159"/>
        <v>2.7547907193390713E-6</v>
      </c>
      <c r="BG48" s="5">
        <f t="shared" si="160"/>
        <v>1.6417691815161112E-6</v>
      </c>
      <c r="BH48" s="5">
        <f t="shared" si="161"/>
        <v>7.3383234517251127E-7</v>
      </c>
      <c r="BI48" s="5">
        <f t="shared" si="162"/>
        <v>2.6240468727721856E-7</v>
      </c>
      <c r="BJ48" s="8">
        <f t="shared" si="163"/>
        <v>0.69197597904857078</v>
      </c>
      <c r="BK48" s="8">
        <f t="shared" si="164"/>
        <v>0.21549645106256035</v>
      </c>
      <c r="BL48" s="8">
        <f t="shared" si="165"/>
        <v>9.0409790059288411E-2</v>
      </c>
      <c r="BM48" s="8">
        <f t="shared" si="166"/>
        <v>0.39249064139674533</v>
      </c>
      <c r="BN48" s="8">
        <f t="shared" si="167"/>
        <v>0.60503227351932121</v>
      </c>
    </row>
    <row r="49" spans="1:66" x14ac:dyDescent="0.25">
      <c r="A49" t="s">
        <v>154</v>
      </c>
      <c r="B49" t="s">
        <v>172</v>
      </c>
      <c r="C49" t="s">
        <v>164</v>
      </c>
      <c r="D49" s="11">
        <v>44230</v>
      </c>
      <c r="E49">
        <f>VLOOKUP(A49,home!$A$2:$E$405,3,FALSE)</f>
        <v>1.32880434782609</v>
      </c>
      <c r="F49">
        <f>VLOOKUP(B49,home!$B$2:$E$405,3,FALSE)</f>
        <v>0.92</v>
      </c>
      <c r="G49">
        <f>VLOOKUP(C49,away!$B$2:$E$405,4,FALSE)</f>
        <v>1.07</v>
      </c>
      <c r="H49">
        <f>VLOOKUP(A49,away!$A$2:$E$405,3,FALSE)</f>
        <v>1.02717391304348</v>
      </c>
      <c r="I49">
        <f>VLOOKUP(C49,away!$B$2:$E$405,3,FALSE)</f>
        <v>0.44</v>
      </c>
      <c r="J49">
        <f>VLOOKUP(B49,home!$B$2:$E$405,4,FALSE)</f>
        <v>0.87</v>
      </c>
      <c r="K49" s="3">
        <f t="shared" si="112"/>
        <v>1.308075000000003</v>
      </c>
      <c r="L49" s="3">
        <f t="shared" si="113"/>
        <v>0.39320217391304413</v>
      </c>
      <c r="M49" s="5">
        <f t="shared" si="114"/>
        <v>0.18245035435229534</v>
      </c>
      <c r="N49" s="5">
        <f t="shared" si="115"/>
        <v>0.23865874726937927</v>
      </c>
      <c r="O49" s="5">
        <f t="shared" si="116"/>
        <v>7.173987596252776E-2</v>
      </c>
      <c r="P49" s="5">
        <f t="shared" si="117"/>
        <v>9.3841138249683723E-2</v>
      </c>
      <c r="Q49" s="5">
        <f t="shared" si="118"/>
        <v>0.15609177041719705</v>
      </c>
      <c r="R49" s="5">
        <f t="shared" si="119"/>
        <v>1.4104137592359027E-2</v>
      </c>
      <c r="S49" s="5">
        <f t="shared" si="120"/>
        <v>1.2066514284472623E-2</v>
      </c>
      <c r="T49" s="5">
        <f t="shared" si="121"/>
        <v>6.1375623457977674E-2</v>
      </c>
      <c r="U49" s="5">
        <f t="shared" si="122"/>
        <v>1.8449269781125075E-2</v>
      </c>
      <c r="V49" s="5">
        <f t="shared" si="123"/>
        <v>6.8958511370321746E-4</v>
      </c>
      <c r="W49" s="5">
        <f t="shared" si="124"/>
        <v>6.8059914196158491E-2</v>
      </c>
      <c r="X49" s="5">
        <f t="shared" si="125"/>
        <v>2.6761306218264773E-2</v>
      </c>
      <c r="Y49" s="5">
        <f t="shared" si="126"/>
        <v>5.2613018908871864E-3</v>
      </c>
      <c r="Z49" s="5">
        <f t="shared" si="127"/>
        <v>1.8485925208280866E-3</v>
      </c>
      <c r="AA49" s="5">
        <f t="shared" si="128"/>
        <v>2.4180976616822048E-3</v>
      </c>
      <c r="AB49" s="5">
        <f t="shared" si="129"/>
        <v>1.5815265494024792E-3</v>
      </c>
      <c r="AC49" s="5">
        <f t="shared" si="130"/>
        <v>2.2167486403244874E-5</v>
      </c>
      <c r="AD49" s="5">
        <f t="shared" si="131"/>
        <v>2.2256868065535052E-2</v>
      </c>
      <c r="AE49" s="5">
        <f t="shared" si="132"/>
        <v>8.751448907864192E-3</v>
      </c>
      <c r="AF49" s="5">
        <f t="shared" si="133"/>
        <v>1.7205443677305679E-3</v>
      </c>
      <c r="AG49" s="5">
        <f t="shared" si="134"/>
        <v>2.2550726190183451E-4</v>
      </c>
      <c r="AH49" s="5">
        <f t="shared" si="135"/>
        <v>1.8171764946724943E-4</v>
      </c>
      <c r="AI49" s="5">
        <f t="shared" si="136"/>
        <v>2.3770031432687283E-4</v>
      </c>
      <c r="AJ49" s="5">
        <f t="shared" si="137"/>
        <v>1.554649193315625E-4</v>
      </c>
      <c r="AK49" s="5">
        <f t="shared" si="138"/>
        <v>6.7786591451544687E-5</v>
      </c>
      <c r="AL49" s="5">
        <f t="shared" si="139"/>
        <v>4.5606316602666901E-7</v>
      </c>
      <c r="AM49" s="5">
        <f t="shared" si="140"/>
        <v>5.8227305389649637E-3</v>
      </c>
      <c r="AN49" s="5">
        <f t="shared" si="141"/>
        <v>2.2895103060308949E-3</v>
      </c>
      <c r="AO49" s="5">
        <f t="shared" si="142"/>
        <v>4.5012021476383338E-4</v>
      </c>
      <c r="AP49" s="5">
        <f t="shared" si="143"/>
        <v>5.8996082322448556E-5</v>
      </c>
      <c r="AQ49" s="5">
        <f t="shared" si="144"/>
        <v>5.7993469553849196E-6</v>
      </c>
      <c r="AR49" s="5">
        <f t="shared" si="145"/>
        <v>1.4290354961778207E-5</v>
      </c>
      <c r="AS49" s="5">
        <f t="shared" si="146"/>
        <v>1.8692856066628071E-5</v>
      </c>
      <c r="AT49" s="5">
        <f t="shared" si="147"/>
        <v>1.2225828849677288E-5</v>
      </c>
      <c r="AU49" s="5">
        <f t="shared" si="148"/>
        <v>5.3307670241805507E-6</v>
      </c>
      <c r="AV49" s="5">
        <f t="shared" si="149"/>
        <v>1.743260768788747E-6</v>
      </c>
      <c r="AW49" s="5">
        <f t="shared" si="150"/>
        <v>6.5158496228908043E-9</v>
      </c>
      <c r="AX49" s="5">
        <f t="shared" si="151"/>
        <v>1.2694280416261021E-3</v>
      </c>
      <c r="AY49" s="5">
        <f t="shared" si="152"/>
        <v>4.991418655935616E-4</v>
      </c>
      <c r="AZ49" s="5">
        <f t="shared" si="153"/>
        <v>9.8131833321200441E-5</v>
      </c>
      <c r="BA49" s="5">
        <f t="shared" si="154"/>
        <v>1.2861883397322845E-5</v>
      </c>
      <c r="BB49" s="5">
        <f t="shared" si="155"/>
        <v>1.2643301281108575E-6</v>
      </c>
      <c r="BC49" s="5">
        <f t="shared" si="156"/>
        <v>9.9427470983389401E-8</v>
      </c>
      <c r="BD49" s="5">
        <f t="shared" si="157"/>
        <v>9.3649977282670794E-7</v>
      </c>
      <c r="BE49" s="5">
        <f t="shared" si="158"/>
        <v>1.2250119403402987E-6</v>
      </c>
      <c r="BF49" s="5">
        <f t="shared" si="159"/>
        <v>8.012037469303202E-7</v>
      </c>
      <c r="BG49" s="5">
        <f t="shared" si="160"/>
        <v>3.493448637552936E-7</v>
      </c>
      <c r="BH49" s="5">
        <f t="shared" si="161"/>
        <v>1.1424232066417666E-7</v>
      </c>
      <c r="BI49" s="5">
        <f t="shared" si="162"/>
        <v>2.9887504720558636E-8</v>
      </c>
      <c r="BJ49" s="8">
        <f t="shared" si="163"/>
        <v>0.599671115923471</v>
      </c>
      <c r="BK49" s="8">
        <f t="shared" si="164"/>
        <v>0.28956935741531775</v>
      </c>
      <c r="BL49" s="8">
        <f t="shared" si="165"/>
        <v>0.10899131627949409</v>
      </c>
      <c r="BM49" s="8">
        <f t="shared" si="166"/>
        <v>0.24269522294592469</v>
      </c>
      <c r="BN49" s="8">
        <f t="shared" si="167"/>
        <v>0.75688602384344217</v>
      </c>
    </row>
    <row r="50" spans="1:66" x14ac:dyDescent="0.25">
      <c r="A50" t="s">
        <v>154</v>
      </c>
      <c r="B50" t="s">
        <v>173</v>
      </c>
      <c r="C50" t="s">
        <v>155</v>
      </c>
      <c r="D50" s="11">
        <v>44230</v>
      </c>
      <c r="E50">
        <f>VLOOKUP(A50,home!$A$2:$E$405,3,FALSE)</f>
        <v>1.32880434782609</v>
      </c>
      <c r="F50">
        <f>VLOOKUP(B50,home!$B$2:$E$405,3,FALSE)</f>
        <v>0.95</v>
      </c>
      <c r="G50">
        <f>VLOOKUP(C50,away!$B$2:$E$405,4,FALSE)</f>
        <v>0.88</v>
      </c>
      <c r="H50">
        <f>VLOOKUP(A50,away!$A$2:$E$405,3,FALSE)</f>
        <v>1.02717391304348</v>
      </c>
      <c r="I50">
        <f>VLOOKUP(C50,away!$B$2:$E$405,3,FALSE)</f>
        <v>1</v>
      </c>
      <c r="J50">
        <f>VLOOKUP(B50,home!$B$2:$E$405,4,FALSE)</f>
        <v>1.18</v>
      </c>
      <c r="K50" s="3">
        <f t="shared" si="112"/>
        <v>1.1108804347826111</v>
      </c>
      <c r="L50" s="3">
        <f t="shared" si="113"/>
        <v>1.2120652173913065</v>
      </c>
      <c r="M50" s="5">
        <f t="shared" si="114"/>
        <v>9.7984531738368533E-2</v>
      </c>
      <c r="N50" s="5">
        <f t="shared" si="115"/>
        <v>0.10884909921948938</v>
      </c>
      <c r="O50" s="5">
        <f t="shared" si="116"/>
        <v>0.11876364276245101</v>
      </c>
      <c r="P50" s="5">
        <f t="shared" si="117"/>
        <v>0.13193220710831827</v>
      </c>
      <c r="Q50" s="5">
        <f t="shared" si="118"/>
        <v>6.0459167333320997E-2</v>
      </c>
      <c r="R50" s="5">
        <f t="shared" si="119"/>
        <v>7.1974640241526847E-2</v>
      </c>
      <c r="S50" s="5">
        <f t="shared" si="120"/>
        <v>4.4410344581093622E-2</v>
      </c>
      <c r="T50" s="5">
        <f t="shared" si="121"/>
        <v>7.3280453797159084E-2</v>
      </c>
      <c r="U50" s="5">
        <f t="shared" si="122"/>
        <v>7.9955219644829351E-2</v>
      </c>
      <c r="V50" s="5">
        <f t="shared" si="123"/>
        <v>6.644081327119091E-3</v>
      </c>
      <c r="W50" s="5">
        <f t="shared" si="124"/>
        <v>2.238763536461141E-2</v>
      </c>
      <c r="X50" s="5">
        <f t="shared" si="125"/>
        <v>2.7135274125085027E-2</v>
      </c>
      <c r="Y50" s="5">
        <f t="shared" si="126"/>
        <v>1.6444860965696945E-2</v>
      </c>
      <c r="Z50" s="5">
        <f t="shared" si="127"/>
        <v>2.9079319323669101E-2</v>
      </c>
      <c r="AA50" s="5">
        <f t="shared" si="128"/>
        <v>3.2303646893459909E-2</v>
      </c>
      <c r="AB50" s="5">
        <f t="shared" si="129"/>
        <v>1.7942744653035355E-2</v>
      </c>
      <c r="AC50" s="5">
        <f t="shared" si="130"/>
        <v>5.5912416617103053E-4</v>
      </c>
      <c r="AD50" s="5">
        <f t="shared" si="131"/>
        <v>6.2174965268985234E-3</v>
      </c>
      <c r="AE50" s="5">
        <f t="shared" si="132"/>
        <v>7.5360112795049509E-3</v>
      </c>
      <c r="AF50" s="5">
        <f t="shared" si="133"/>
        <v>4.567068574878254E-3</v>
      </c>
      <c r="AG50" s="5">
        <f t="shared" si="134"/>
        <v>1.8451949883502717E-3</v>
      </c>
      <c r="AH50" s="5">
        <f t="shared" si="135"/>
        <v>8.8115078744085557E-3</v>
      </c>
      <c r="AI50" s="5">
        <f t="shared" si="136"/>
        <v>9.7885316986133768E-3</v>
      </c>
      <c r="AJ50" s="5">
        <f t="shared" si="137"/>
        <v>5.436944174619502E-3</v>
      </c>
      <c r="AK50" s="5">
        <f t="shared" si="138"/>
        <v>2.0132649695300312E-3</v>
      </c>
      <c r="AL50" s="5">
        <f t="shared" si="139"/>
        <v>3.0113522606816425E-5</v>
      </c>
      <c r="AM50" s="5">
        <f t="shared" si="140"/>
        <v>1.3813790490120807E-3</v>
      </c>
      <c r="AN50" s="5">
        <f t="shared" si="141"/>
        <v>1.6743214973406236E-3</v>
      </c>
      <c r="AO50" s="5">
        <f t="shared" si="142"/>
        <v>1.0146934248285505E-3</v>
      </c>
      <c r="AP50" s="5">
        <f t="shared" si="143"/>
        <v>4.0995820218344878E-4</v>
      </c>
      <c r="AQ50" s="5">
        <f t="shared" si="144"/>
        <v>1.2422401936270782E-4</v>
      </c>
      <c r="AR50" s="5">
        <f t="shared" si="145"/>
        <v>2.1360244414680403E-3</v>
      </c>
      <c r="AS50" s="5">
        <f t="shared" si="146"/>
        <v>2.3728677602443005E-3</v>
      </c>
      <c r="AT50" s="5">
        <f t="shared" si="147"/>
        <v>1.3179861845909152E-3</v>
      </c>
      <c r="AU50" s="5">
        <f t="shared" si="148"/>
        <v>4.8804168859194327E-4</v>
      </c>
      <c r="AV50" s="5">
        <f t="shared" si="149"/>
        <v>1.3553899080376446E-4</v>
      </c>
      <c r="AW50" s="5">
        <f t="shared" si="150"/>
        <v>1.1262955463022021E-6</v>
      </c>
      <c r="AX50" s="5">
        <f t="shared" si="151"/>
        <v>2.557578264276879E-4</v>
      </c>
      <c r="AY50" s="5">
        <f t="shared" si="152"/>
        <v>3.0999516548860354E-4</v>
      </c>
      <c r="AZ50" s="5">
        <f t="shared" si="153"/>
        <v>1.878671788240992E-4</v>
      </c>
      <c r="BA50" s="5">
        <f t="shared" si="154"/>
        <v>7.5902424314041076E-5</v>
      </c>
      <c r="BB50" s="5">
        <f t="shared" si="155"/>
        <v>2.2999672106681356E-5</v>
      </c>
      <c r="BC50" s="5">
        <f t="shared" si="156"/>
        <v>5.5754205143826942E-6</v>
      </c>
      <c r="BD50" s="5">
        <f t="shared" si="157"/>
        <v>4.3150015483351756E-4</v>
      </c>
      <c r="BE50" s="5">
        <f t="shared" si="158"/>
        <v>4.7934507961022201E-4</v>
      </c>
      <c r="BF50" s="5">
        <f t="shared" si="159"/>
        <v>2.6624753522415449E-4</v>
      </c>
      <c r="BG50" s="5">
        <f t="shared" si="160"/>
        <v>9.8589725896535712E-5</v>
      </c>
      <c r="BH50" s="5">
        <f t="shared" si="161"/>
        <v>2.7380349392260521E-5</v>
      </c>
      <c r="BI50" s="5">
        <f t="shared" si="162"/>
        <v>6.0832588874748317E-6</v>
      </c>
      <c r="BJ50" s="8">
        <f t="shared" si="163"/>
        <v>0.33418493605539773</v>
      </c>
      <c r="BK50" s="8">
        <f t="shared" si="164"/>
        <v>0.28187039760916593</v>
      </c>
      <c r="BL50" s="8">
        <f t="shared" si="165"/>
        <v>0.35474974808201698</v>
      </c>
      <c r="BM50" s="8">
        <f t="shared" si="166"/>
        <v>0.40961224379683248</v>
      </c>
      <c r="BN50" s="8">
        <f t="shared" si="167"/>
        <v>0.58996328840347501</v>
      </c>
    </row>
    <row r="51" spans="1:66" x14ac:dyDescent="0.25">
      <c r="A51" t="s">
        <v>24</v>
      </c>
      <c r="B51" t="s">
        <v>25</v>
      </c>
      <c r="C51" t="s">
        <v>182</v>
      </c>
      <c r="D51" s="11">
        <v>44230</v>
      </c>
      <c r="E51">
        <f>VLOOKUP(A51,home!$A$2:$E$405,3,FALSE)</f>
        <v>1.63610315186246</v>
      </c>
      <c r="F51">
        <f>VLOOKUP(B51,home!$B$2:$E$405,3,FALSE)</f>
        <v>1.26</v>
      </c>
      <c r="G51">
        <f>VLOOKUP(C51,away!$B$2:$E$405,4,FALSE)</f>
        <v>1.04</v>
      </c>
      <c r="H51">
        <f>VLOOKUP(A51,away!$A$2:$E$405,3,FALSE)</f>
        <v>1.4240687679083099</v>
      </c>
      <c r="I51">
        <f>VLOOKUP(C51,away!$B$2:$E$405,3,FALSE)</f>
        <v>0.86</v>
      </c>
      <c r="J51">
        <f>VLOOKUP(B51,home!$B$2:$E$405,4,FALSE)</f>
        <v>0.95</v>
      </c>
      <c r="K51" s="3">
        <f t="shared" si="112"/>
        <v>2.1439495702005678</v>
      </c>
      <c r="L51" s="3">
        <f t="shared" si="113"/>
        <v>1.163464183381089</v>
      </c>
      <c r="M51" s="5">
        <f t="shared" si="114"/>
        <v>3.6610735804997935E-2</v>
      </c>
      <c r="N51" s="5">
        <f t="shared" si="115"/>
        <v>7.8491571293851842E-2</v>
      </c>
      <c r="O51" s="5">
        <f t="shared" si="116"/>
        <v>4.2595279836342717E-2</v>
      </c>
      <c r="P51" s="5">
        <f t="shared" si="117"/>
        <v>9.132213189769986E-2</v>
      </c>
      <c r="Q51" s="5">
        <f t="shared" si="118"/>
        <v>8.4140985269910484E-2</v>
      </c>
      <c r="R51" s="5">
        <f t="shared" si="119"/>
        <v>2.4779041235339729E-2</v>
      </c>
      <c r="S51" s="5">
        <f t="shared" si="120"/>
        <v>5.6948676330635203E-2</v>
      </c>
      <c r="T51" s="5">
        <f t="shared" si="121"/>
        <v>9.7895022715936642E-2</v>
      </c>
      <c r="U51" s="5">
        <f t="shared" si="122"/>
        <v>5.3125014806488749E-2</v>
      </c>
      <c r="V51" s="5">
        <f t="shared" si="123"/>
        <v>1.5783696038616672E-2</v>
      </c>
      <c r="W51" s="5">
        <f t="shared" si="124"/>
        <v>6.0131343068558968E-2</v>
      </c>
      <c r="X51" s="5">
        <f t="shared" si="125"/>
        <v>6.996066395886906E-2</v>
      </c>
      <c r="Y51" s="5">
        <f t="shared" si="126"/>
        <v>4.0698363380852198E-2</v>
      </c>
      <c r="Z51" s="5">
        <f t="shared" si="127"/>
        <v>9.6098423252802892E-3</v>
      </c>
      <c r="AA51" s="5">
        <f t="shared" si="128"/>
        <v>2.0603017322979894E-2</v>
      </c>
      <c r="AB51" s="5">
        <f t="shared" si="129"/>
        <v>2.2085915067218811E-2</v>
      </c>
      <c r="AC51" s="5">
        <f t="shared" si="130"/>
        <v>2.4606866329271188E-3</v>
      </c>
      <c r="AD51" s="5">
        <f t="shared" si="131"/>
        <v>3.2229641781854973E-2</v>
      </c>
      <c r="AE51" s="5">
        <f t="shared" si="132"/>
        <v>3.7498033856390924E-2</v>
      </c>
      <c r="AF51" s="5">
        <f t="shared" si="133"/>
        <v>2.181380966956115E-2</v>
      </c>
      <c r="AG51" s="5">
        <f t="shared" si="134"/>
        <v>8.4598620845421548E-3</v>
      </c>
      <c r="AH51" s="5">
        <f t="shared" si="135"/>
        <v>2.795176838350814E-3</v>
      </c>
      <c r="AI51" s="5">
        <f t="shared" si="136"/>
        <v>5.9927181812168082E-3</v>
      </c>
      <c r="AJ51" s="5">
        <f t="shared" si="137"/>
        <v>6.4240427844764556E-3</v>
      </c>
      <c r="AK51" s="5">
        <f t="shared" si="138"/>
        <v>4.5909412555761196E-3</v>
      </c>
      <c r="AL51" s="5">
        <f t="shared" si="139"/>
        <v>2.4551830965429566E-4</v>
      </c>
      <c r="AM51" s="5">
        <f t="shared" si="140"/>
        <v>1.381974532918525E-2</v>
      </c>
      <c r="AN51" s="5">
        <f t="shared" si="141"/>
        <v>1.6078778713955133E-2</v>
      </c>
      <c r="AO51" s="5">
        <f t="shared" si="142"/>
        <v>9.3535415730985252E-3</v>
      </c>
      <c r="AP51" s="5">
        <f t="shared" si="143"/>
        <v>3.6275035360220473E-3</v>
      </c>
      <c r="AQ51" s="5">
        <f t="shared" si="144"/>
        <v>1.0551176098124761E-3</v>
      </c>
      <c r="AR51" s="5">
        <f t="shared" si="145"/>
        <v>6.5041762752751251E-4</v>
      </c>
      <c r="AS51" s="5">
        <f t="shared" si="146"/>
        <v>1.3944625929884831E-3</v>
      </c>
      <c r="AT51" s="5">
        <f t="shared" si="147"/>
        <v>1.4948287384492147E-3</v>
      </c>
      <c r="AU51" s="5">
        <f t="shared" si="148"/>
        <v>1.0682791437738837E-3</v>
      </c>
      <c r="AV51" s="5">
        <f t="shared" si="149"/>
        <v>5.7258415278706209E-4</v>
      </c>
      <c r="AW51" s="5">
        <f t="shared" si="150"/>
        <v>1.7011749092286319E-5</v>
      </c>
      <c r="AX51" s="5">
        <f t="shared" si="151"/>
        <v>4.9381395097979992E-3</v>
      </c>
      <c r="AY51" s="5">
        <f t="shared" si="152"/>
        <v>5.7453484521890206E-3</v>
      </c>
      <c r="AZ51" s="5">
        <f t="shared" si="153"/>
        <v>3.3422535725829519E-3</v>
      </c>
      <c r="BA51" s="5">
        <f t="shared" si="154"/>
        <v>1.2961974411592504E-3</v>
      </c>
      <c r="BB51" s="5">
        <f t="shared" si="155"/>
        <v>3.7701982434475113E-4</v>
      </c>
      <c r="BC51" s="5">
        <f t="shared" si="156"/>
        <v>8.7729812409949453E-5</v>
      </c>
      <c r="BD51" s="5">
        <f t="shared" si="157"/>
        <v>1.2612293564466038E-4</v>
      </c>
      <c r="BE51" s="5">
        <f t="shared" si="158"/>
        <v>2.7040121366780342E-4</v>
      </c>
      <c r="BF51" s="5">
        <f t="shared" si="159"/>
        <v>2.8986328291239968E-4</v>
      </c>
      <c r="BG51" s="5">
        <f t="shared" si="160"/>
        <v>2.0715075360565498E-4</v>
      </c>
      <c r="BH51" s="5">
        <f t="shared" si="161"/>
        <v>1.1103019228989192E-4</v>
      </c>
      <c r="BI51" s="5">
        <f t="shared" si="162"/>
        <v>4.7608626607840046E-5</v>
      </c>
      <c r="BJ51" s="8">
        <f t="shared" si="163"/>
        <v>0.5910406724548859</v>
      </c>
      <c r="BK51" s="8">
        <f t="shared" si="164"/>
        <v>0.20911679346672013</v>
      </c>
      <c r="BL51" s="8">
        <f t="shared" si="165"/>
        <v>0.18922389658824454</v>
      </c>
      <c r="BM51" s="8">
        <f t="shared" si="166"/>
        <v>0.63532312279389147</v>
      </c>
      <c r="BN51" s="8">
        <f t="shared" si="167"/>
        <v>0.3579397453381426</v>
      </c>
    </row>
    <row r="52" spans="1:66" x14ac:dyDescent="0.25">
      <c r="A52" t="s">
        <v>24</v>
      </c>
      <c r="B52" t="s">
        <v>295</v>
      </c>
      <c r="C52" t="s">
        <v>183</v>
      </c>
      <c r="D52" s="11">
        <v>44230</v>
      </c>
      <c r="E52">
        <f>VLOOKUP(A52,home!$A$2:$E$405,3,FALSE)</f>
        <v>1.63610315186246</v>
      </c>
      <c r="F52">
        <f>VLOOKUP(B52,home!$B$2:$E$405,3,FALSE)</f>
        <v>1.26</v>
      </c>
      <c r="G52">
        <f>VLOOKUP(C52,away!$B$2:$E$405,4,FALSE)</f>
        <v>1.26</v>
      </c>
      <c r="H52">
        <f>VLOOKUP(A52,away!$A$2:$E$405,3,FALSE)</f>
        <v>1.4240687679083099</v>
      </c>
      <c r="I52">
        <f>VLOOKUP(C52,away!$B$2:$E$405,3,FALSE)</f>
        <v>0.75</v>
      </c>
      <c r="J52">
        <f>VLOOKUP(B52,home!$B$2:$E$405,4,FALSE)</f>
        <v>0.62</v>
      </c>
      <c r="K52" s="3">
        <f t="shared" si="112"/>
        <v>2.597477363896842</v>
      </c>
      <c r="L52" s="3">
        <f t="shared" si="113"/>
        <v>0.66219197707736421</v>
      </c>
      <c r="M52" s="5">
        <f t="shared" si="114"/>
        <v>3.8401093586678918E-2</v>
      </c>
      <c r="N52" s="5">
        <f t="shared" si="115"/>
        <v>9.9745971340282666E-2</v>
      </c>
      <c r="O52" s="5">
        <f t="shared" si="116"/>
        <v>2.5428896084095806E-2</v>
      </c>
      <c r="P52" s="5">
        <f t="shared" si="117"/>
        <v>6.6050981967323896E-2</v>
      </c>
      <c r="Q52" s="5">
        <f t="shared" si="118"/>
        <v>0.12954395134814373</v>
      </c>
      <c r="R52" s="5">
        <f t="shared" si="119"/>
        <v>8.4194054864111228E-3</v>
      </c>
      <c r="S52" s="5">
        <f t="shared" si="120"/>
        <v>2.8402395683082515E-2</v>
      </c>
      <c r="T52" s="5">
        <f t="shared" si="121"/>
        <v>8.5782965261641184E-2</v>
      </c>
      <c r="U52" s="5">
        <f t="shared" si="122"/>
        <v>2.186921516842177E-2</v>
      </c>
      <c r="V52" s="5">
        <f t="shared" si="123"/>
        <v>5.4281038778161116E-3</v>
      </c>
      <c r="W52" s="5">
        <f t="shared" si="124"/>
        <v>0.1121624937521857</v>
      </c>
      <c r="X52" s="5">
        <f t="shared" si="125"/>
        <v>7.4273103491687378E-2</v>
      </c>
      <c r="Y52" s="5">
        <f t="shared" si="126"/>
        <v>2.4591526622416069E-2</v>
      </c>
      <c r="Z52" s="5">
        <f t="shared" si="127"/>
        <v>1.8584209216208627E-3</v>
      </c>
      <c r="AA52" s="5">
        <f t="shared" si="128"/>
        <v>4.8272062765024977E-3</v>
      </c>
      <c r="AB52" s="5">
        <f t="shared" si="129"/>
        <v>6.269279517038001E-3</v>
      </c>
      <c r="AC52" s="5">
        <f t="shared" si="130"/>
        <v>5.83530893692382E-4</v>
      </c>
      <c r="AD52" s="5">
        <f t="shared" si="131"/>
        <v>7.2834884649880832E-2</v>
      </c>
      <c r="AE52" s="5">
        <f t="shared" si="132"/>
        <v>4.8230676266506359E-2</v>
      </c>
      <c r="AF52" s="5">
        <f t="shared" si="133"/>
        <v>1.5968983436348075E-2</v>
      </c>
      <c r="AG52" s="5">
        <f t="shared" si="134"/>
        <v>3.5248442378770042E-3</v>
      </c>
      <c r="AH52" s="5">
        <f t="shared" si="135"/>
        <v>3.0765785608251404E-4</v>
      </c>
      <c r="AI52" s="5">
        <f t="shared" si="136"/>
        <v>7.9913431699936259E-4</v>
      </c>
      <c r="AJ52" s="5">
        <f t="shared" si="137"/>
        <v>1.0378666495595042E-3</v>
      </c>
      <c r="AK52" s="5">
        <f t="shared" si="138"/>
        <v>8.9861170965808935E-4</v>
      </c>
      <c r="AL52" s="5">
        <f t="shared" si="139"/>
        <v>4.0147594702898967E-5</v>
      </c>
      <c r="AM52" s="5">
        <f t="shared" si="140"/>
        <v>3.7837392836020618E-2</v>
      </c>
      <c r="AN52" s="5">
        <f t="shared" si="141"/>
        <v>2.505561796953739E-2</v>
      </c>
      <c r="AO52" s="5">
        <f t="shared" si="142"/>
        <v>8.2958146000715483E-3</v>
      </c>
      <c r="AP52" s="5">
        <f t="shared" si="143"/>
        <v>1.8311406238295475E-3</v>
      </c>
      <c r="AQ52" s="5">
        <f t="shared" si="144"/>
        <v>3.0314165750009147E-4</v>
      </c>
      <c r="AR52" s="5">
        <f t="shared" si="145"/>
        <v>4.0745712796532651E-5</v>
      </c>
      <c r="AS52" s="5">
        <f t="shared" si="146"/>
        <v>1.0583606666483544E-4</v>
      </c>
      <c r="AT52" s="5">
        <f t="shared" si="147"/>
        <v>1.3745339372289364E-4</v>
      </c>
      <c r="AU52" s="5">
        <f t="shared" si="148"/>
        <v>1.1901069292867216E-4</v>
      </c>
      <c r="AV52" s="5">
        <f t="shared" si="149"/>
        <v>7.7281895235975975E-5</v>
      </c>
      <c r="AW52" s="5">
        <f t="shared" si="150"/>
        <v>1.918194832254937E-6</v>
      </c>
      <c r="AX52" s="5">
        <f t="shared" si="151"/>
        <v>1.6380295233406009E-2</v>
      </c>
      <c r="AY52" s="5">
        <f t="shared" si="152"/>
        <v>1.084690008572005E-2</v>
      </c>
      <c r="AZ52" s="5">
        <f t="shared" si="153"/>
        <v>3.5913651064617956E-3</v>
      </c>
      <c r="BA52" s="5">
        <f t="shared" si="154"/>
        <v>7.927243867515317E-4</v>
      </c>
      <c r="BB52" s="5">
        <f t="shared" si="155"/>
        <v>1.3123393223510944E-4</v>
      </c>
      <c r="BC52" s="5">
        <f t="shared" si="156"/>
        <v>1.7380411409280801E-5</v>
      </c>
      <c r="BD52" s="5">
        <f t="shared" si="157"/>
        <v>4.4969140190270663E-6</v>
      </c>
      <c r="BE52" s="5">
        <f t="shared" si="158"/>
        <v>1.1680632371813176E-5</v>
      </c>
      <c r="BF52" s="5">
        <f t="shared" si="159"/>
        <v>1.5170089090892707E-5</v>
      </c>
      <c r="BG52" s="5">
        <f t="shared" si="160"/>
        <v>1.3134654340630743E-5</v>
      </c>
      <c r="BH52" s="5">
        <f t="shared" si="161"/>
        <v>8.5292418330994383E-6</v>
      </c>
      <c r="BI52" s="5">
        <f t="shared" si="162"/>
        <v>4.4309025185355605E-6</v>
      </c>
      <c r="BJ52" s="8">
        <f t="shared" si="163"/>
        <v>0.77174240724991194</v>
      </c>
      <c r="BK52" s="8">
        <f t="shared" si="164"/>
        <v>0.14975315368901676</v>
      </c>
      <c r="BL52" s="8">
        <f t="shared" si="165"/>
        <v>7.0395043260291612E-2</v>
      </c>
      <c r="BM52" s="8">
        <f t="shared" si="166"/>
        <v>0.61531374341701739</v>
      </c>
      <c r="BN52" s="8">
        <f t="shared" si="167"/>
        <v>0.36759029981293612</v>
      </c>
    </row>
    <row r="53" spans="1:66" x14ac:dyDescent="0.25">
      <c r="A53" t="s">
        <v>27</v>
      </c>
      <c r="B53" t="s">
        <v>31</v>
      </c>
      <c r="C53" t="s">
        <v>188</v>
      </c>
      <c r="D53" s="11">
        <v>44230</v>
      </c>
      <c r="E53">
        <f>VLOOKUP(A53,home!$A$2:$E$405,3,FALSE)</f>
        <v>1.3</v>
      </c>
      <c r="F53">
        <f>VLOOKUP(B53,home!$B$2:$E$405,3,FALSE)</f>
        <v>0.65</v>
      </c>
      <c r="G53">
        <f>VLOOKUP(C53,away!$B$2:$E$405,4,FALSE)</f>
        <v>0.69</v>
      </c>
      <c r="H53">
        <f>VLOOKUP(A53,away!$A$2:$E$405,3,FALSE)</f>
        <v>1.0918918918918901</v>
      </c>
      <c r="I53">
        <f>VLOOKUP(C53,away!$B$2:$E$405,3,FALSE)</f>
        <v>0.97</v>
      </c>
      <c r="J53">
        <f>VLOOKUP(B53,home!$B$2:$E$405,4,FALSE)</f>
        <v>1.01</v>
      </c>
      <c r="K53" s="3">
        <f t="shared" si="112"/>
        <v>0.58305000000000007</v>
      </c>
      <c r="L53" s="3">
        <f t="shared" si="113"/>
        <v>1.0697264864864846</v>
      </c>
      <c r="M53" s="5">
        <f t="shared" si="114"/>
        <v>0.19151742420470205</v>
      </c>
      <c r="N53" s="5">
        <f t="shared" si="115"/>
        <v>0.11166423418255153</v>
      </c>
      <c r="O53" s="5">
        <f t="shared" si="116"/>
        <v>0.20487126129543753</v>
      </c>
      <c r="P53" s="5">
        <f t="shared" si="117"/>
        <v>0.11945018889830486</v>
      </c>
      <c r="Q53" s="5">
        <f t="shared" si="118"/>
        <v>3.2552915870068339E-2</v>
      </c>
      <c r="R53" s="5">
        <f t="shared" si="119"/>
        <v>0.10957810726381145</v>
      </c>
      <c r="S53" s="5">
        <f t="shared" si="120"/>
        <v>1.8625390988694184E-2</v>
      </c>
      <c r="T53" s="5">
        <f t="shared" si="121"/>
        <v>3.4822716318578327E-2</v>
      </c>
      <c r="U53" s="5">
        <f t="shared" si="122"/>
        <v>6.3889515440165273E-2</v>
      </c>
      <c r="V53" s="5">
        <f t="shared" si="123"/>
        <v>1.2907479313018523E-3</v>
      </c>
      <c r="W53" s="5">
        <f t="shared" si="124"/>
        <v>6.3266591993477823E-3</v>
      </c>
      <c r="X53" s="5">
        <f t="shared" si="125"/>
        <v>6.7677949165156999E-3</v>
      </c>
      <c r="Y53" s="5">
        <f t="shared" si="126"/>
        <v>3.619844738652715E-3</v>
      </c>
      <c r="Z53" s="5">
        <f t="shared" si="127"/>
        <v>3.907286789305206E-2</v>
      </c>
      <c r="AA53" s="5">
        <f t="shared" si="128"/>
        <v>2.2781435625044005E-2</v>
      </c>
      <c r="AB53" s="5">
        <f t="shared" si="129"/>
        <v>6.6413580205909543E-3</v>
      </c>
      <c r="AC53" s="5">
        <f t="shared" si="130"/>
        <v>5.0315292738491314E-5</v>
      </c>
      <c r="AD53" s="5">
        <f t="shared" si="131"/>
        <v>9.2218966154493126E-4</v>
      </c>
      <c r="AE53" s="5">
        <f t="shared" si="132"/>
        <v>9.8649070651861967E-4</v>
      </c>
      <c r="AF53" s="5">
        <f t="shared" si="133"/>
        <v>5.276376187178664E-4</v>
      </c>
      <c r="AG53" s="5">
        <f t="shared" si="134"/>
        <v>1.8814264533638625E-4</v>
      </c>
      <c r="AH53" s="5">
        <f t="shared" si="135"/>
        <v>1.0449320422046288E-2</v>
      </c>
      <c r="AI53" s="5">
        <f t="shared" si="136"/>
        <v>6.0924762720740884E-3</v>
      </c>
      <c r="AJ53" s="5">
        <f t="shared" si="137"/>
        <v>1.7761091452163987E-3</v>
      </c>
      <c r="AK53" s="5">
        <f t="shared" si="138"/>
        <v>3.4518681237280719E-4</v>
      </c>
      <c r="AL53" s="5">
        <f t="shared" si="139"/>
        <v>1.2552740299310559E-6</v>
      </c>
      <c r="AM53" s="5">
        <f t="shared" si="140"/>
        <v>1.0753653643275448E-4</v>
      </c>
      <c r="AN53" s="5">
        <f t="shared" si="141"/>
        <v>1.1503468128713629E-4</v>
      </c>
      <c r="AO53" s="5">
        <f t="shared" si="142"/>
        <v>6.1527822718690438E-5</v>
      </c>
      <c r="AP53" s="5">
        <f t="shared" si="143"/>
        <v>2.193931387267601E-5</v>
      </c>
      <c r="AQ53" s="5">
        <f t="shared" si="144"/>
        <v>5.8672662862354748E-6</v>
      </c>
      <c r="AR53" s="5">
        <f t="shared" si="145"/>
        <v>2.2355829642494093E-3</v>
      </c>
      <c r="AS53" s="5">
        <f t="shared" si="146"/>
        <v>1.3034566473056181E-3</v>
      </c>
      <c r="AT53" s="5">
        <f t="shared" si="147"/>
        <v>3.7999019910577036E-4</v>
      </c>
      <c r="AU53" s="5">
        <f t="shared" si="148"/>
        <v>7.3851095196206476E-5</v>
      </c>
      <c r="AV53" s="5">
        <f t="shared" si="149"/>
        <v>1.0764720263537048E-5</v>
      </c>
      <c r="AW53" s="5">
        <f t="shared" si="150"/>
        <v>2.174776301788715E-8</v>
      </c>
      <c r="AX53" s="5">
        <f t="shared" si="151"/>
        <v>1.0449862927852912E-5</v>
      </c>
      <c r="AY53" s="5">
        <f t="shared" si="152"/>
        <v>1.1178495154077464E-5</v>
      </c>
      <c r="AZ53" s="5">
        <f t="shared" si="153"/>
        <v>5.9789661726887398E-6</v>
      </c>
      <c r="BA53" s="5">
        <f t="shared" si="154"/>
        <v>2.1319528255772902E-6</v>
      </c>
      <c r="BB53" s="5">
        <f t="shared" si="155"/>
        <v>5.7015160136493191E-7</v>
      </c>
      <c r="BC53" s="5">
        <f t="shared" si="156"/>
        <v>1.219812538585503E-7</v>
      </c>
      <c r="BD53" s="5">
        <f t="shared" si="157"/>
        <v>3.9857705159926002E-4</v>
      </c>
      <c r="BE53" s="5">
        <f t="shared" si="158"/>
        <v>2.3239034993494857E-4</v>
      </c>
      <c r="BF53" s="5">
        <f t="shared" si="159"/>
        <v>6.774759676478589E-5</v>
      </c>
      <c r="BG53" s="5">
        <f t="shared" si="160"/>
        <v>1.3166745431236139E-5</v>
      </c>
      <c r="BH53" s="5">
        <f t="shared" si="161"/>
        <v>1.9192177309205579E-6</v>
      </c>
      <c r="BI53" s="5">
        <f t="shared" si="162"/>
        <v>2.2379997960264637E-7</v>
      </c>
      <c r="BJ53" s="8">
        <f t="shared" si="163"/>
        <v>0.1987209628883651</v>
      </c>
      <c r="BK53" s="8">
        <f t="shared" si="164"/>
        <v>0.33094650108492546</v>
      </c>
      <c r="BL53" s="8">
        <f t="shared" si="165"/>
        <v>0.43114244068432012</v>
      </c>
      <c r="BM53" s="8">
        <f t="shared" si="166"/>
        <v>0.23023748408839592</v>
      </c>
      <c r="BN53" s="8">
        <f t="shared" si="167"/>
        <v>0.76963413171487571</v>
      </c>
    </row>
    <row r="54" spans="1:66" x14ac:dyDescent="0.25">
      <c r="A54" t="s">
        <v>27</v>
      </c>
      <c r="B54" t="s">
        <v>187</v>
      </c>
      <c r="C54" t="s">
        <v>190</v>
      </c>
      <c r="D54" s="11">
        <v>44230</v>
      </c>
      <c r="E54">
        <f>VLOOKUP(A54,home!$A$2:$E$405,3,FALSE)</f>
        <v>1.3</v>
      </c>
      <c r="F54">
        <f>VLOOKUP(B54,home!$B$2:$E$405,3,FALSE)</f>
        <v>0.73</v>
      </c>
      <c r="G54">
        <f>VLOOKUP(C54,away!$B$2:$E$405,4,FALSE)</f>
        <v>1.62</v>
      </c>
      <c r="H54">
        <f>VLOOKUP(A54,away!$A$2:$E$405,3,FALSE)</f>
        <v>1.0918918918918901</v>
      </c>
      <c r="I54">
        <f>VLOOKUP(C54,away!$B$2:$E$405,3,FALSE)</f>
        <v>1.1299999999999999</v>
      </c>
      <c r="J54">
        <f>VLOOKUP(B54,home!$B$2:$E$405,4,FALSE)</f>
        <v>0.92</v>
      </c>
      <c r="K54" s="3">
        <f t="shared" si="112"/>
        <v>1.53738</v>
      </c>
      <c r="L54" s="3">
        <f t="shared" si="113"/>
        <v>1.1351308108108089</v>
      </c>
      <c r="M54" s="5">
        <f t="shared" si="114"/>
        <v>6.9078564179719998E-2</v>
      </c>
      <c r="N54" s="5">
        <f t="shared" si="115"/>
        <v>0.10620000299861791</v>
      </c>
      <c r="O54" s="5">
        <f t="shared" si="116"/>
        <v>7.8413206566972052E-2</v>
      </c>
      <c r="P54" s="5">
        <f t="shared" si="117"/>
        <v>0.12055089551193147</v>
      </c>
      <c r="Q54" s="5">
        <f t="shared" si="118"/>
        <v>8.1634880305007623E-2</v>
      </c>
      <c r="R54" s="5">
        <f t="shared" si="119"/>
        <v>4.4504623374321227E-2</v>
      </c>
      <c r="S54" s="5">
        <f t="shared" si="120"/>
        <v>5.2594167891647746E-2</v>
      </c>
      <c r="T54" s="5">
        <f t="shared" si="121"/>
        <v>9.2666267871066632E-2</v>
      </c>
      <c r="U54" s="5">
        <f t="shared" si="122"/>
        <v>6.8420517883213947E-2</v>
      </c>
      <c r="V54" s="5">
        <f t="shared" si="123"/>
        <v>1.0198169308833277E-2</v>
      </c>
      <c r="W54" s="5">
        <f t="shared" si="124"/>
        <v>4.1834610761104195E-2</v>
      </c>
      <c r="X54" s="5">
        <f t="shared" si="125"/>
        <v>4.7487755633206792E-2</v>
      </c>
      <c r="Y54" s="5">
        <f t="shared" si="126"/>
        <v>2.6952407277753797E-2</v>
      </c>
      <c r="Z54" s="5">
        <f t="shared" si="127"/>
        <v>1.6839523071907652E-2</v>
      </c>
      <c r="AA54" s="5">
        <f t="shared" si="128"/>
        <v>2.5888745980289379E-2</v>
      </c>
      <c r="AB54" s="5">
        <f t="shared" si="129"/>
        <v>1.9900420147588648E-2</v>
      </c>
      <c r="AC54" s="5">
        <f t="shared" si="130"/>
        <v>1.1123190469438276E-3</v>
      </c>
      <c r="AD54" s="5">
        <f t="shared" si="131"/>
        <v>1.6078923472976594E-2</v>
      </c>
      <c r="AE54" s="5">
        <f t="shared" si="132"/>
        <v>1.8251681438844865E-2</v>
      </c>
      <c r="AF54" s="5">
        <f t="shared" si="133"/>
        <v>1.0359022975168284E-2</v>
      </c>
      <c r="AG54" s="5">
        <f t="shared" si="134"/>
        <v>3.919615383003526E-3</v>
      </c>
      <c r="AH54" s="5">
        <f t="shared" si="135"/>
        <v>4.7787653695704618E-3</v>
      </c>
      <c r="AI54" s="5">
        <f t="shared" si="136"/>
        <v>7.3467783038702354E-3</v>
      </c>
      <c r="AJ54" s="5">
        <f t="shared" si="137"/>
        <v>5.6473950144020129E-3</v>
      </c>
      <c r="AK54" s="5">
        <f t="shared" si="138"/>
        <v>2.8940640490804546E-3</v>
      </c>
      <c r="AL54" s="5">
        <f t="shared" si="139"/>
        <v>7.7645538118131753E-5</v>
      </c>
      <c r="AM54" s="5">
        <f t="shared" si="140"/>
        <v>4.9438830737769477E-3</v>
      </c>
      <c r="AN54" s="5">
        <f t="shared" si="141"/>
        <v>5.6119540020902609E-3</v>
      </c>
      <c r="AO54" s="5">
        <f t="shared" si="142"/>
        <v>3.1851509483128413E-3</v>
      </c>
      <c r="AP54" s="5">
        <f t="shared" si="143"/>
        <v>1.2051876595043913E-3</v>
      </c>
      <c r="AQ54" s="5">
        <f t="shared" si="144"/>
        <v>3.4201141127810009E-4</v>
      </c>
      <c r="AR54" s="5">
        <f t="shared" si="145"/>
        <v>1.0849047617270268E-3</v>
      </c>
      <c r="AS54" s="5">
        <f t="shared" si="146"/>
        <v>1.6679108825838958E-3</v>
      </c>
      <c r="AT54" s="5">
        <f t="shared" si="147"/>
        <v>1.2821064163334153E-3</v>
      </c>
      <c r="AU54" s="5">
        <f t="shared" si="148"/>
        <v>6.5702825411422178E-4</v>
      </c>
      <c r="AV54" s="5">
        <f t="shared" si="149"/>
        <v>2.5252552432753064E-4</v>
      </c>
      <c r="AW54" s="5">
        <f t="shared" si="150"/>
        <v>3.7639265699359305E-6</v>
      </c>
      <c r="AX54" s="5">
        <f t="shared" si="151"/>
        <v>1.2667711599938696E-3</v>
      </c>
      <c r="AY54" s="5">
        <f t="shared" si="152"/>
        <v>1.4379509739555899E-3</v>
      </c>
      <c r="AZ54" s="5">
        <f t="shared" si="153"/>
        <v>8.1613122748620077E-4</v>
      </c>
      <c r="BA54" s="5">
        <f t="shared" si="154"/>
        <v>3.0880523399481072E-4</v>
      </c>
      <c r="BB54" s="5">
        <f t="shared" si="155"/>
        <v>8.7633583911787743E-5</v>
      </c>
      <c r="BC54" s="5">
        <f t="shared" si="156"/>
        <v>1.9895116232008934E-5</v>
      </c>
      <c r="BD54" s="5">
        <f t="shared" si="157"/>
        <v>2.0525147030528451E-4</v>
      </c>
      <c r="BE54" s="5">
        <f t="shared" si="158"/>
        <v>3.1554950541793822E-4</v>
      </c>
      <c r="BF54" s="5">
        <f t="shared" si="159"/>
        <v>2.4255974931971499E-4</v>
      </c>
      <c r="BG54" s="5">
        <f t="shared" si="160"/>
        <v>1.2430216913638111E-4</v>
      </c>
      <c r="BH54" s="5">
        <f t="shared" si="161"/>
        <v>4.7774917196722408E-5</v>
      </c>
      <c r="BI54" s="5">
        <f t="shared" si="162"/>
        <v>1.468964043997941E-5</v>
      </c>
      <c r="BJ54" s="8">
        <f t="shared" si="163"/>
        <v>0.46461054250728689</v>
      </c>
      <c r="BK54" s="8">
        <f t="shared" si="164"/>
        <v>0.25504971245115005</v>
      </c>
      <c r="BL54" s="8">
        <f t="shared" si="165"/>
        <v>0.2636891199802105</v>
      </c>
      <c r="BM54" s="8">
        <f t="shared" si="166"/>
        <v>0.4983725380265992</v>
      </c>
      <c r="BN54" s="8">
        <f t="shared" si="167"/>
        <v>0.50038217293657028</v>
      </c>
    </row>
    <row r="55" spans="1:66" x14ac:dyDescent="0.25">
      <c r="A55" t="s">
        <v>27</v>
      </c>
      <c r="B55" t="s">
        <v>191</v>
      </c>
      <c r="C55" t="s">
        <v>189</v>
      </c>
      <c r="D55" s="11">
        <v>44230</v>
      </c>
      <c r="E55">
        <f>VLOOKUP(A55,home!$A$2:$E$405,3,FALSE)</f>
        <v>1.3</v>
      </c>
      <c r="F55">
        <f>VLOOKUP(B55,home!$B$2:$E$405,3,FALSE)</f>
        <v>1.46</v>
      </c>
      <c r="G55">
        <f>VLOOKUP(C55,away!$B$2:$E$405,4,FALSE)</f>
        <v>1.07</v>
      </c>
      <c r="H55">
        <f>VLOOKUP(A55,away!$A$2:$E$405,3,FALSE)</f>
        <v>1.0918918918918901</v>
      </c>
      <c r="I55">
        <f>VLOOKUP(C55,away!$B$2:$E$405,3,FALSE)</f>
        <v>0.6</v>
      </c>
      <c r="J55">
        <f>VLOOKUP(B55,home!$B$2:$E$405,4,FALSE)</f>
        <v>1.3</v>
      </c>
      <c r="K55" s="3">
        <f t="shared" si="112"/>
        <v>2.0308600000000001</v>
      </c>
      <c r="L55" s="3">
        <f t="shared" si="113"/>
        <v>0.85167567567567426</v>
      </c>
      <c r="M55" s="5">
        <f t="shared" si="114"/>
        <v>5.5992603592490531E-2</v>
      </c>
      <c r="N55" s="5">
        <f t="shared" si="115"/>
        <v>0.11371313893184534</v>
      </c>
      <c r="O55" s="5">
        <f t="shared" si="116"/>
        <v>4.7687538497474556E-2</v>
      </c>
      <c r="P55" s="5">
        <f t="shared" si="117"/>
        <v>9.6846714432981193E-2</v>
      </c>
      <c r="Q55" s="5">
        <f t="shared" si="118"/>
        <v>0.11546773266556373</v>
      </c>
      <c r="R55" s="5">
        <f t="shared" si="119"/>
        <v>2.0307158285573185E-2</v>
      </c>
      <c r="S55" s="5">
        <f t="shared" si="120"/>
        <v>4.1877344036031369E-2</v>
      </c>
      <c r="T55" s="5">
        <f t="shared" si="121"/>
        <v>9.8341059236682113E-2</v>
      </c>
      <c r="U55" s="5">
        <f t="shared" si="122"/>
        <v>4.1240995475839162E-2</v>
      </c>
      <c r="V55" s="5">
        <f t="shared" si="123"/>
        <v>8.0480534111377327E-3</v>
      </c>
      <c r="W55" s="5">
        <f t="shared" si="124"/>
        <v>7.8166266520395572E-2</v>
      </c>
      <c r="X55" s="5">
        <f t="shared" si="125"/>
        <v>6.6572307853802734E-2</v>
      </c>
      <c r="Y55" s="5">
        <f t="shared" si="126"/>
        <v>2.8349007636338214E-2</v>
      </c>
      <c r="Z55" s="5">
        <f t="shared" si="127"/>
        <v>5.7650375846394703E-3</v>
      </c>
      <c r="AA55" s="5">
        <f t="shared" si="128"/>
        <v>1.1707984229140916E-2</v>
      </c>
      <c r="AB55" s="5">
        <f t="shared" si="129"/>
        <v>1.1888638425796561E-2</v>
      </c>
      <c r="AC55" s="5">
        <f t="shared" si="130"/>
        <v>8.7001170739715492E-4</v>
      </c>
      <c r="AD55" s="5">
        <f t="shared" si="131"/>
        <v>3.9686186006402648E-2</v>
      </c>
      <c r="AE55" s="5">
        <f t="shared" si="132"/>
        <v>3.3799759281993462E-2</v>
      </c>
      <c r="AF55" s="5">
        <f t="shared" si="133"/>
        <v>1.4393216412083461E-2</v>
      </c>
      <c r="AG55" s="5">
        <f t="shared" si="134"/>
        <v>4.086117437635795E-3</v>
      </c>
      <c r="AH55" s="5">
        <f t="shared" si="135"/>
        <v>1.2274855700483691E-3</v>
      </c>
      <c r="AI55" s="5">
        <f t="shared" si="136"/>
        <v>2.4928513447884312E-3</v>
      </c>
      <c r="AJ55" s="5">
        <f t="shared" si="137"/>
        <v>2.5313160410385168E-3</v>
      </c>
      <c r="AK55" s="5">
        <f t="shared" si="138"/>
        <v>1.7135828317011606E-3</v>
      </c>
      <c r="AL55" s="5">
        <f t="shared" si="139"/>
        <v>6.0192075362570157E-5</v>
      </c>
      <c r="AM55" s="5">
        <f t="shared" si="140"/>
        <v>1.6119417542592572E-2</v>
      </c>
      <c r="AN55" s="5">
        <f t="shared" si="141"/>
        <v>1.3728515827085844E-2</v>
      </c>
      <c r="AO55" s="5">
        <f t="shared" si="142"/>
        <v>5.8461214965287618E-3</v>
      </c>
      <c r="AP55" s="5">
        <f t="shared" si="143"/>
        <v>1.6596664918794057E-3</v>
      </c>
      <c r="AQ55" s="5">
        <f t="shared" si="144"/>
        <v>3.5337439521691713E-4</v>
      </c>
      <c r="AR55" s="5">
        <f t="shared" si="145"/>
        <v>2.0908392045061708E-4</v>
      </c>
      <c r="AS55" s="5">
        <f t="shared" si="146"/>
        <v>4.2462017068634023E-4</v>
      </c>
      <c r="AT55" s="5">
        <f t="shared" si="147"/>
        <v>4.3117205992003059E-4</v>
      </c>
      <c r="AU55" s="5">
        <f t="shared" si="148"/>
        <v>2.9188336320306436E-4</v>
      </c>
      <c r="AV55" s="5">
        <f t="shared" si="149"/>
        <v>1.4819356174864385E-4</v>
      </c>
      <c r="AW55" s="5">
        <f t="shared" si="150"/>
        <v>2.8919517736630348E-6</v>
      </c>
      <c r="AX55" s="5">
        <f t="shared" si="151"/>
        <v>5.4560467184249246E-3</v>
      </c>
      <c r="AY55" s="5">
        <f t="shared" si="152"/>
        <v>4.646782275432592E-3</v>
      </c>
      <c r="AZ55" s="5">
        <f t="shared" si="153"/>
        <v>1.9787757170734001E-3</v>
      </c>
      <c r="BA55" s="5">
        <f t="shared" si="154"/>
        <v>5.6175838194970156E-4</v>
      </c>
      <c r="BB55" s="5">
        <f t="shared" si="155"/>
        <v>1.1960898737837136E-4</v>
      </c>
      <c r="BC55" s="5">
        <f t="shared" si="156"/>
        <v>2.0373613028471535E-5</v>
      </c>
      <c r="BD55" s="5">
        <f t="shared" si="157"/>
        <v>2.9678614870449694E-5</v>
      </c>
      <c r="BE55" s="5">
        <f t="shared" si="158"/>
        <v>6.0273111795801468E-5</v>
      </c>
      <c r="BF55" s="5">
        <f t="shared" si="159"/>
        <v>6.1203125910810698E-5</v>
      </c>
      <c r="BG55" s="5">
        <f t="shared" si="160"/>
        <v>4.1431660095742996E-5</v>
      </c>
      <c r="BH55" s="5">
        <f t="shared" si="161"/>
        <v>2.1035475305510161E-5</v>
      </c>
      <c r="BI55" s="5">
        <f t="shared" si="162"/>
        <v>8.5440210757896695E-6</v>
      </c>
      <c r="BJ55" s="8">
        <f t="shared" si="163"/>
        <v>0.64306523342933397</v>
      </c>
      <c r="BK55" s="8">
        <f t="shared" si="164"/>
        <v>0.20834170153083315</v>
      </c>
      <c r="BL55" s="8">
        <f t="shared" si="165"/>
        <v>0.14252466978646364</v>
      </c>
      <c r="BM55" s="8">
        <f t="shared" si="166"/>
        <v>0.54503786560168288</v>
      </c>
      <c r="BN55" s="8">
        <f t="shared" si="167"/>
        <v>0.45001488640592857</v>
      </c>
    </row>
    <row r="56" spans="1:66" x14ac:dyDescent="0.25">
      <c r="A56" t="s">
        <v>27</v>
      </c>
      <c r="B56" t="s">
        <v>28</v>
      </c>
      <c r="C56" t="s">
        <v>192</v>
      </c>
      <c r="D56" s="11">
        <v>44230</v>
      </c>
      <c r="E56">
        <f>VLOOKUP(A56,home!$A$2:$E$405,3,FALSE)</f>
        <v>1.3</v>
      </c>
      <c r="F56">
        <f>VLOOKUP(B56,home!$B$2:$E$405,3,FALSE)</f>
        <v>1.1100000000000001</v>
      </c>
      <c r="G56">
        <f>VLOOKUP(C56,away!$B$2:$E$405,4,FALSE)</f>
        <v>0.81</v>
      </c>
      <c r="H56">
        <f>VLOOKUP(A56,away!$A$2:$E$405,3,FALSE)</f>
        <v>1.0918918918918901</v>
      </c>
      <c r="I56">
        <f>VLOOKUP(C56,away!$B$2:$E$405,3,FALSE)</f>
        <v>0.53</v>
      </c>
      <c r="J56">
        <f>VLOOKUP(B56,home!$B$2:$E$405,4,FALSE)</f>
        <v>0.71</v>
      </c>
      <c r="K56" s="3">
        <f t="shared" si="112"/>
        <v>1.1688300000000003</v>
      </c>
      <c r="L56" s="3">
        <f t="shared" si="113"/>
        <v>0.4108789189189182</v>
      </c>
      <c r="M56" s="5">
        <f t="shared" si="114"/>
        <v>0.20603506238594074</v>
      </c>
      <c r="N56" s="5">
        <f t="shared" si="115"/>
        <v>0.24081996196855918</v>
      </c>
      <c r="O56" s="5">
        <f t="shared" si="116"/>
        <v>8.4655463692527189E-2</v>
      </c>
      <c r="P56" s="5">
        <f t="shared" si="117"/>
        <v>9.8947845627736591E-2</v>
      </c>
      <c r="Q56" s="5">
        <f t="shared" si="118"/>
        <v>0.14073879807385559</v>
      </c>
      <c r="R56" s="5">
        <f t="shared" si="119"/>
        <v>1.7391572701282651E-2</v>
      </c>
      <c r="S56" s="5">
        <f t="shared" si="120"/>
        <v>1.1879866515184072E-2</v>
      </c>
      <c r="T56" s="5">
        <f t="shared" si="121"/>
        <v>5.7826605202533708E-2</v>
      </c>
      <c r="U56" s="5">
        <f t="shared" si="122"/>
        <v>2.0327791920440208E-2</v>
      </c>
      <c r="V56" s="5">
        <f t="shared" si="123"/>
        <v>6.3391971811339962E-4</v>
      </c>
      <c r="W56" s="5">
        <f t="shared" si="124"/>
        <v>5.4833243117554872E-2</v>
      </c>
      <c r="X56" s="5">
        <f t="shared" si="125"/>
        <v>2.2529823652959156E-2</v>
      </c>
      <c r="Y56" s="5">
        <f t="shared" si="126"/>
        <v>4.6285147929808661E-3</v>
      </c>
      <c r="Z56" s="5">
        <f t="shared" si="127"/>
        <v>2.3819435299342624E-3</v>
      </c>
      <c r="AA56" s="5">
        <f t="shared" si="128"/>
        <v>2.7840870560930648E-3</v>
      </c>
      <c r="AB56" s="5">
        <f t="shared" si="129"/>
        <v>1.6270622368866293E-3</v>
      </c>
      <c r="AC56" s="5">
        <f t="shared" si="130"/>
        <v>1.9027401720455643E-5</v>
      </c>
      <c r="AD56" s="5">
        <f t="shared" si="131"/>
        <v>1.6022684888272919E-2</v>
      </c>
      <c r="AE56" s="5">
        <f t="shared" si="132"/>
        <v>6.5833834450720651E-3</v>
      </c>
      <c r="AF56" s="5">
        <f t="shared" si="133"/>
        <v>1.3524867363699567E-3</v>
      </c>
      <c r="AG56" s="5">
        <f t="shared" si="134"/>
        <v>1.8523609603062128E-4</v>
      </c>
      <c r="AH56" s="5">
        <f t="shared" si="135"/>
        <v>2.4467259562632537E-4</v>
      </c>
      <c r="AI56" s="5">
        <f t="shared" si="136"/>
        <v>2.8598066994591794E-4</v>
      </c>
      <c r="AJ56" s="5">
        <f t="shared" si="137"/>
        <v>1.6713139322644373E-4</v>
      </c>
      <c r="AK56" s="5">
        <f t="shared" si="138"/>
        <v>6.5116062114954745E-5</v>
      </c>
      <c r="AL56" s="5">
        <f t="shared" si="139"/>
        <v>3.6551456559484031E-7</v>
      </c>
      <c r="AM56" s="5">
        <f t="shared" si="140"/>
        <v>3.7455589555920078E-3</v>
      </c>
      <c r="AN56" s="5">
        <f t="shared" si="141"/>
        <v>1.5389712144207165E-3</v>
      </c>
      <c r="AO56" s="5">
        <f t="shared" si="142"/>
        <v>3.1616541441425929E-4</v>
      </c>
      <c r="AP56" s="5">
        <f t="shared" si="143"/>
        <v>4.3301901224694214E-5</v>
      </c>
      <c r="AQ56" s="5">
        <f t="shared" si="144"/>
        <v>4.4479595905840341E-6</v>
      </c>
      <c r="AR56" s="5">
        <f t="shared" si="145"/>
        <v>2.0106162316006034E-5</v>
      </c>
      <c r="AS56" s="5">
        <f t="shared" si="146"/>
        <v>2.3500685699817339E-5</v>
      </c>
      <c r="AT56" s="5">
        <f t="shared" si="147"/>
        <v>1.3734153233258758E-5</v>
      </c>
      <c r="AU56" s="5">
        <f t="shared" si="148"/>
        <v>5.3509634412099447E-6</v>
      </c>
      <c r="AV56" s="5">
        <f t="shared" si="149"/>
        <v>1.5635916497473554E-6</v>
      </c>
      <c r="AW56" s="5">
        <f t="shared" si="150"/>
        <v>4.8760415382628755E-9</v>
      </c>
      <c r="AX56" s="5">
        <f t="shared" si="151"/>
        <v>7.2965361234410156E-4</v>
      </c>
      <c r="AY56" s="5">
        <f t="shared" si="152"/>
        <v>2.9979928742522789E-4</v>
      </c>
      <c r="AZ56" s="5">
        <f t="shared" si="153"/>
        <v>6.1590603554969835E-5</v>
      </c>
      <c r="BA56" s="5">
        <f t="shared" si="154"/>
        <v>8.4354268680765627E-6</v>
      </c>
      <c r="BB56" s="5">
        <f t="shared" si="155"/>
        <v>8.6648476804372331E-7</v>
      </c>
      <c r="BC56" s="5">
        <f t="shared" si="156"/>
        <v>7.1204064950702912E-8</v>
      </c>
      <c r="BD56" s="5">
        <f t="shared" si="157"/>
        <v>1.3768663726681422E-6</v>
      </c>
      <c r="BE56" s="5">
        <f t="shared" si="158"/>
        <v>1.6093227223657052E-6</v>
      </c>
      <c r="BF56" s="5">
        <f t="shared" si="159"/>
        <v>9.4051233879135409E-7</v>
      </c>
      <c r="BG56" s="5">
        <f t="shared" si="160"/>
        <v>3.6643301231649947E-7</v>
      </c>
      <c r="BH56" s="5">
        <f t="shared" si="161"/>
        <v>1.0707447444647355E-7</v>
      </c>
      <c r="BI56" s="5">
        <f t="shared" si="162"/>
        <v>2.5030371593454337E-8</v>
      </c>
      <c r="BJ56" s="8">
        <f t="shared" si="163"/>
        <v>0.5522696000384566</v>
      </c>
      <c r="BK56" s="8">
        <f t="shared" si="164"/>
        <v>0.31781588645068609</v>
      </c>
      <c r="BL56" s="8">
        <f t="shared" si="165"/>
        <v>0.12761755912377556</v>
      </c>
      <c r="BM56" s="8">
        <f t="shared" si="166"/>
        <v>0.21119649028156684</v>
      </c>
      <c r="BN56" s="8">
        <f t="shared" si="167"/>
        <v>0.78858870444990203</v>
      </c>
    </row>
    <row r="57" spans="1:66" x14ac:dyDescent="0.25">
      <c r="A57" t="s">
        <v>27</v>
      </c>
      <c r="B57" t="s">
        <v>186</v>
      </c>
      <c r="C57" t="s">
        <v>296</v>
      </c>
      <c r="D57" s="11">
        <v>44230</v>
      </c>
      <c r="E57">
        <f>VLOOKUP(A57,home!$A$2:$E$405,3,FALSE)</f>
        <v>1.3</v>
      </c>
      <c r="F57">
        <f>VLOOKUP(B57,home!$B$2:$E$405,3,FALSE)</f>
        <v>1.03</v>
      </c>
      <c r="G57">
        <f>VLOOKUP(C57,away!$B$2:$E$405,4,FALSE)</f>
        <v>1.26</v>
      </c>
      <c r="H57">
        <f>VLOOKUP(A57,away!$A$2:$E$405,3,FALSE)</f>
        <v>1.0918918918918901</v>
      </c>
      <c r="I57">
        <f>VLOOKUP(C57,away!$B$2:$E$405,3,FALSE)</f>
        <v>0.45</v>
      </c>
      <c r="J57">
        <f>VLOOKUP(B57,home!$B$2:$E$405,4,FALSE)</f>
        <v>0.66</v>
      </c>
      <c r="K57" s="3">
        <f t="shared" si="112"/>
        <v>1.6871400000000003</v>
      </c>
      <c r="L57" s="3">
        <f t="shared" si="113"/>
        <v>0.32429189189189139</v>
      </c>
      <c r="M57" s="5">
        <f t="shared" si="114"/>
        <v>0.13379695466585745</v>
      </c>
      <c r="N57" s="5">
        <f t="shared" si="115"/>
        <v>0.22573419409495479</v>
      </c>
      <c r="O57" s="5">
        <f t="shared" si="116"/>
        <v>4.3389267557964545E-2</v>
      </c>
      <c r="P57" s="5">
        <f t="shared" si="117"/>
        <v>7.3203768867744309E-2</v>
      </c>
      <c r="Q57" s="5">
        <f t="shared" si="118"/>
        <v>0.19042259411268106</v>
      </c>
      <c r="R57" s="5">
        <f t="shared" si="119"/>
        <v>7.0353938320878925E-3</v>
      </c>
      <c r="S57" s="5">
        <f t="shared" si="120"/>
        <v>1.00129180627188E-2</v>
      </c>
      <c r="T57" s="5">
        <f t="shared" si="121"/>
        <v>6.1752503303763077E-2</v>
      </c>
      <c r="U57" s="5">
        <f t="shared" si="122"/>
        <v>1.1869694349868769E-2</v>
      </c>
      <c r="V57" s="5">
        <f t="shared" si="123"/>
        <v>6.0870289228386824E-4</v>
      </c>
      <c r="W57" s="5">
        <f t="shared" si="124"/>
        <v>0.10708985847708959</v>
      </c>
      <c r="X57" s="5">
        <f t="shared" si="125"/>
        <v>3.4728372807970288E-2</v>
      </c>
      <c r="Y57" s="5">
        <f t="shared" si="126"/>
        <v>5.6310648601117994E-3</v>
      </c>
      <c r="Z57" s="5">
        <f t="shared" si="127"/>
        <v>7.605070586707757E-4</v>
      </c>
      <c r="AA57" s="5">
        <f t="shared" si="128"/>
        <v>1.2830818789658126E-3</v>
      </c>
      <c r="AB57" s="5">
        <f t="shared" si="129"/>
        <v>1.0823693806391909E-3</v>
      </c>
      <c r="AC57" s="5">
        <f t="shared" si="130"/>
        <v>2.0814816911919638E-5</v>
      </c>
      <c r="AD57" s="5">
        <f t="shared" si="131"/>
        <v>4.5168895957759261E-2</v>
      </c>
      <c r="AE57" s="5">
        <f t="shared" si="132"/>
        <v>1.4647906724809758E-2</v>
      </c>
      <c r="AF57" s="5">
        <f t="shared" si="133"/>
        <v>2.3750986920222567E-3</v>
      </c>
      <c r="AG57" s="5">
        <f t="shared" si="134"/>
        <v>2.5674174942195153E-4</v>
      </c>
      <c r="AH57" s="5">
        <f t="shared" si="135"/>
        <v>6.1656568213370853E-5</v>
      </c>
      <c r="AI57" s="5">
        <f t="shared" si="136"/>
        <v>1.0402326249550652E-4</v>
      </c>
      <c r="AJ57" s="5">
        <f t="shared" si="137"/>
        <v>8.7750903543334449E-5</v>
      </c>
      <c r="AK57" s="5">
        <f t="shared" si="138"/>
        <v>4.9349353134700441E-5</v>
      </c>
      <c r="AL57" s="5">
        <f t="shared" si="139"/>
        <v>4.5553295291358572E-7</v>
      </c>
      <c r="AM57" s="5">
        <f t="shared" si="140"/>
        <v>1.5241250225234785E-2</v>
      </c>
      <c r="AN57" s="5">
        <f t="shared" si="141"/>
        <v>4.9426138703391048E-3</v>
      </c>
      <c r="AO57" s="5">
        <f t="shared" si="142"/>
        <v>8.0142480145168574E-4</v>
      </c>
      <c r="AP57" s="5">
        <f t="shared" si="143"/>
        <v>8.6631855023950233E-5</v>
      </c>
      <c r="AQ57" s="5">
        <f t="shared" si="144"/>
        <v>7.0235020409552164E-6</v>
      </c>
      <c r="AR57" s="5">
        <f t="shared" si="145"/>
        <v>3.998945030695099E-6</v>
      </c>
      <c r="AS57" s="5">
        <f t="shared" si="146"/>
        <v>6.7467801190869309E-6</v>
      </c>
      <c r="AT57" s="5">
        <f t="shared" si="147"/>
        <v>5.6913813050581629E-6</v>
      </c>
      <c r="AU57" s="5">
        <f t="shared" si="148"/>
        <v>3.2007190183386106E-6</v>
      </c>
      <c r="AV57" s="5">
        <f t="shared" si="149"/>
        <v>1.3500152711499517E-6</v>
      </c>
      <c r="AW57" s="5">
        <f t="shared" si="150"/>
        <v>6.9231622647928644E-9</v>
      </c>
      <c r="AX57" s="5">
        <f t="shared" si="151"/>
        <v>4.2856871508337715E-3</v>
      </c>
      <c r="AY57" s="5">
        <f t="shared" si="152"/>
        <v>1.3898135942006535E-3</v>
      </c>
      <c r="AZ57" s="5">
        <f t="shared" si="153"/>
        <v>2.253526399201996E-4</v>
      </c>
      <c r="BA57" s="5">
        <f t="shared" si="154"/>
        <v>2.4360011314184575E-5</v>
      </c>
      <c r="BB57" s="5">
        <f t="shared" si="155"/>
        <v>1.9749385388961983E-6</v>
      </c>
      <c r="BC57" s="5">
        <f t="shared" si="156"/>
        <v>1.2809131102977122E-7</v>
      </c>
      <c r="BD57" s="5">
        <f t="shared" si="157"/>
        <v>2.1613757492929847E-7</v>
      </c>
      <c r="BE57" s="5">
        <f t="shared" si="158"/>
        <v>3.6465434816621669E-7</v>
      </c>
      <c r="BF57" s="5">
        <f t="shared" si="159"/>
        <v>3.0761146848257549E-7</v>
      </c>
      <c r="BG57" s="5">
        <f t="shared" si="160"/>
        <v>1.7299453764523085E-7</v>
      </c>
      <c r="BH57" s="5">
        <f t="shared" si="161"/>
        <v>7.2966501060693733E-8</v>
      </c>
      <c r="BI57" s="5">
        <f t="shared" si="162"/>
        <v>2.4620940519907758E-8</v>
      </c>
      <c r="BJ57" s="8">
        <f t="shared" si="163"/>
        <v>0.7148134914607932</v>
      </c>
      <c r="BK57" s="8">
        <f t="shared" si="164"/>
        <v>0.21903342843266993</v>
      </c>
      <c r="BL57" s="8">
        <f t="shared" si="165"/>
        <v>6.4984733913028253E-2</v>
      </c>
      <c r="BM57" s="8">
        <f t="shared" si="166"/>
        <v>0.32462018106283347</v>
      </c>
      <c r="BN57" s="8">
        <f t="shared" si="167"/>
        <v>0.6735821731312901</v>
      </c>
    </row>
    <row r="58" spans="1:66" x14ac:dyDescent="0.25">
      <c r="A58" t="s">
        <v>27</v>
      </c>
      <c r="B58" t="s">
        <v>195</v>
      </c>
      <c r="C58" t="s">
        <v>29</v>
      </c>
      <c r="D58" s="11">
        <v>44230</v>
      </c>
      <c r="E58">
        <f>VLOOKUP(A58,home!$A$2:$E$405,3,FALSE)</f>
        <v>1.3</v>
      </c>
      <c r="F58">
        <f>VLOOKUP(B58,home!$B$2:$E$405,3,FALSE)</f>
        <v>1.46</v>
      </c>
      <c r="G58">
        <f>VLOOKUP(C58,away!$B$2:$E$405,4,FALSE)</f>
        <v>1.1100000000000001</v>
      </c>
      <c r="H58">
        <f>VLOOKUP(A58,away!$A$2:$E$405,3,FALSE)</f>
        <v>1.0918918918918901</v>
      </c>
      <c r="I58">
        <f>VLOOKUP(C58,away!$B$2:$E$405,3,FALSE)</f>
        <v>0.47</v>
      </c>
      <c r="J58">
        <f>VLOOKUP(B58,home!$B$2:$E$405,4,FALSE)</f>
        <v>1.35</v>
      </c>
      <c r="K58" s="3">
        <f t="shared" si="112"/>
        <v>2.1067800000000001</v>
      </c>
      <c r="L58" s="3">
        <f t="shared" si="113"/>
        <v>0.69280540540540425</v>
      </c>
      <c r="M58" s="5">
        <f t="shared" si="114"/>
        <v>6.0835279375482373E-2</v>
      </c>
      <c r="N58" s="5">
        <f t="shared" si="115"/>
        <v>0.12816654988267875</v>
      </c>
      <c r="O58" s="5">
        <f t="shared" si="116"/>
        <v>4.2147010390682089E-2</v>
      </c>
      <c r="P58" s="5">
        <f t="shared" si="117"/>
        <v>8.8794478550881212E-2</v>
      </c>
      <c r="Q58" s="5">
        <f t="shared" si="118"/>
        <v>0.13500936198091504</v>
      </c>
      <c r="R58" s="5">
        <f t="shared" si="119"/>
        <v>1.4599838310171144E-2</v>
      </c>
      <c r="S58" s="5">
        <f t="shared" si="120"/>
        <v>3.2400851537391293E-2</v>
      </c>
      <c r="T58" s="5">
        <f t="shared" si="121"/>
        <v>9.3535215760712803E-2</v>
      </c>
      <c r="U58" s="5">
        <f t="shared" si="122"/>
        <v>3.0758647355102364E-2</v>
      </c>
      <c r="V58" s="5">
        <f t="shared" si="123"/>
        <v>5.2546569585605442E-3</v>
      </c>
      <c r="W58" s="5">
        <f t="shared" si="124"/>
        <v>9.4811674544717409E-2</v>
      </c>
      <c r="X58" s="5">
        <f t="shared" si="125"/>
        <v>6.568604062011818E-2</v>
      </c>
      <c r="Y58" s="5">
        <f t="shared" si="126"/>
        <v>2.2753822000648412E-2</v>
      </c>
      <c r="Z58" s="5">
        <f t="shared" si="127"/>
        <v>3.3716156331104912E-3</v>
      </c>
      <c r="AA58" s="5">
        <f t="shared" si="128"/>
        <v>7.1032523835245203E-3</v>
      </c>
      <c r="AB58" s="5">
        <f t="shared" si="129"/>
        <v>7.4824950282808981E-3</v>
      </c>
      <c r="AC58" s="5">
        <f t="shared" si="130"/>
        <v>4.7935232790595217E-4</v>
      </c>
      <c r="AD58" s="5">
        <f t="shared" si="131"/>
        <v>4.9936834924329938E-2</v>
      </c>
      <c r="AE58" s="5">
        <f t="shared" si="132"/>
        <v>3.4596509164413147E-2</v>
      </c>
      <c r="AF58" s="5">
        <f t="shared" si="133"/>
        <v>1.1984324278631516E-2</v>
      </c>
      <c r="AG58" s="5">
        <f t="shared" si="134"/>
        <v>2.7676015467890461E-3</v>
      </c>
      <c r="AH58" s="5">
        <f t="shared" si="135"/>
        <v>5.839683838920781E-4</v>
      </c>
      <c r="AI58" s="5">
        <f t="shared" si="136"/>
        <v>1.2302929118161523E-3</v>
      </c>
      <c r="AJ58" s="5">
        <f t="shared" si="137"/>
        <v>1.2959782503780173E-3</v>
      </c>
      <c r="AK58" s="5">
        <f t="shared" si="138"/>
        <v>9.1011368611046645E-4</v>
      </c>
      <c r="AL58" s="5">
        <f t="shared" si="139"/>
        <v>2.7986287190924921E-5</v>
      </c>
      <c r="AM58" s="5">
        <f t="shared" si="140"/>
        <v>2.1041185016375953E-2</v>
      </c>
      <c r="AN58" s="5">
        <f t="shared" si="141"/>
        <v>1.4577446715480457E-2</v>
      </c>
      <c r="AO58" s="5">
        <f t="shared" si="142"/>
        <v>5.0496669407470579E-3</v>
      </c>
      <c r="AP58" s="5">
        <f t="shared" si="143"/>
        <v>1.1661455173488445E-3</v>
      </c>
      <c r="AQ58" s="5">
        <f t="shared" si="144"/>
        <v>2.0197797947714029E-4</v>
      </c>
      <c r="AR58" s="5">
        <f t="shared" si="145"/>
        <v>8.0915290589257999E-5</v>
      </c>
      <c r="AS58" s="5">
        <f t="shared" si="146"/>
        <v>1.7047071590763695E-4</v>
      </c>
      <c r="AT58" s="5">
        <f t="shared" si="147"/>
        <v>1.7957214742994577E-4</v>
      </c>
      <c r="AU58" s="5">
        <f t="shared" si="148"/>
        <v>1.2610633625415374E-4</v>
      </c>
      <c r="AV58" s="5">
        <f t="shared" si="149"/>
        <v>6.6419576773381499E-5</v>
      </c>
      <c r="AW58" s="5">
        <f t="shared" si="150"/>
        <v>1.1346795821273317E-6</v>
      </c>
      <c r="AX58" s="5">
        <f t="shared" si="151"/>
        <v>7.3881912948000937E-3</v>
      </c>
      <c r="AY58" s="5">
        <f t="shared" si="152"/>
        <v>5.1185788652066567E-3</v>
      </c>
      <c r="AZ58" s="5">
        <f t="shared" si="153"/>
        <v>1.7730895529045156E-3</v>
      </c>
      <c r="BA58" s="5">
        <f t="shared" si="154"/>
        <v>4.0946867550670007E-4</v>
      </c>
      <c r="BB58" s="5">
        <f t="shared" si="155"/>
        <v>7.0920527933808315E-5</v>
      </c>
      <c r="BC58" s="5">
        <f t="shared" si="156"/>
        <v>9.8268250213494745E-6</v>
      </c>
      <c r="BD58" s="5">
        <f t="shared" si="157"/>
        <v>9.3430917833644917E-6</v>
      </c>
      <c r="BE58" s="5">
        <f t="shared" si="158"/>
        <v>1.9683838907356645E-5</v>
      </c>
      <c r="BF58" s="5">
        <f t="shared" si="159"/>
        <v>2.0734759066620427E-5</v>
      </c>
      <c r="BG58" s="5">
        <f t="shared" si="160"/>
        <v>1.4561191902124862E-5</v>
      </c>
      <c r="BH58" s="5">
        <f t="shared" si="161"/>
        <v>7.6693069688896542E-6</v>
      </c>
      <c r="BI58" s="5">
        <f t="shared" si="162"/>
        <v>3.2315085071834673E-6</v>
      </c>
      <c r="BJ58" s="8">
        <f t="shared" si="163"/>
        <v>0.69605443261475686</v>
      </c>
      <c r="BK58" s="8">
        <f t="shared" si="164"/>
        <v>0.19291118390261894</v>
      </c>
      <c r="BL58" s="8">
        <f t="shared" si="165"/>
        <v>0.10681030446404764</v>
      </c>
      <c r="BM58" s="8">
        <f t="shared" si="166"/>
        <v>0.52447757393809891</v>
      </c>
      <c r="BN58" s="8">
        <f t="shared" si="167"/>
        <v>0.46955251849081064</v>
      </c>
    </row>
    <row r="59" spans="1:66" x14ac:dyDescent="0.25">
      <c r="A59" t="s">
        <v>27</v>
      </c>
      <c r="B59" t="s">
        <v>194</v>
      </c>
      <c r="C59" t="s">
        <v>298</v>
      </c>
      <c r="D59" s="11">
        <v>44230</v>
      </c>
      <c r="E59">
        <f>VLOOKUP(A59,home!$A$2:$E$405,3,FALSE)</f>
        <v>1.3</v>
      </c>
      <c r="F59">
        <f>VLOOKUP(B59,home!$B$2:$E$405,3,FALSE)</f>
        <v>0.85</v>
      </c>
      <c r="G59">
        <f>VLOOKUP(C59,away!$B$2:$E$405,4,FALSE)</f>
        <v>0.81</v>
      </c>
      <c r="H59">
        <f>VLOOKUP(A59,away!$A$2:$E$405,3,FALSE)</f>
        <v>1.0918918918918901</v>
      </c>
      <c r="I59">
        <f>VLOOKUP(C59,away!$B$2:$E$405,3,FALSE)</f>
        <v>1.21</v>
      </c>
      <c r="J59">
        <f>VLOOKUP(B59,home!$B$2:$E$405,4,FALSE)</f>
        <v>0.92</v>
      </c>
      <c r="K59" s="3">
        <f t="shared" si="112"/>
        <v>0.89505000000000001</v>
      </c>
      <c r="L59" s="3">
        <f t="shared" si="113"/>
        <v>1.215494054054052</v>
      </c>
      <c r="M59" s="5">
        <f t="shared" si="114"/>
        <v>0.1211720243658897</v>
      </c>
      <c r="N59" s="5">
        <f t="shared" si="115"/>
        <v>0.10845502040868957</v>
      </c>
      <c r="O59" s="5">
        <f t="shared" si="116"/>
        <v>0.14728387513443161</v>
      </c>
      <c r="P59" s="5">
        <f t="shared" si="117"/>
        <v>0.13182643243907302</v>
      </c>
      <c r="Q59" s="5">
        <f t="shared" si="118"/>
        <v>4.8536333008398796E-2</v>
      </c>
      <c r="R59" s="5">
        <f t="shared" si="119"/>
        <v>8.9511337241970551E-2</v>
      </c>
      <c r="S59" s="5">
        <f t="shared" si="120"/>
        <v>3.5854415201355475E-2</v>
      </c>
      <c r="T59" s="5">
        <f t="shared" si="121"/>
        <v>5.8995624177296153E-2</v>
      </c>
      <c r="U59" s="5">
        <f t="shared" si="122"/>
        <v>8.0117122398425736E-2</v>
      </c>
      <c r="V59" s="5">
        <f t="shared" si="123"/>
        <v>4.3341133932144208E-3</v>
      </c>
      <c r="W59" s="5">
        <f t="shared" si="124"/>
        <v>1.4480814953055782E-2</v>
      </c>
      <c r="X59" s="5">
        <f t="shared" si="125"/>
        <v>1.760134447329631E-2</v>
      </c>
      <c r="Y59" s="5">
        <f t="shared" si="126"/>
        <v>1.0697164775324407E-2</v>
      </c>
      <c r="Z59" s="5">
        <f t="shared" si="127"/>
        <v>3.6266832729347401E-2</v>
      </c>
      <c r="AA59" s="5">
        <f t="shared" si="128"/>
        <v>3.246062863440239E-2</v>
      </c>
      <c r="AB59" s="5">
        <f t="shared" si="129"/>
        <v>1.4526942829610928E-2</v>
      </c>
      <c r="AC59" s="5">
        <f t="shared" si="130"/>
        <v>2.947001945188161E-4</v>
      </c>
      <c r="AD59" s="5">
        <f t="shared" si="131"/>
        <v>3.2402633559331442E-3</v>
      </c>
      <c r="AE59" s="5">
        <f t="shared" si="132"/>
        <v>3.9385208427059649E-3</v>
      </c>
      <c r="AF59" s="5">
        <f t="shared" si="133"/>
        <v>2.3936243330385278E-3</v>
      </c>
      <c r="AG59" s="5">
        <f t="shared" si="134"/>
        <v>9.6981204814914181E-4</v>
      </c>
      <c r="AH59" s="5">
        <f t="shared" si="135"/>
        <v>1.1020529885473668E-2</v>
      </c>
      <c r="AI59" s="5">
        <f t="shared" si="136"/>
        <v>9.8639252739932074E-3</v>
      </c>
      <c r="AJ59" s="5">
        <f t="shared" si="137"/>
        <v>4.4143531582438097E-3</v>
      </c>
      <c r="AK59" s="5">
        <f t="shared" si="138"/>
        <v>1.3170222647620406E-3</v>
      </c>
      <c r="AL59" s="5">
        <f t="shared" si="139"/>
        <v>1.2824503175818047E-5</v>
      </c>
      <c r="AM59" s="5">
        <f t="shared" si="140"/>
        <v>5.8003954334559223E-4</v>
      </c>
      <c r="AN59" s="5">
        <f t="shared" si="141"/>
        <v>7.0503461605279493E-4</v>
      </c>
      <c r="AO59" s="5">
        <f t="shared" si="142"/>
        <v>4.2848269185722689E-4</v>
      </c>
      <c r="AP59" s="5">
        <f t="shared" si="143"/>
        <v>1.736060547391779E-4</v>
      </c>
      <c r="AQ59" s="5">
        <f t="shared" si="144"/>
        <v>5.2754281820813278E-5</v>
      </c>
      <c r="AR59" s="5">
        <f t="shared" si="145"/>
        <v>2.6790777096636418E-3</v>
      </c>
      <c r="AS59" s="5">
        <f t="shared" si="146"/>
        <v>2.3979085040344429E-3</v>
      </c>
      <c r="AT59" s="5">
        <f t="shared" si="147"/>
        <v>1.0731240032680141E-3</v>
      </c>
      <c r="AU59" s="5">
        <f t="shared" si="148"/>
        <v>3.2016654637501195E-4</v>
      </c>
      <c r="AV59" s="5">
        <f t="shared" si="149"/>
        <v>7.1641266833238611E-5</v>
      </c>
      <c r="AW59" s="5">
        <f t="shared" si="150"/>
        <v>3.8755931914859841E-7</v>
      </c>
      <c r="AX59" s="5">
        <f t="shared" si="151"/>
        <v>8.6527398878578693E-5</v>
      </c>
      <c r="AY59" s="5">
        <f t="shared" si="152"/>
        <v>1.0517353884967563E-4</v>
      </c>
      <c r="AZ59" s="5">
        <f t="shared" si="153"/>
        <v>6.3918905557801793E-5</v>
      </c>
      <c r="BA59" s="5">
        <f t="shared" si="154"/>
        <v>2.5897683215716853E-5</v>
      </c>
      <c r="BB59" s="5">
        <f t="shared" si="155"/>
        <v>7.8696199906198179E-6</v>
      </c>
      <c r="BC59" s="5">
        <f t="shared" si="156"/>
        <v>1.9130952612526564E-6</v>
      </c>
      <c r="BD59" s="5">
        <f t="shared" si="157"/>
        <v>5.4273383774081823E-4</v>
      </c>
      <c r="BE59" s="5">
        <f t="shared" si="158"/>
        <v>4.8577392146991941E-4</v>
      </c>
      <c r="BF59" s="5">
        <f t="shared" si="159"/>
        <v>2.1739597420582566E-4</v>
      </c>
      <c r="BG59" s="5">
        <f t="shared" si="160"/>
        <v>6.4860088904308095E-5</v>
      </c>
      <c r="BH59" s="5">
        <f t="shared" si="161"/>
        <v>1.4513255643450238E-5</v>
      </c>
      <c r="BI59" s="5">
        <f t="shared" si="162"/>
        <v>2.5980178927340278E-6</v>
      </c>
      <c r="BJ59" s="8">
        <f t="shared" si="163"/>
        <v>0.27153973980545709</v>
      </c>
      <c r="BK59" s="8">
        <f t="shared" si="164"/>
        <v>0.29359968363607691</v>
      </c>
      <c r="BL59" s="8">
        <f t="shared" si="165"/>
        <v>0.39838552994734538</v>
      </c>
      <c r="BM59" s="8">
        <f t="shared" si="166"/>
        <v>0.35290197754024299</v>
      </c>
      <c r="BN59" s="8">
        <f t="shared" si="167"/>
        <v>0.64678502259845327</v>
      </c>
    </row>
    <row r="60" spans="1:66" x14ac:dyDescent="0.25">
      <c r="A60" t="s">
        <v>27</v>
      </c>
      <c r="B60" t="s">
        <v>299</v>
      </c>
      <c r="C60" t="s">
        <v>328</v>
      </c>
      <c r="D60" s="11">
        <v>44230</v>
      </c>
      <c r="E60">
        <f>VLOOKUP(A60,home!$A$2:$E$405,3,FALSE)</f>
        <v>1.3</v>
      </c>
      <c r="F60">
        <f>VLOOKUP(B60,home!$B$2:$E$405,3,FALSE)</f>
        <v>1.05</v>
      </c>
      <c r="G60">
        <f>VLOOKUP(C60,away!$B$2:$E$405,4,FALSE)</f>
        <v>0.93</v>
      </c>
      <c r="H60">
        <f>VLOOKUP(A60,away!$A$2:$E$405,3,FALSE)</f>
        <v>1.0918918918918901</v>
      </c>
      <c r="I60">
        <f>VLOOKUP(C60,away!$B$2:$E$405,3,FALSE)</f>
        <v>0.77</v>
      </c>
      <c r="J60">
        <f>VLOOKUP(B60,home!$B$2:$E$405,4,FALSE)</f>
        <v>0.63</v>
      </c>
      <c r="K60" s="3">
        <f t="shared" si="112"/>
        <v>1.2694500000000002</v>
      </c>
      <c r="L60" s="3">
        <f t="shared" si="113"/>
        <v>0.52967675675675585</v>
      </c>
      <c r="M60" s="5">
        <f t="shared" si="114"/>
        <v>0.16544329740183555</v>
      </c>
      <c r="N60" s="5">
        <f t="shared" si="115"/>
        <v>0.21002199388676018</v>
      </c>
      <c r="O60" s="5">
        <f t="shared" si="116"/>
        <v>8.7631469194947673E-2</v>
      </c>
      <c r="P60" s="5">
        <f t="shared" si="117"/>
        <v>0.11124376856952634</v>
      </c>
      <c r="Q60" s="5">
        <f t="shared" si="118"/>
        <v>0.13330621006977389</v>
      </c>
      <c r="R60" s="5">
        <f t="shared" si="119"/>
        <v>2.3208176196504716E-2</v>
      </c>
      <c r="S60" s="5">
        <f t="shared" si="120"/>
        <v>1.8700026292834626E-2</v>
      </c>
      <c r="T60" s="5">
        <f t="shared" si="121"/>
        <v>7.0609201005292624E-2</v>
      </c>
      <c r="U60" s="5">
        <f t="shared" si="122"/>
        <v>2.9461619272652916E-2</v>
      </c>
      <c r="V60" s="5">
        <f t="shared" si="123"/>
        <v>1.3970959166696175E-3</v>
      </c>
      <c r="W60" s="5">
        <f t="shared" si="124"/>
        <v>5.6408522791024866E-2</v>
      </c>
      <c r="X60" s="5">
        <f t="shared" si="125"/>
        <v>2.9878283405389595E-2</v>
      </c>
      <c r="Y60" s="5">
        <f t="shared" si="126"/>
        <v>7.9129161258129788E-3</v>
      </c>
      <c r="Z60" s="5">
        <f t="shared" si="127"/>
        <v>4.0976104993346541E-3</v>
      </c>
      <c r="AA60" s="5">
        <f t="shared" si="128"/>
        <v>5.2017116483803775E-3</v>
      </c>
      <c r="AB60" s="5">
        <f t="shared" si="129"/>
        <v>3.3016564260182359E-3</v>
      </c>
      <c r="AC60" s="5">
        <f t="shared" si="130"/>
        <v>5.8712795132891844E-5</v>
      </c>
      <c r="AD60" s="5">
        <f t="shared" si="131"/>
        <v>1.7901949814266627E-2</v>
      </c>
      <c r="AE60" s="5">
        <f t="shared" si="132"/>
        <v>9.482246717242954E-3</v>
      </c>
      <c r="AF60" s="5">
        <f t="shared" si="133"/>
        <v>2.511262843978321E-3</v>
      </c>
      <c r="AG60" s="5">
        <f t="shared" si="134"/>
        <v>4.4338585285406143E-4</v>
      </c>
      <c r="AH60" s="5">
        <f t="shared" si="135"/>
        <v>5.4260225993500244E-4</v>
      </c>
      <c r="AI60" s="5">
        <f t="shared" si="136"/>
        <v>6.8880643887448897E-4</v>
      </c>
      <c r="AJ60" s="5">
        <f t="shared" si="137"/>
        <v>4.372026669146101E-4</v>
      </c>
      <c r="AK60" s="5">
        <f t="shared" si="138"/>
        <v>1.8500230850491741E-4</v>
      </c>
      <c r="AL60" s="5">
        <f t="shared" si="139"/>
        <v>1.5791350139666568E-6</v>
      </c>
      <c r="AM60" s="5">
        <f t="shared" si="140"/>
        <v>4.5451260383441534E-3</v>
      </c>
      <c r="AN60" s="5">
        <f t="shared" si="141"/>
        <v>2.4074476190408135E-3</v>
      </c>
      <c r="AO60" s="5">
        <f t="shared" si="142"/>
        <v>6.3758452345765598E-4</v>
      </c>
      <c r="AP60" s="5">
        <f t="shared" si="143"/>
        <v>1.1257123418111766E-4</v>
      </c>
      <c r="AQ60" s="5">
        <f t="shared" si="144"/>
        <v>1.4906591556289911E-5</v>
      </c>
      <c r="AR60" s="5">
        <f t="shared" si="145"/>
        <v>5.748076105025168E-5</v>
      </c>
      <c r="AS60" s="5">
        <f t="shared" si="146"/>
        <v>7.2968952115242005E-5</v>
      </c>
      <c r="AT60" s="5">
        <f t="shared" si="147"/>
        <v>4.6315218131346996E-5</v>
      </c>
      <c r="AU60" s="5">
        <f t="shared" si="148"/>
        <v>1.9598284552279496E-5</v>
      </c>
      <c r="AV60" s="5">
        <f t="shared" si="149"/>
        <v>6.2197605812228004E-6</v>
      </c>
      <c r="AW60" s="5">
        <f t="shared" si="150"/>
        <v>2.9494652110839461E-8</v>
      </c>
      <c r="AX60" s="5">
        <f t="shared" si="151"/>
        <v>9.6163504156266441E-4</v>
      </c>
      <c r="AY60" s="5">
        <f t="shared" si="152"/>
        <v>5.0935572999856015E-4</v>
      </c>
      <c r="AZ60" s="5">
        <f t="shared" si="153"/>
        <v>1.3489694555055356E-4</v>
      </c>
      <c r="BA60" s="5">
        <f t="shared" si="154"/>
        <v>2.3817258871869971E-5</v>
      </c>
      <c r="BB60" s="5">
        <f t="shared" si="155"/>
        <v>3.153862108522038E-6</v>
      </c>
      <c r="BC60" s="5">
        <f t="shared" si="156"/>
        <v>3.3410549057999545E-7</v>
      </c>
      <c r="BD60" s="5">
        <f t="shared" si="157"/>
        <v>5.0743705148345592E-6</v>
      </c>
      <c r="BE60" s="5">
        <f t="shared" si="158"/>
        <v>6.4416596500567313E-6</v>
      </c>
      <c r="BF60" s="5">
        <f t="shared" si="159"/>
        <v>4.08868242138226E-6</v>
      </c>
      <c r="BG60" s="5">
        <f t="shared" si="160"/>
        <v>1.7301259666079047E-6</v>
      </c>
      <c r="BH60" s="5">
        <f t="shared" si="161"/>
        <v>5.4907710207760104E-7</v>
      </c>
      <c r="BI60" s="5">
        <f t="shared" si="162"/>
        <v>1.3940518544648214E-7</v>
      </c>
      <c r="BJ60" s="8">
        <f t="shared" si="163"/>
        <v>0.5478268014625588</v>
      </c>
      <c r="BK60" s="8">
        <f t="shared" si="164"/>
        <v>0.29735383584101155</v>
      </c>
      <c r="BL60" s="8">
        <f t="shared" si="165"/>
        <v>0.15087885271000365</v>
      </c>
      <c r="BM60" s="8">
        <f t="shared" si="166"/>
        <v>0.26879285895821409</v>
      </c>
      <c r="BN60" s="8">
        <f t="shared" si="167"/>
        <v>0.73085491531934832</v>
      </c>
    </row>
    <row r="61" spans="1:66" x14ac:dyDescent="0.25">
      <c r="A61" t="s">
        <v>27</v>
      </c>
      <c r="B61" t="s">
        <v>30</v>
      </c>
      <c r="C61" t="s">
        <v>297</v>
      </c>
      <c r="D61" s="11">
        <v>44230</v>
      </c>
      <c r="E61">
        <f>VLOOKUP(A61,home!$A$2:$E$405,3,FALSE)</f>
        <v>1.3</v>
      </c>
      <c r="F61">
        <f>VLOOKUP(B61,home!$B$2:$E$405,3,FALSE)</f>
        <v>0.85</v>
      </c>
      <c r="G61">
        <f>VLOOKUP(C61,away!$B$2:$E$405,4,FALSE)</f>
        <v>0.9</v>
      </c>
      <c r="H61">
        <f>VLOOKUP(A61,away!$A$2:$E$405,3,FALSE)</f>
        <v>1.0918918918918901</v>
      </c>
      <c r="I61">
        <f>VLOOKUP(C61,away!$B$2:$E$405,3,FALSE)</f>
        <v>0.81</v>
      </c>
      <c r="J61">
        <f>VLOOKUP(B61,home!$B$2:$E$405,4,FALSE)</f>
        <v>1.17</v>
      </c>
      <c r="K61" s="3">
        <f t="shared" si="112"/>
        <v>0.99450000000000005</v>
      </c>
      <c r="L61" s="3">
        <f t="shared" si="113"/>
        <v>1.0347859459459441</v>
      </c>
      <c r="M61" s="5">
        <f t="shared" si="114"/>
        <v>0.13142933530001219</v>
      </c>
      <c r="N61" s="5">
        <f t="shared" si="115"/>
        <v>0.13070647395586216</v>
      </c>
      <c r="O61" s="5">
        <f t="shared" si="116"/>
        <v>0.13600122905346976</v>
      </c>
      <c r="P61" s="5">
        <f t="shared" si="117"/>
        <v>0.1352532222936757</v>
      </c>
      <c r="Q61" s="5">
        <f t="shared" si="118"/>
        <v>6.4993794174552449E-2</v>
      </c>
      <c r="R61" s="5">
        <f t="shared" si="119"/>
        <v>7.0366080227952862E-2</v>
      </c>
      <c r="S61" s="5">
        <f t="shared" si="120"/>
        <v>3.4797090959686139E-2</v>
      </c>
      <c r="T61" s="5">
        <f t="shared" si="121"/>
        <v>6.725466478553023E-2</v>
      </c>
      <c r="U61" s="5">
        <f t="shared" si="122"/>
        <v>6.9979066786699129E-2</v>
      </c>
      <c r="V61" s="5">
        <f t="shared" si="123"/>
        <v>3.9788332456798907E-3</v>
      </c>
      <c r="W61" s="5">
        <f t="shared" si="124"/>
        <v>2.154544276886414E-2</v>
      </c>
      <c r="X61" s="5">
        <f t="shared" si="125"/>
        <v>2.2294921376403275E-2</v>
      </c>
      <c r="Y61" s="5">
        <f t="shared" si="126"/>
        <v>1.1535235653135956E-2</v>
      </c>
      <c r="Z61" s="5">
        <f t="shared" si="127"/>
        <v>2.4271276963730132E-2</v>
      </c>
      <c r="AA61" s="5">
        <f t="shared" si="128"/>
        <v>2.4137784940429622E-2</v>
      </c>
      <c r="AB61" s="5">
        <f t="shared" si="129"/>
        <v>1.2002513561628628E-2</v>
      </c>
      <c r="AC61" s="5">
        <f t="shared" si="130"/>
        <v>2.5591224374441437E-4</v>
      </c>
      <c r="AD61" s="5">
        <f t="shared" si="131"/>
        <v>5.3567357084088468E-3</v>
      </c>
      <c r="AE61" s="5">
        <f t="shared" si="132"/>
        <v>5.5430748272082648E-3</v>
      </c>
      <c r="AF61" s="5">
        <f t="shared" si="133"/>
        <v>2.8679479642609272E-3</v>
      </c>
      <c r="AG61" s="5">
        <f t="shared" si="134"/>
        <v>9.8923741570716294E-4</v>
      </c>
      <c r="AH61" s="5">
        <f t="shared" si="135"/>
        <v>6.2788940730573711E-3</v>
      </c>
      <c r="AI61" s="5">
        <f t="shared" si="136"/>
        <v>6.244360155655557E-3</v>
      </c>
      <c r="AJ61" s="5">
        <f t="shared" si="137"/>
        <v>3.1050080873997253E-3</v>
      </c>
      <c r="AK61" s="5">
        <f t="shared" si="138"/>
        <v>1.029310180973009E-3</v>
      </c>
      <c r="AL61" s="5">
        <f t="shared" si="139"/>
        <v>1.0534316562379633E-5</v>
      </c>
      <c r="AM61" s="5">
        <f t="shared" si="140"/>
        <v>1.0654547324025199E-3</v>
      </c>
      <c r="AN61" s="5">
        <f t="shared" si="141"/>
        <v>1.1025175831317242E-3</v>
      </c>
      <c r="AO61" s="5">
        <f t="shared" si="142"/>
        <v>5.7043485009149858E-4</v>
      </c>
      <c r="AP61" s="5">
        <f t="shared" si="143"/>
        <v>1.9675932198415474E-4</v>
      </c>
      <c r="AQ61" s="5">
        <f t="shared" si="144"/>
        <v>5.0900945280764035E-5</v>
      </c>
      <c r="AR61" s="5">
        <f t="shared" si="145"/>
        <v>1.299462268576611E-3</v>
      </c>
      <c r="AS61" s="5">
        <f t="shared" si="146"/>
        <v>1.29231522609944E-3</v>
      </c>
      <c r="AT61" s="5">
        <f t="shared" si="147"/>
        <v>6.4260374617794642E-4</v>
      </c>
      <c r="AU61" s="5">
        <f t="shared" si="148"/>
        <v>2.1302314185798926E-4</v>
      </c>
      <c r="AV61" s="5">
        <f t="shared" si="149"/>
        <v>5.2962878644442582E-5</v>
      </c>
      <c r="AW61" s="5">
        <f t="shared" si="150"/>
        <v>3.0113357038575265E-7</v>
      </c>
      <c r="AX61" s="5">
        <f t="shared" si="151"/>
        <v>1.7659912189571758E-4</v>
      </c>
      <c r="AY61" s="5">
        <f t="shared" si="152"/>
        <v>1.8274228940408317E-4</v>
      </c>
      <c r="AZ61" s="5">
        <f t="shared" si="153"/>
        <v>9.4549576402665837E-5</v>
      </c>
      <c r="BA61" s="5">
        <f t="shared" si="154"/>
        <v>3.2612857618873628E-5</v>
      </c>
      <c r="BB61" s="5">
        <f t="shared" si="155"/>
        <v>8.4368316802866342E-6</v>
      </c>
      <c r="BC61" s="5">
        <f t="shared" si="156"/>
        <v>1.7460629702144232E-6</v>
      </c>
      <c r="BD61" s="5">
        <f t="shared" si="157"/>
        <v>2.2411088213501837E-4</v>
      </c>
      <c r="BE61" s="5">
        <f t="shared" si="158"/>
        <v>2.2287827228327582E-4</v>
      </c>
      <c r="BF61" s="5">
        <f t="shared" si="159"/>
        <v>1.1082622089285888E-4</v>
      </c>
      <c r="BG61" s="5">
        <f t="shared" si="160"/>
        <v>3.6738892225982725E-5</v>
      </c>
      <c r="BH61" s="5">
        <f t="shared" si="161"/>
        <v>9.1342070796849554E-6</v>
      </c>
      <c r="BI61" s="5">
        <f t="shared" si="162"/>
        <v>1.8167937881493383E-6</v>
      </c>
      <c r="BJ61" s="8">
        <f t="shared" si="163"/>
        <v>0.33657028280279588</v>
      </c>
      <c r="BK61" s="8">
        <f t="shared" si="164"/>
        <v>0.30590767064876478</v>
      </c>
      <c r="BL61" s="8">
        <f t="shared" si="165"/>
        <v>0.33325011959702716</v>
      </c>
      <c r="BM61" s="8">
        <f t="shared" si="166"/>
        <v>0.33106677385095917</v>
      </c>
      <c r="BN61" s="8">
        <f t="shared" si="167"/>
        <v>0.66875013500552516</v>
      </c>
    </row>
    <row r="62" spans="1:66" x14ac:dyDescent="0.25">
      <c r="A62" t="s">
        <v>37</v>
      </c>
      <c r="B62" t="s">
        <v>226</v>
      </c>
      <c r="C62" t="s">
        <v>231</v>
      </c>
      <c r="D62" s="11">
        <v>44230</v>
      </c>
      <c r="E62">
        <f>VLOOKUP(A62,home!$A$2:$E$405,3,FALSE)</f>
        <v>1.54814814814815</v>
      </c>
      <c r="F62">
        <f>VLOOKUP(B62,home!$B$2:$E$405,3,FALSE)</f>
        <v>1.24</v>
      </c>
      <c r="G62">
        <f>VLOOKUP(C62,away!$B$2:$E$405,4,FALSE)</f>
        <v>0.83</v>
      </c>
      <c r="H62">
        <f>VLOOKUP(A62,away!$A$2:$E$405,3,FALSE)</f>
        <v>1.2666666666666699</v>
      </c>
      <c r="I62">
        <f>VLOOKUP(C62,away!$B$2:$E$405,3,FALSE)</f>
        <v>0.92</v>
      </c>
      <c r="J62">
        <f>VLOOKUP(B62,home!$B$2:$E$405,4,FALSE)</f>
        <v>1.03</v>
      </c>
      <c r="K62" s="3">
        <f t="shared" si="112"/>
        <v>1.5933540740740759</v>
      </c>
      <c r="L62" s="3">
        <f t="shared" si="113"/>
        <v>1.2002933333333365</v>
      </c>
      <c r="M62" s="5">
        <f t="shared" si="114"/>
        <v>6.1197593789158337E-2</v>
      </c>
      <c r="N62" s="5">
        <f t="shared" si="115"/>
        <v>9.7509435387485785E-2</v>
      </c>
      <c r="O62" s="5">
        <f t="shared" si="116"/>
        <v>7.3455063841168344E-2</v>
      </c>
      <c r="P62" s="5">
        <f t="shared" si="117"/>
        <v>0.11703992523269692</v>
      </c>
      <c r="Q62" s="5">
        <f t="shared" si="118"/>
        <v>7.7683528067656701E-2</v>
      </c>
      <c r="R62" s="5">
        <f t="shared" si="119"/>
        <v>4.4083811714064502E-2</v>
      </c>
      <c r="S62" s="5">
        <f t="shared" si="120"/>
        <v>5.595948815271095E-2</v>
      </c>
      <c r="T62" s="5">
        <f t="shared" si="121"/>
        <v>9.324302084942146E-2</v>
      </c>
      <c r="U62" s="5">
        <f t="shared" si="122"/>
        <v>7.0241120995319137E-2</v>
      </c>
      <c r="V62" s="5">
        <f t="shared" si="123"/>
        <v>1.1891343186571084E-2</v>
      </c>
      <c r="W62" s="5">
        <f t="shared" si="124"/>
        <v>4.1259121978349529E-2</v>
      </c>
      <c r="X62" s="5">
        <f t="shared" si="125"/>
        <v>4.9523049049799886E-2</v>
      </c>
      <c r="Y62" s="5">
        <f t="shared" si="126"/>
        <v>2.9721092810407319E-2</v>
      </c>
      <c r="Z62" s="5">
        <f t="shared" si="127"/>
        <v>1.763783510277122E-2</v>
      </c>
      <c r="AA62" s="5">
        <f t="shared" si="128"/>
        <v>2.8103316418847266E-2</v>
      </c>
      <c r="AB62" s="5">
        <f t="shared" si="129"/>
        <v>2.2389266855481586E-2</v>
      </c>
      <c r="AC62" s="5">
        <f t="shared" si="130"/>
        <v>1.4213813723089382E-3</v>
      </c>
      <c r="AD62" s="5">
        <f t="shared" si="131"/>
        <v>1.643509752423062E-2</v>
      </c>
      <c r="AE62" s="5">
        <f t="shared" si="132"/>
        <v>1.9726937991017237E-2</v>
      </c>
      <c r="AF62" s="5">
        <f t="shared" si="133"/>
        <v>1.1839056078849058E-2</v>
      </c>
      <c r="AG62" s="5">
        <f t="shared" si="134"/>
        <v>4.7367800281340111E-3</v>
      </c>
      <c r="AH62" s="5">
        <f t="shared" si="135"/>
        <v>5.2926439720722548E-3</v>
      </c>
      <c r="AI62" s="5">
        <f t="shared" si="136"/>
        <v>8.4330558355249254E-3</v>
      </c>
      <c r="AJ62" s="5">
        <f t="shared" si="137"/>
        <v>6.718421936213902E-3</v>
      </c>
      <c r="AK62" s="5">
        <f t="shared" si="138"/>
        <v>3.5682749878050203E-3</v>
      </c>
      <c r="AL62" s="5">
        <f t="shared" si="139"/>
        <v>1.0873523564690089E-4</v>
      </c>
      <c r="AM62" s="5">
        <f t="shared" si="140"/>
        <v>5.2373859196075245E-3</v>
      </c>
      <c r="AN62" s="5">
        <f t="shared" si="141"/>
        <v>6.2863994033987977E-3</v>
      </c>
      <c r="AO62" s="5">
        <f t="shared" si="142"/>
        <v>3.7727616472851208E-3</v>
      </c>
      <c r="AP62" s="5">
        <f t="shared" si="143"/>
        <v>1.5094735511640089E-3</v>
      </c>
      <c r="AQ62" s="5">
        <f t="shared" si="144"/>
        <v>4.5295276007628962E-4</v>
      </c>
      <c r="AR62" s="5">
        <f t="shared" si="145"/>
        <v>1.2705450550770387E-3</v>
      </c>
      <c r="AS62" s="5">
        <f t="shared" si="146"/>
        <v>2.0244281398016707E-3</v>
      </c>
      <c r="AT62" s="5">
        <f t="shared" si="147"/>
        <v>1.6128154121115978E-3</v>
      </c>
      <c r="AU62" s="5">
        <f t="shared" si="148"/>
        <v>8.565953358724912E-4</v>
      </c>
      <c r="AV62" s="5">
        <f t="shared" si="149"/>
        <v>3.4121491706132136E-4</v>
      </c>
      <c r="AW62" s="5">
        <f t="shared" si="150"/>
        <v>5.7765360541782287E-6</v>
      </c>
      <c r="AX62" s="5">
        <f t="shared" si="151"/>
        <v>1.3908350320841415E-3</v>
      </c>
      <c r="AY62" s="5">
        <f t="shared" si="152"/>
        <v>1.6694100167770523E-3</v>
      </c>
      <c r="AZ62" s="5">
        <f t="shared" si="153"/>
        <v>1.0018908568686948E-3</v>
      </c>
      <c r="BA62" s="5">
        <f t="shared" si="154"/>
        <v>4.0085430540903939E-4</v>
      </c>
      <c r="BB62" s="5">
        <f t="shared" si="155"/>
        <v>1.2028568760510891E-4</v>
      </c>
      <c r="BC62" s="5">
        <f t="shared" si="156"/>
        <v>2.88756217855657E-5</v>
      </c>
      <c r="BD62" s="5">
        <f t="shared" si="157"/>
        <v>2.5417112655143446E-4</v>
      </c>
      <c r="BE62" s="5">
        <f t="shared" si="158"/>
        <v>4.0498460000272562E-4</v>
      </c>
      <c r="BF62" s="5">
        <f t="shared" si="159"/>
        <v>3.2264193117580154E-4</v>
      </c>
      <c r="BG62" s="5">
        <f t="shared" si="160"/>
        <v>1.7136094516869696E-4</v>
      </c>
      <c r="BH62" s="5">
        <f t="shared" si="161"/>
        <v>6.8259665030431912E-5</v>
      </c>
      <c r="BI62" s="5">
        <f t="shared" si="162"/>
        <v>2.175236307423409E-5</v>
      </c>
      <c r="BJ62" s="8">
        <f t="shared" si="163"/>
        <v>0.46354824456741284</v>
      </c>
      <c r="BK62" s="8">
        <f t="shared" si="164"/>
        <v>0.24928787698587018</v>
      </c>
      <c r="BL62" s="8">
        <f t="shared" si="165"/>
        <v>0.26963374604742452</v>
      </c>
      <c r="BM62" s="8">
        <f t="shared" si="166"/>
        <v>0.52747471119052525</v>
      </c>
      <c r="BN62" s="8">
        <f t="shared" si="167"/>
        <v>0.47096935803223061</v>
      </c>
    </row>
    <row r="63" spans="1:66" x14ac:dyDescent="0.25">
      <c r="A63" t="s">
        <v>40</v>
      </c>
      <c r="B63" t="s">
        <v>236</v>
      </c>
      <c r="C63" t="s">
        <v>41</v>
      </c>
      <c r="D63" s="11">
        <v>44230</v>
      </c>
      <c r="E63">
        <f>VLOOKUP(A63,home!$A$2:$E$405,3,FALSE)</f>
        <v>1.4975000000000001</v>
      </c>
      <c r="F63">
        <f>VLOOKUP(B63,home!$B$2:$E$405,3,FALSE)</f>
        <v>1.1599999999999999</v>
      </c>
      <c r="G63">
        <f>VLOOKUP(C63,away!$B$2:$E$405,4,FALSE)</f>
        <v>1.37</v>
      </c>
      <c r="H63">
        <f>VLOOKUP(A63,away!$A$2:$E$405,3,FALSE)</f>
        <v>1.175</v>
      </c>
      <c r="I63">
        <f>VLOOKUP(C63,away!$B$2:$E$405,3,FALSE)</f>
        <v>0.56000000000000005</v>
      </c>
      <c r="J63">
        <f>VLOOKUP(B63,home!$B$2:$E$405,4,FALSE)</f>
        <v>0.85</v>
      </c>
      <c r="K63" s="3">
        <f t="shared" si="112"/>
        <v>2.3798270000000001</v>
      </c>
      <c r="L63" s="3">
        <f t="shared" si="113"/>
        <v>0.55930000000000013</v>
      </c>
      <c r="M63" s="5">
        <f t="shared" si="114"/>
        <v>5.2911900670654967E-2</v>
      </c>
      <c r="N63" s="5">
        <f t="shared" si="115"/>
        <v>0.12592116983734281</v>
      </c>
      <c r="O63" s="5">
        <f t="shared" si="116"/>
        <v>2.9593626045097323E-2</v>
      </c>
      <c r="P63" s="5">
        <f t="shared" si="117"/>
        <v>7.0427710290025827E-2</v>
      </c>
      <c r="Q63" s="5">
        <f t="shared" si="118"/>
        <v>0.14983529992524705</v>
      </c>
      <c r="R63" s="5">
        <f t="shared" si="119"/>
        <v>8.2758575235114679E-3</v>
      </c>
      <c r="S63" s="5">
        <f t="shared" si="120"/>
        <v>2.3435476300356532E-2</v>
      </c>
      <c r="T63" s="5">
        <f t="shared" si="121"/>
        <v>8.3802883248190685E-2</v>
      </c>
      <c r="U63" s="5">
        <f t="shared" si="122"/>
        <v>1.9695109182605731E-2</v>
      </c>
      <c r="V63" s="5">
        <f t="shared" si="123"/>
        <v>3.4659435242990005E-3</v>
      </c>
      <c r="W63" s="5">
        <f t="shared" si="124"/>
        <v>0.1188606974384003</v>
      </c>
      <c r="X63" s="5">
        <f t="shared" si="125"/>
        <v>6.6478788077297291E-2</v>
      </c>
      <c r="Y63" s="5">
        <f t="shared" si="126"/>
        <v>1.8590793085816192E-2</v>
      </c>
      <c r="Z63" s="5">
        <f t="shared" si="127"/>
        <v>1.5428957042999888E-3</v>
      </c>
      <c r="AA63" s="5">
        <f t="shared" si="128"/>
        <v>3.6718248552771301E-3</v>
      </c>
      <c r="AB63" s="5">
        <f t="shared" si="129"/>
        <v>4.3691539649298042E-3</v>
      </c>
      <c r="AC63" s="5">
        <f t="shared" si="130"/>
        <v>2.8833124414945945E-4</v>
      </c>
      <c r="AD63" s="5">
        <f t="shared" si="131"/>
        <v>7.0716974250683975E-2</v>
      </c>
      <c r="AE63" s="5">
        <f t="shared" si="132"/>
        <v>3.9552003698407542E-2</v>
      </c>
      <c r="AF63" s="5">
        <f t="shared" si="133"/>
        <v>1.1060717834259673E-2</v>
      </c>
      <c r="AG63" s="5">
        <f t="shared" si="134"/>
        <v>2.0620864949004794E-3</v>
      </c>
      <c r="AH63" s="5">
        <f t="shared" si="135"/>
        <v>2.157353918537459E-4</v>
      </c>
      <c r="AI63" s="5">
        <f t="shared" si="136"/>
        <v>5.1341291038912464E-4</v>
      </c>
      <c r="AJ63" s="5">
        <f t="shared" si="137"/>
        <v>6.1091695314630979E-4</v>
      </c>
      <c r="AK63" s="5">
        <f t="shared" si="138"/>
        <v>4.8462555328510765E-4</v>
      </c>
      <c r="AL63" s="5">
        <f t="shared" si="139"/>
        <v>1.5351184949425098E-5</v>
      </c>
      <c r="AM63" s="5">
        <f t="shared" si="140"/>
        <v>3.3658832936016521E-2</v>
      </c>
      <c r="AN63" s="5">
        <f t="shared" si="141"/>
        <v>1.8825385261114037E-2</v>
      </c>
      <c r="AO63" s="5">
        <f t="shared" si="142"/>
        <v>5.2645189882705419E-3</v>
      </c>
      <c r="AP63" s="5">
        <f t="shared" si="143"/>
        <v>9.8148182337990525E-4</v>
      </c>
      <c r="AQ63" s="5">
        <f t="shared" si="144"/>
        <v>1.3723569595409523E-4</v>
      </c>
      <c r="AR63" s="5">
        <f t="shared" si="145"/>
        <v>2.413216093276003E-5</v>
      </c>
      <c r="AS63" s="5">
        <f t="shared" si="146"/>
        <v>5.7430368156127509E-5</v>
      </c>
      <c r="AT63" s="5">
        <f t="shared" si="147"/>
        <v>6.8337170378946242E-5</v>
      </c>
      <c r="AU63" s="5">
        <f t="shared" si="148"/>
        <v>5.421021439047217E-5</v>
      </c>
      <c r="AV63" s="5">
        <f t="shared" si="149"/>
        <v>3.2252732970558552E-5</v>
      </c>
      <c r="AW63" s="5">
        <f t="shared" si="150"/>
        <v>5.6758330174162855E-7</v>
      </c>
      <c r="AX63" s="5">
        <f t="shared" si="151"/>
        <v>1.3350366568270228E-2</v>
      </c>
      <c r="AY63" s="5">
        <f t="shared" si="152"/>
        <v>7.4668600216335392E-3</v>
      </c>
      <c r="AZ63" s="5">
        <f t="shared" si="153"/>
        <v>2.0881074050498197E-3</v>
      </c>
      <c r="BA63" s="5">
        <f t="shared" si="154"/>
        <v>3.8929282388145493E-4</v>
      </c>
      <c r="BB63" s="5">
        <f t="shared" si="155"/>
        <v>5.4432869099224421E-5</v>
      </c>
      <c r="BC63" s="5">
        <f t="shared" si="156"/>
        <v>6.0888607374392472E-6</v>
      </c>
      <c r="BD63" s="5">
        <f t="shared" si="157"/>
        <v>2.2495196016154479E-6</v>
      </c>
      <c r="BE63" s="5">
        <f t="shared" si="158"/>
        <v>5.353467484953687E-6</v>
      </c>
      <c r="BF63" s="5">
        <f t="shared" si="159"/>
        <v>6.3701632321574406E-6</v>
      </c>
      <c r="BG63" s="5">
        <f t="shared" si="160"/>
        <v>5.0532954847651813E-6</v>
      </c>
      <c r="BH63" s="5">
        <f t="shared" si="161"/>
        <v>3.006492258405567E-6</v>
      </c>
      <c r="BI63" s="5">
        <f t="shared" si="162"/>
        <v>1.4309862903689099E-6</v>
      </c>
      <c r="BJ63" s="8">
        <f t="shared" si="163"/>
        <v>0.76910401714395282</v>
      </c>
      <c r="BK63" s="8">
        <f t="shared" si="164"/>
        <v>0.15801157323606874</v>
      </c>
      <c r="BL63" s="8">
        <f t="shared" si="165"/>
        <v>6.7690088951276914E-2</v>
      </c>
      <c r="BM63" s="8">
        <f t="shared" si="166"/>
        <v>0.55191671830538691</v>
      </c>
      <c r="BN63" s="8">
        <f t="shared" si="167"/>
        <v>0.43696556429187938</v>
      </c>
    </row>
    <row r="64" spans="1:66" x14ac:dyDescent="0.25">
      <c r="A64" t="s">
        <v>40</v>
      </c>
      <c r="B64" t="s">
        <v>318</v>
      </c>
      <c r="C64" t="s">
        <v>320</v>
      </c>
      <c r="D64" s="11">
        <v>44230</v>
      </c>
      <c r="E64">
        <f>VLOOKUP(A64,home!$A$2:$E$405,3,FALSE)</f>
        <v>1.4975000000000001</v>
      </c>
      <c r="F64">
        <f>VLOOKUP(B64,home!$B$2:$E$405,3,FALSE)</f>
        <v>0.88</v>
      </c>
      <c r="G64">
        <f>VLOOKUP(C64,away!$B$2:$E$405,4,FALSE)</f>
        <v>1.02</v>
      </c>
      <c r="H64">
        <f>VLOOKUP(A64,away!$A$2:$E$405,3,FALSE)</f>
        <v>1.175</v>
      </c>
      <c r="I64">
        <f>VLOOKUP(C64,away!$B$2:$E$405,3,FALSE)</f>
        <v>1.34</v>
      </c>
      <c r="J64">
        <f>VLOOKUP(B64,home!$B$2:$E$405,4,FALSE)</f>
        <v>0.94</v>
      </c>
      <c r="K64" s="3">
        <f t="shared" si="112"/>
        <v>1.3441560000000001</v>
      </c>
      <c r="L64" s="3">
        <f t="shared" si="113"/>
        <v>1.4800300000000002</v>
      </c>
      <c r="M64" s="5">
        <f t="shared" si="114"/>
        <v>5.9356953730269744E-2</v>
      </c>
      <c r="N64" s="5">
        <f t="shared" si="115"/>
        <v>7.978500549826445E-2</v>
      </c>
      <c r="O64" s="5">
        <f t="shared" si="116"/>
        <v>8.785007222941113E-2</v>
      </c>
      <c r="P64" s="5">
        <f t="shared" si="117"/>
        <v>0.11808420168759633</v>
      </c>
      <c r="Q64" s="5">
        <f t="shared" si="118"/>
        <v>5.3621746925262594E-2</v>
      </c>
      <c r="R64" s="5">
        <f t="shared" si="119"/>
        <v>6.5010371200847697E-2</v>
      </c>
      <c r="S64" s="5">
        <f t="shared" si="120"/>
        <v>5.8728918062240877E-2</v>
      </c>
      <c r="T64" s="5">
        <f t="shared" si="121"/>
        <v>7.936179410179639E-2</v>
      </c>
      <c r="U64" s="5">
        <f t="shared" si="122"/>
        <v>8.7384080511846624E-2</v>
      </c>
      <c r="V64" s="5">
        <f t="shared" si="123"/>
        <v>1.2981643672599382E-2</v>
      </c>
      <c r="W64" s="5">
        <f t="shared" si="124"/>
        <v>2.4025330953357755E-2</v>
      </c>
      <c r="X64" s="5">
        <f t="shared" si="125"/>
        <v>3.5558210570898079E-2</v>
      </c>
      <c r="Y64" s="5">
        <f t="shared" si="126"/>
        <v>2.6313609195623148E-2</v>
      </c>
      <c r="Z64" s="5">
        <f t="shared" si="127"/>
        <v>3.207243322946355E-2</v>
      </c>
      <c r="AA64" s="5">
        <f t="shared" si="128"/>
        <v>4.3110353559982807E-2</v>
      </c>
      <c r="AB64" s="5">
        <f t="shared" si="129"/>
        <v>2.8973520199886135E-2</v>
      </c>
      <c r="AC64" s="5">
        <f t="shared" si="130"/>
        <v>1.6140979840349368E-3</v>
      </c>
      <c r="AD64" s="5">
        <f t="shared" si="131"/>
        <v>8.0734481882353895E-3</v>
      </c>
      <c r="AE64" s="5">
        <f t="shared" si="132"/>
        <v>1.1948945522034023E-2</v>
      </c>
      <c r="AF64" s="5">
        <f t="shared" si="133"/>
        <v>8.84239892048801E-3</v>
      </c>
      <c r="AG64" s="5">
        <f t="shared" si="134"/>
        <v>4.3623385580966248E-3</v>
      </c>
      <c r="AH64" s="5">
        <f t="shared" si="135"/>
        <v>1.1867040838150733E-2</v>
      </c>
      <c r="AI64" s="5">
        <f t="shared" si="136"/>
        <v>1.5951154144845336E-2</v>
      </c>
      <c r="AJ64" s="5">
        <f t="shared" si="137"/>
        <v>1.0720419775359367E-2</v>
      </c>
      <c r="AK64" s="5">
        <f t="shared" si="138"/>
        <v>4.8033055211893147E-3</v>
      </c>
      <c r="AL64" s="5">
        <f t="shared" si="139"/>
        <v>1.2844289331723284E-4</v>
      </c>
      <c r="AM64" s="5">
        <f t="shared" si="140"/>
        <v>2.1703947645811449E-3</v>
      </c>
      <c r="AN64" s="5">
        <f t="shared" si="141"/>
        <v>3.212249363423032E-3</v>
      </c>
      <c r="AO64" s="5">
        <f t="shared" si="142"/>
        <v>2.377112712673496E-3</v>
      </c>
      <c r="AP64" s="5">
        <f t="shared" si="143"/>
        <v>1.1727327093793852E-3</v>
      </c>
      <c r="AQ64" s="5">
        <f t="shared" si="144"/>
        <v>4.339198979656928E-4</v>
      </c>
      <c r="AR64" s="5">
        <f t="shared" si="145"/>
        <v>3.512715290337645E-3</v>
      </c>
      <c r="AS64" s="5">
        <f t="shared" si="146"/>
        <v>4.7216373337990872E-3</v>
      </c>
      <c r="AT64" s="5">
        <f t="shared" si="147"/>
        <v>3.1733085760250242E-3</v>
      </c>
      <c r="AU64" s="5">
        <f t="shared" si="148"/>
        <v>1.421807254105164E-3</v>
      </c>
      <c r="AV64" s="5">
        <f t="shared" si="149"/>
        <v>4.7778268786224535E-4</v>
      </c>
      <c r="AW64" s="5">
        <f t="shared" si="150"/>
        <v>7.0978656185820656E-6</v>
      </c>
      <c r="AX64" s="5">
        <f t="shared" si="151"/>
        <v>4.8622485753005559E-4</v>
      </c>
      <c r="AY64" s="5">
        <f t="shared" si="152"/>
        <v>7.1962737589020809E-4</v>
      </c>
      <c r="AZ64" s="5">
        <f t="shared" si="153"/>
        <v>5.3253505256939252E-4</v>
      </c>
      <c r="BA64" s="5">
        <f t="shared" si="154"/>
        <v>2.627226179514261E-4</v>
      </c>
      <c r="BB64" s="5">
        <f t="shared" si="155"/>
        <v>9.7209339061662289E-5</v>
      </c>
      <c r="BC64" s="5">
        <f t="shared" si="156"/>
        <v>2.87745476182864E-5</v>
      </c>
      <c r="BD64" s="5">
        <f t="shared" si="157"/>
        <v>8.6648733519307023E-4</v>
      </c>
      <c r="BE64" s="5">
        <f t="shared" si="158"/>
        <v>1.1646941505237764E-3</v>
      </c>
      <c r="BF64" s="5">
        <f t="shared" si="159"/>
        <v>7.8276531529571894E-4</v>
      </c>
      <c r="BG64" s="5">
        <f t="shared" si="160"/>
        <v>3.5071956504887741E-4</v>
      </c>
      <c r="BH64" s="5">
        <f t="shared" si="161"/>
        <v>1.1785545191945976E-4</v>
      </c>
      <c r="BI64" s="5">
        <f t="shared" si="162"/>
        <v>3.168322256605066E-5</v>
      </c>
      <c r="BJ64" s="8">
        <f t="shared" si="163"/>
        <v>0.34338633167270027</v>
      </c>
      <c r="BK64" s="8">
        <f t="shared" si="164"/>
        <v>0.2516138854059487</v>
      </c>
      <c r="BL64" s="8">
        <f t="shared" si="165"/>
        <v>0.37229177416419523</v>
      </c>
      <c r="BM64" s="8">
        <f t="shared" si="166"/>
        <v>0.53494354369038422</v>
      </c>
      <c r="BN64" s="8">
        <f t="shared" si="167"/>
        <v>0.46370835127165194</v>
      </c>
    </row>
    <row r="65" spans="1:66" x14ac:dyDescent="0.25">
      <c r="A65" t="s">
        <v>69</v>
      </c>
      <c r="B65" t="s">
        <v>75</v>
      </c>
      <c r="C65" t="s">
        <v>78</v>
      </c>
      <c r="D65" s="11">
        <v>44258</v>
      </c>
      <c r="E65">
        <f>VLOOKUP(A65,home!$A$2:$E$405,3,FALSE)</f>
        <v>1.33815028901734</v>
      </c>
      <c r="F65">
        <f>VLOOKUP(B65,home!$B$2:$E$405,3,FALSE)</f>
        <v>0.62</v>
      </c>
      <c r="G65">
        <f>VLOOKUP(C65,away!$B$2:$E$405,4,FALSE)</f>
        <v>0.75</v>
      </c>
      <c r="H65">
        <f>VLOOKUP(A65,away!$A$2:$E$405,3,FALSE)</f>
        <v>1.32369942196532</v>
      </c>
      <c r="I65">
        <f>VLOOKUP(C65,away!$B$2:$E$405,3,FALSE)</f>
        <v>1.36</v>
      </c>
      <c r="J65">
        <f>VLOOKUP(B65,home!$B$2:$E$405,4,FALSE)</f>
        <v>0.89</v>
      </c>
      <c r="K65" s="3">
        <f t="shared" si="112"/>
        <v>0.6222398843930631</v>
      </c>
      <c r="L65" s="3">
        <f t="shared" si="113"/>
        <v>1.6022057803468235</v>
      </c>
      <c r="M65" s="5">
        <f t="shared" si="114"/>
        <v>0.10812734082240427</v>
      </c>
      <c r="N65" s="5">
        <f t="shared" si="115"/>
        <v>6.7281144053062167E-2</v>
      </c>
      <c r="O65" s="5">
        <f t="shared" si="116"/>
        <v>0.17324225047918718</v>
      </c>
      <c r="P65" s="5">
        <f t="shared" si="117"/>
        <v>0.10779823791016352</v>
      </c>
      <c r="Q65" s="5">
        <f t="shared" si="118"/>
        <v>2.0932505648705212E-2</v>
      </c>
      <c r="R65" s="5">
        <f t="shared" si="119"/>
        <v>0.138784867559023</v>
      </c>
      <c r="S65" s="5">
        <f t="shared" si="120"/>
        <v>2.686753416886126E-2</v>
      </c>
      <c r="T65" s="5">
        <f t="shared" si="121"/>
        <v>3.3538181547498019E-2</v>
      </c>
      <c r="U65" s="5">
        <f t="shared" si="122"/>
        <v>8.6357479945433052E-2</v>
      </c>
      <c r="V65" s="5">
        <f t="shared" si="123"/>
        <v>2.976195390818961E-3</v>
      </c>
      <c r="W65" s="5">
        <f t="shared" si="124"/>
        <v>4.3416799649691577E-3</v>
      </c>
      <c r="X65" s="5">
        <f t="shared" si="125"/>
        <v>6.9562647362895781E-3</v>
      </c>
      <c r="Y65" s="5">
        <f t="shared" si="126"/>
        <v>5.5726837850529681E-3</v>
      </c>
      <c r="Z65" s="5">
        <f t="shared" si="127"/>
        <v>7.412063900924501E-2</v>
      </c>
      <c r="AA65" s="5">
        <f t="shared" si="128"/>
        <v>4.6120817848252588E-2</v>
      </c>
      <c r="AB65" s="5">
        <f t="shared" si="129"/>
        <v>1.4349106183005103E-2</v>
      </c>
      <c r="AC65" s="5">
        <f t="shared" si="130"/>
        <v>1.8544605391109241E-4</v>
      </c>
      <c r="AD65" s="5">
        <f t="shared" si="131"/>
        <v>6.7539160986852169E-4</v>
      </c>
      <c r="AE65" s="5">
        <f t="shared" si="132"/>
        <v>1.0821163413290921E-3</v>
      </c>
      <c r="AF65" s="5">
        <f t="shared" si="133"/>
        <v>8.6688652854261406E-4</v>
      </c>
      <c r="AG65" s="5">
        <f t="shared" si="134"/>
        <v>4.6297686897858937E-4</v>
      </c>
      <c r="AH65" s="5">
        <f t="shared" si="135"/>
        <v>2.9689129065903146E-2</v>
      </c>
      <c r="AI65" s="5">
        <f t="shared" si="136"/>
        <v>1.8473760237698304E-2</v>
      </c>
      <c r="AJ65" s="5">
        <f t="shared" si="137"/>
        <v>5.7475552173052785E-3</v>
      </c>
      <c r="AK65" s="5">
        <f t="shared" si="138"/>
        <v>1.192119364652928E-3</v>
      </c>
      <c r="AL65" s="5">
        <f t="shared" si="139"/>
        <v>7.3952647635506522E-6</v>
      </c>
      <c r="AM65" s="5">
        <f t="shared" si="140"/>
        <v>8.4051119448926741E-5</v>
      </c>
      <c r="AN65" s="5">
        <f t="shared" si="141"/>
        <v>1.3466718942569176E-4</v>
      </c>
      <c r="AO65" s="5">
        <f t="shared" si="142"/>
        <v>1.07882274660452E-4</v>
      </c>
      <c r="AP65" s="5">
        <f t="shared" si="143"/>
        <v>5.7616534685979959E-5</v>
      </c>
      <c r="AQ65" s="5">
        <f t="shared" si="144"/>
        <v>2.307838622935758E-5</v>
      </c>
      <c r="AR65" s="5">
        <f t="shared" si="145"/>
        <v>9.5136188405705851E-3</v>
      </c>
      <c r="AS65" s="5">
        <f t="shared" si="146"/>
        <v>5.9197530875163091E-3</v>
      </c>
      <c r="AT65" s="5">
        <f t="shared" si="147"/>
        <v>1.8417532384058129E-3</v>
      </c>
      <c r="AU65" s="5">
        <f t="shared" si="148"/>
        <v>3.820041073820609E-4</v>
      </c>
      <c r="AV65" s="5">
        <f t="shared" si="149"/>
        <v>5.9424547903772203E-5</v>
      </c>
      <c r="AW65" s="5">
        <f t="shared" si="150"/>
        <v>2.0479878023821428E-7</v>
      </c>
      <c r="AX65" s="5">
        <f t="shared" si="151"/>
        <v>8.7166598081679503E-6</v>
      </c>
      <c r="AY65" s="5">
        <f t="shared" si="152"/>
        <v>1.3965882729963524E-5</v>
      </c>
      <c r="AZ65" s="5">
        <f t="shared" si="153"/>
        <v>1.118810901879672E-5</v>
      </c>
      <c r="BA65" s="5">
        <f t="shared" si="154"/>
        <v>5.9752176470221789E-6</v>
      </c>
      <c r="BB65" s="5">
        <f t="shared" si="155"/>
        <v>2.3933820632223195E-6</v>
      </c>
      <c r="BC65" s="5">
        <f t="shared" si="156"/>
        <v>7.6693811525464172E-7</v>
      </c>
      <c r="BD65" s="5">
        <f t="shared" si="157"/>
        <v>2.5404625163964406E-3</v>
      </c>
      <c r="BE65" s="5">
        <f t="shared" si="158"/>
        <v>1.5807771025074316E-3</v>
      </c>
      <c r="BF65" s="5">
        <f t="shared" si="159"/>
        <v>4.9181128075771264E-4</v>
      </c>
      <c r="BG65" s="5">
        <f t="shared" si="160"/>
        <v>1.0200819816062782E-4</v>
      </c>
      <c r="BH65" s="5">
        <f t="shared" si="161"/>
        <v>1.5868392357653431E-5</v>
      </c>
      <c r="BI65" s="5">
        <f t="shared" si="162"/>
        <v>1.9747893252260073E-6</v>
      </c>
      <c r="BJ65" s="8">
        <f t="shared" si="163"/>
        <v>0.14216013277812878</v>
      </c>
      <c r="BK65" s="8">
        <f t="shared" si="164"/>
        <v>0.24597611549365261</v>
      </c>
      <c r="BL65" s="8">
        <f t="shared" si="165"/>
        <v>0.53640654200174431</v>
      </c>
      <c r="BM65" s="8">
        <f t="shared" si="166"/>
        <v>0.38248332172627536</v>
      </c>
      <c r="BN65" s="8">
        <f t="shared" si="167"/>
        <v>0.61616634647254531</v>
      </c>
    </row>
    <row r="66" spans="1:66" x14ac:dyDescent="0.25">
      <c r="A66" t="s">
        <v>69</v>
      </c>
      <c r="B66" t="s">
        <v>258</v>
      </c>
      <c r="C66" t="s">
        <v>351</v>
      </c>
      <c r="D66" s="11">
        <v>44258</v>
      </c>
      <c r="E66">
        <f>VLOOKUP(A66,home!$A$2:$E$405,3,FALSE)</f>
        <v>1.33815028901734</v>
      </c>
      <c r="F66">
        <f>VLOOKUP(B66,home!$B$2:$E$405,3,FALSE)</f>
        <v>0.46</v>
      </c>
      <c r="G66">
        <f>VLOOKUP(C66,away!$B$2:$E$405,4,FALSE)</f>
        <v>0.66</v>
      </c>
      <c r="H66">
        <f>VLOOKUP(A66,away!$A$2:$E$405,3,FALSE)</f>
        <v>1.32369942196532</v>
      </c>
      <c r="I66">
        <f>VLOOKUP(C66,away!$B$2:$E$405,3,FALSE)</f>
        <v>0.97</v>
      </c>
      <c r="J66">
        <f>VLOOKUP(B66,home!$B$2:$E$405,4,FALSE)</f>
        <v>1.1299999999999999</v>
      </c>
      <c r="K66" s="3">
        <f t="shared" si="112"/>
        <v>0.40626242774566446</v>
      </c>
      <c r="L66" s="3">
        <f t="shared" si="113"/>
        <v>1.4509069364161871</v>
      </c>
      <c r="M66" s="5">
        <f t="shared" si="114"/>
        <v>0.15611390714682402</v>
      </c>
      <c r="N66" s="5">
        <f t="shared" si="115"/>
        <v>6.3423214922329954E-2</v>
      </c>
      <c r="O66" s="5">
        <f t="shared" si="116"/>
        <v>0.22650675075035953</v>
      </c>
      <c r="P66" s="5">
        <f t="shared" si="117"/>
        <v>9.2021182460623158E-2</v>
      </c>
      <c r="Q66" s="5">
        <f t="shared" si="118"/>
        <v>1.2883234634890411E-2</v>
      </c>
      <c r="R66" s="5">
        <f t="shared" si="119"/>
        <v>0.16432010790439455</v>
      </c>
      <c r="S66" s="5">
        <f t="shared" si="120"/>
        <v>1.3560447906616199E-2</v>
      </c>
      <c r="T66" s="5">
        <f t="shared" si="121"/>
        <v>1.869237449523976E-2</v>
      </c>
      <c r="U66" s="5">
        <f t="shared" si="122"/>
        <v>6.6757085964668866E-2</v>
      </c>
      <c r="V66" s="5">
        <f t="shared" si="123"/>
        <v>8.8813245680562363E-4</v>
      </c>
      <c r="W66" s="5">
        <f t="shared" si="124"/>
        <v>1.7446580599958692E-3</v>
      </c>
      <c r="X66" s="5">
        <f t="shared" si="125"/>
        <v>2.5313364809224147E-3</v>
      </c>
      <c r="Y66" s="5">
        <f t="shared" si="126"/>
        <v>1.836366829286837E-3</v>
      </c>
      <c r="Z66" s="5">
        <f t="shared" si="127"/>
        <v>7.947106145038077E-2</v>
      </c>
      <c r="AA66" s="5">
        <f t="shared" si="128"/>
        <v>3.2286106360356573E-2</v>
      </c>
      <c r="AB66" s="5">
        <f t="shared" si="129"/>
        <v>6.5583159762066003E-3</v>
      </c>
      <c r="AC66" s="5">
        <f t="shared" si="130"/>
        <v>3.271929786340569E-5</v>
      </c>
      <c r="AD66" s="5">
        <f t="shared" si="131"/>
        <v>1.7719725475999072E-4</v>
      </c>
      <c r="AE66" s="5">
        <f t="shared" si="132"/>
        <v>2.5709672604517673E-4</v>
      </c>
      <c r="AF66" s="5">
        <f t="shared" si="133"/>
        <v>1.865117115744196E-4</v>
      </c>
      <c r="AG66" s="5">
        <f t="shared" si="134"/>
        <v>9.0203712015393521E-5</v>
      </c>
      <c r="AH66" s="5">
        <f t="shared" si="135"/>
        <v>2.8826278575678658E-2</v>
      </c>
      <c r="AI66" s="5">
        <f t="shared" si="136"/>
        <v>1.1711033917028045E-2</v>
      </c>
      <c r="AJ66" s="5">
        <f t="shared" si="137"/>
        <v>2.3788765352718158E-3</v>
      </c>
      <c r="AK66" s="5">
        <f t="shared" si="138"/>
        <v>3.2214938550890755E-4</v>
      </c>
      <c r="AL66" s="5">
        <f t="shared" si="139"/>
        <v>7.7145426277499591E-7</v>
      </c>
      <c r="AM66" s="5">
        <f t="shared" si="140"/>
        <v>1.4397717381732172E-5</v>
      </c>
      <c r="AN66" s="5">
        <f t="shared" si="141"/>
        <v>2.088974801771511E-5</v>
      </c>
      <c r="AO66" s="5">
        <f t="shared" si="142"/>
        <v>1.5154540149444577E-5</v>
      </c>
      <c r="AP66" s="5">
        <f t="shared" si="143"/>
        <v>7.3292758070089102E-6</v>
      </c>
      <c r="AQ66" s="5">
        <f t="shared" si="144"/>
        <v>2.6585242768241466E-6</v>
      </c>
      <c r="AR66" s="5">
        <f t="shared" si="145"/>
        <v>8.3648495073034932E-3</v>
      </c>
      <c r="AS66" s="5">
        <f t="shared" si="146"/>
        <v>3.3983240685642418E-3</v>
      </c>
      <c r="AT66" s="5">
        <f t="shared" si="147"/>
        <v>6.9030569318071638E-4</v>
      </c>
      <c r="AU66" s="5">
        <f t="shared" si="148"/>
        <v>9.3481755599417204E-5</v>
      </c>
      <c r="AV66" s="5">
        <f t="shared" si="149"/>
        <v>9.4945312449365226E-6</v>
      </c>
      <c r="AW66" s="5">
        <f t="shared" si="150"/>
        <v>1.2631470111271901E-8</v>
      </c>
      <c r="AX66" s="5">
        <f t="shared" si="151"/>
        <v>9.7487526958307667E-7</v>
      </c>
      <c r="AY66" s="5">
        <f t="shared" si="152"/>
        <v>1.4144532907786862E-6</v>
      </c>
      <c r="AZ66" s="5">
        <f t="shared" si="153"/>
        <v>1.0261200454137491E-6</v>
      </c>
      <c r="BA66" s="5">
        <f t="shared" si="154"/>
        <v>4.9626823049550037E-7</v>
      </c>
      <c r="BB66" s="5">
        <f t="shared" si="155"/>
        <v>1.8000975448722734E-7</v>
      </c>
      <c r="BC66" s="5">
        <f t="shared" si="156"/>
        <v>5.2235480281618575E-8</v>
      </c>
      <c r="BD66" s="5">
        <f t="shared" si="157"/>
        <v>2.0227696953706953E-3</v>
      </c>
      <c r="BE66" s="5">
        <f t="shared" si="158"/>
        <v>8.2177532721165671E-4</v>
      </c>
      <c r="BF66" s="5">
        <f t="shared" si="159"/>
        <v>1.6692821974724771E-4</v>
      </c>
      <c r="BG66" s="5">
        <f t="shared" si="160"/>
        <v>2.2605554604592877E-5</v>
      </c>
      <c r="BH66" s="5">
        <f t="shared" si="161"/>
        <v>2.295946873549771E-6</v>
      </c>
      <c r="BI66" s="5">
        <f t="shared" si="162"/>
        <v>1.8655139016467969E-7</v>
      </c>
      <c r="BJ66" s="8">
        <f t="shared" si="163"/>
        <v>0.101886768594764</v>
      </c>
      <c r="BK66" s="8">
        <f t="shared" si="164"/>
        <v>0.26261857517628595</v>
      </c>
      <c r="BL66" s="8">
        <f t="shared" si="165"/>
        <v>0.55525972222056419</v>
      </c>
      <c r="BM66" s="8">
        <f t="shared" si="166"/>
        <v>0.28396632780075259</v>
      </c>
      <c r="BN66" s="8">
        <f t="shared" si="167"/>
        <v>0.71526839781942164</v>
      </c>
    </row>
    <row r="67" spans="1:66" x14ac:dyDescent="0.25">
      <c r="A67" t="s">
        <v>69</v>
      </c>
      <c r="B67" t="s">
        <v>263</v>
      </c>
      <c r="C67" t="s">
        <v>261</v>
      </c>
      <c r="D67" s="11">
        <v>44258</v>
      </c>
      <c r="E67">
        <f>VLOOKUP(A67,home!$A$2:$E$405,3,FALSE)</f>
        <v>1.33815028901734</v>
      </c>
      <c r="F67">
        <f>VLOOKUP(B67,home!$B$2:$E$405,3,FALSE)</f>
        <v>0.7</v>
      </c>
      <c r="G67">
        <f>VLOOKUP(C67,away!$B$2:$E$405,4,FALSE)</f>
        <v>0.62</v>
      </c>
      <c r="H67">
        <f>VLOOKUP(A67,away!$A$2:$E$405,3,FALSE)</f>
        <v>1.32369942196532</v>
      </c>
      <c r="I67">
        <f>VLOOKUP(C67,away!$B$2:$E$405,3,FALSE)</f>
        <v>1.37</v>
      </c>
      <c r="J67">
        <f>VLOOKUP(B67,home!$B$2:$E$405,4,FALSE)</f>
        <v>1.2</v>
      </c>
      <c r="K67" s="3">
        <f t="shared" si="112"/>
        <v>0.58075722543352548</v>
      </c>
      <c r="L67" s="3">
        <f t="shared" si="113"/>
        <v>2.176161849710986</v>
      </c>
      <c r="M67" s="5">
        <f t="shared" si="114"/>
        <v>6.3487066236487061E-2</v>
      </c>
      <c r="N67" s="5">
        <f t="shared" si="115"/>
        <v>3.6870572438416682E-2</v>
      </c>
      <c r="O67" s="5">
        <f t="shared" si="116"/>
        <v>0.13815813149391756</v>
      </c>
      <c r="P67" s="5">
        <f t="shared" si="117"/>
        <v>8.0236333117487749E-2</v>
      </c>
      <c r="Q67" s="5">
        <f t="shared" si="118"/>
        <v>1.0706425674740342E-2</v>
      </c>
      <c r="R67" s="5">
        <f t="shared" si="119"/>
        <v>0.1503272274922087</v>
      </c>
      <c r="S67" s="5">
        <f t="shared" si="120"/>
        <v>2.5351105090285743E-2</v>
      </c>
      <c r="T67" s="5">
        <f t="shared" si="121"/>
        <v>2.3298915100136135E-2</v>
      </c>
      <c r="U67" s="5">
        <f t="shared" si="122"/>
        <v>8.7303623545489512E-2</v>
      </c>
      <c r="V67" s="5">
        <f t="shared" si="123"/>
        <v>3.5599196874100858E-3</v>
      </c>
      <c r="W67" s="5">
        <f t="shared" si="124"/>
        <v>2.0726113563908207E-3</v>
      </c>
      <c r="X67" s="5">
        <f t="shared" si="125"/>
        <v>4.510337763055444E-3</v>
      </c>
      <c r="Y67" s="5">
        <f t="shared" si="126"/>
        <v>4.9076124846360245E-3</v>
      </c>
      <c r="Z67" s="5">
        <f t="shared" si="127"/>
        <v>0.10904545914712301</v>
      </c>
      <c r="AA67" s="5">
        <f t="shared" si="128"/>
        <v>6.3328938300408005E-2</v>
      </c>
      <c r="AB67" s="5">
        <f t="shared" si="129"/>
        <v>1.8389369248497937E-2</v>
      </c>
      <c r="AC67" s="5">
        <f t="shared" si="130"/>
        <v>2.811939884402583E-4</v>
      </c>
      <c r="AD67" s="5">
        <f t="shared" si="131"/>
        <v>3.0092100518488724E-4</v>
      </c>
      <c r="AE67" s="5">
        <f t="shared" si="132"/>
        <v>6.5485281126003336E-4</v>
      </c>
      <c r="AF67" s="5">
        <f t="shared" si="133"/>
        <v>7.1253285252003687E-4</v>
      </c>
      <c r="AG67" s="5">
        <f t="shared" si="134"/>
        <v>5.168622701066162E-4</v>
      </c>
      <c r="AH67" s="5">
        <f t="shared" si="135"/>
        <v>5.9325142020046739E-2</v>
      </c>
      <c r="AI67" s="5">
        <f t="shared" si="136"/>
        <v>3.4453504878012201E-2</v>
      </c>
      <c r="AJ67" s="5">
        <f t="shared" si="137"/>
        <v>1.0004560949707399E-2</v>
      </c>
      <c r="AK67" s="5">
        <f t="shared" si="138"/>
        <v>1.936740352944222E-3</v>
      </c>
      <c r="AL67" s="5">
        <f t="shared" si="139"/>
        <v>1.4215162781713685E-5</v>
      </c>
      <c r="AM67" s="5">
        <f t="shared" si="140"/>
        <v>3.4952409609168544E-5</v>
      </c>
      <c r="AN67" s="5">
        <f t="shared" si="141"/>
        <v>7.606210034694426E-5</v>
      </c>
      <c r="AO67" s="5">
        <f t="shared" si="142"/>
        <v>8.2761720491954444E-5</v>
      </c>
      <c r="AP67" s="5">
        <f t="shared" si="143"/>
        <v>6.0034299583678396E-5</v>
      </c>
      <c r="AQ67" s="5">
        <f t="shared" si="144"/>
        <v>3.2661088107030262E-5</v>
      </c>
      <c r="AR67" s="5">
        <f t="shared" si="145"/>
        <v>2.5820222158542357E-2</v>
      </c>
      <c r="AS67" s="5">
        <f t="shared" si="146"/>
        <v>1.4995280580872293E-2</v>
      </c>
      <c r="AT67" s="5">
        <f t="shared" si="147"/>
        <v>4.3543087723723079E-3</v>
      </c>
      <c r="AU67" s="5">
        <f t="shared" si="148"/>
        <v>8.4293209377460062E-4</v>
      </c>
      <c r="AV67" s="5">
        <f t="shared" si="149"/>
        <v>1.2238472600235235E-4</v>
      </c>
      <c r="AW67" s="5">
        <f t="shared" si="150"/>
        <v>4.9903976242985253E-7</v>
      </c>
      <c r="AX67" s="5">
        <f t="shared" si="151"/>
        <v>3.3831440711394675E-6</v>
      </c>
      <c r="AY67" s="5">
        <f t="shared" si="152"/>
        <v>7.362269059689619E-6</v>
      </c>
      <c r="AZ67" s="5">
        <f t="shared" si="153"/>
        <v>8.0107445275020632E-6</v>
      </c>
      <c r="BA67" s="5">
        <f t="shared" si="154"/>
        <v>5.8108922095103489E-6</v>
      </c>
      <c r="BB67" s="5">
        <f t="shared" si="155"/>
        <v>3.1613604847797999E-6</v>
      </c>
      <c r="BC67" s="5">
        <f t="shared" si="156"/>
        <v>1.3759264160323248E-6</v>
      </c>
      <c r="BD67" s="5">
        <f t="shared" si="157"/>
        <v>9.3648304020803631E-3</v>
      </c>
      <c r="BE67" s="5">
        <f t="shared" si="158"/>
        <v>5.4386929209677181E-3</v>
      </c>
      <c r="BF67" s="5">
        <f t="shared" si="159"/>
        <v>1.5792801053830839E-3</v>
      </c>
      <c r="BG67" s="5">
        <f t="shared" si="160"/>
        <v>3.057261107282152E-4</v>
      </c>
      <c r="BH67" s="5">
        <f t="shared" si="161"/>
        <v>4.4388161952275263E-5</v>
      </c>
      <c r="BI67" s="5">
        <f t="shared" si="162"/>
        <v>5.1557491554994743E-6</v>
      </c>
      <c r="BJ67" s="8">
        <f t="shared" si="163"/>
        <v>8.4867219711354441E-2</v>
      </c>
      <c r="BK67" s="8">
        <f t="shared" si="164"/>
        <v>0.17293719555195233</v>
      </c>
      <c r="BL67" s="8">
        <f t="shared" si="165"/>
        <v>0.62610044006306342</v>
      </c>
      <c r="BM67" s="8">
        <f t="shared" si="166"/>
        <v>0.51315769479093776</v>
      </c>
      <c r="BN67" s="8">
        <f t="shared" si="167"/>
        <v>0.47978575645325805</v>
      </c>
    </row>
    <row r="68" spans="1:66" x14ac:dyDescent="0.25">
      <c r="A68" t="s">
        <v>80</v>
      </c>
      <c r="B68" t="s">
        <v>90</v>
      </c>
      <c r="C68" t="s">
        <v>359</v>
      </c>
      <c r="D68" s="11">
        <v>44258</v>
      </c>
      <c r="E68">
        <f>VLOOKUP(A68,home!$A$2:$E$405,3,FALSE)</f>
        <v>1.2518115942029</v>
      </c>
      <c r="F68">
        <f>VLOOKUP(B68,home!$B$2:$E$405,3,FALSE)</f>
        <v>1.35</v>
      </c>
      <c r="G68">
        <f>VLOOKUP(C68,away!$B$2:$E$405,4,FALSE)</f>
        <v>0.76</v>
      </c>
      <c r="H68">
        <f>VLOOKUP(A68,away!$A$2:$E$405,3,FALSE)</f>
        <v>1.0561594202898601</v>
      </c>
      <c r="I68">
        <f>VLOOKUP(C68,away!$B$2:$E$405,3,FALSE)</f>
        <v>1.39</v>
      </c>
      <c r="J68">
        <f>VLOOKUP(B68,home!$B$2:$E$405,4,FALSE)</f>
        <v>0.62</v>
      </c>
      <c r="K68" s="3">
        <f t="shared" si="112"/>
        <v>1.2843586956521755</v>
      </c>
      <c r="L68" s="3">
        <f t="shared" si="113"/>
        <v>0.91019818840580136</v>
      </c>
      <c r="M68" s="5">
        <f t="shared" si="114"/>
        <v>0.11140791719313474</v>
      </c>
      <c r="N68" s="5">
        <f t="shared" si="115"/>
        <v>0.14308772721150012</v>
      </c>
      <c r="O68" s="5">
        <f t="shared" si="116"/>
        <v>0.10140328440325476</v>
      </c>
      <c r="P68" s="5">
        <f t="shared" si="117"/>
        <v>0.1302381900910109</v>
      </c>
      <c r="Q68" s="5">
        <f t="shared" si="118"/>
        <v>9.1887983342598303E-2</v>
      </c>
      <c r="R68" s="5">
        <f t="shared" si="119"/>
        <v>4.6148542881120365E-2</v>
      </c>
      <c r="S68" s="5">
        <f t="shared" si="120"/>
        <v>3.8062793438587705E-2</v>
      </c>
      <c r="T68" s="5">
        <f t="shared" si="121"/>
        <v>8.3636275974695418E-2</v>
      </c>
      <c r="U68" s="5">
        <f t="shared" si="122"/>
        <v>5.927128234104425E-2</v>
      </c>
      <c r="V68" s="5">
        <f t="shared" si="123"/>
        <v>4.9440225834976688E-3</v>
      </c>
      <c r="W68" s="5">
        <f t="shared" si="124"/>
        <v>3.9339043477336112E-2</v>
      </c>
      <c r="X68" s="5">
        <f t="shared" si="125"/>
        <v>3.5806326106688387E-2</v>
      </c>
      <c r="Y68" s="5">
        <f t="shared" si="126"/>
        <v>1.6295426577887559E-2</v>
      </c>
      <c r="Z68" s="5">
        <f t="shared" si="127"/>
        <v>1.4001440042654403E-2</v>
      </c>
      <c r="AA68" s="5">
        <f t="shared" si="128"/>
        <v>1.7982871270435751E-2</v>
      </c>
      <c r="AB68" s="5">
        <f t="shared" si="129"/>
        <v>1.154822854448892E-2</v>
      </c>
      <c r="AC68" s="5">
        <f t="shared" si="130"/>
        <v>3.6122912607254722E-4</v>
      </c>
      <c r="AD68" s="5">
        <f t="shared" si="131"/>
        <v>1.2631360642188918E-2</v>
      </c>
      <c r="AE68" s="5">
        <f t="shared" si="132"/>
        <v>1.1497041573620692E-2</v>
      </c>
      <c r="AF68" s="5">
        <f t="shared" si="133"/>
        <v>5.2322932061678691E-3</v>
      </c>
      <c r="AG68" s="5">
        <f t="shared" si="134"/>
        <v>1.5874745991539924E-3</v>
      </c>
      <c r="AH68" s="5">
        <f t="shared" si="135"/>
        <v>3.1860213404741196E-3</v>
      </c>
      <c r="AI68" s="5">
        <f t="shared" si="136"/>
        <v>4.0919942131713363E-3</v>
      </c>
      <c r="AJ68" s="5">
        <f t="shared" si="137"/>
        <v>2.6277941751224939E-3</v>
      </c>
      <c r="AK68" s="5">
        <f t="shared" si="138"/>
        <v>1.1250100997342366E-3</v>
      </c>
      <c r="AL68" s="5">
        <f t="shared" si="139"/>
        <v>1.6891376761415741E-5</v>
      </c>
      <c r="AM68" s="5">
        <f t="shared" si="140"/>
        <v>3.2446395757427947E-3</v>
      </c>
      <c r="AN68" s="5">
        <f t="shared" si="141"/>
        <v>2.9532650638708596E-3</v>
      </c>
      <c r="AO68" s="5">
        <f t="shared" si="142"/>
        <v>1.3440282555086999E-3</v>
      </c>
      <c r="AP68" s="5">
        <f t="shared" si="143"/>
        <v>4.077773611100761E-4</v>
      </c>
      <c r="AQ68" s="5">
        <f t="shared" si="144"/>
        <v>9.2789553838822347E-5</v>
      </c>
      <c r="AR68" s="5">
        <f t="shared" si="145"/>
        <v>5.7998217046435351E-4</v>
      </c>
      <c r="AS68" s="5">
        <f t="shared" si="146"/>
        <v>7.4490514395911484E-4</v>
      </c>
      <c r="AT68" s="5">
        <f t="shared" si="147"/>
        <v>4.7836269953996239E-4</v>
      </c>
      <c r="AU68" s="5">
        <f t="shared" si="148"/>
        <v>2.0479643094326649E-4</v>
      </c>
      <c r="AV68" s="5">
        <f t="shared" si="149"/>
        <v>6.5758019230128696E-5</v>
      </c>
      <c r="AW68" s="5">
        <f t="shared" si="150"/>
        <v>5.4851037345398918E-7</v>
      </c>
      <c r="AX68" s="5">
        <f t="shared" si="151"/>
        <v>6.9454684222707442E-4</v>
      </c>
      <c r="AY68" s="5">
        <f t="shared" si="152"/>
        <v>6.3217527755805305E-4</v>
      </c>
      <c r="AZ68" s="5">
        <f t="shared" si="153"/>
        <v>2.8770239619413726E-4</v>
      </c>
      <c r="BA68" s="5">
        <f t="shared" si="154"/>
        <v>8.7288733271970631E-5</v>
      </c>
      <c r="BB68" s="5">
        <f t="shared" si="155"/>
        <v>1.986251172309621E-5</v>
      </c>
      <c r="BC68" s="5">
        <f t="shared" si="156"/>
        <v>3.6157644375102338E-6</v>
      </c>
      <c r="BD68" s="5">
        <f t="shared" si="157"/>
        <v>8.7983120144053168E-5</v>
      </c>
      <c r="BE68" s="5">
        <f t="shared" si="158"/>
        <v>1.1300188542762479E-4</v>
      </c>
      <c r="BF68" s="5">
        <f t="shared" si="159"/>
        <v>7.2567477087030375E-5</v>
      </c>
      <c r="BG68" s="5">
        <f t="shared" si="160"/>
        <v>3.106755673942248E-5</v>
      </c>
      <c r="BH68" s="5">
        <f t="shared" si="161"/>
        <v>9.9754716627361609E-6</v>
      </c>
      <c r="BI68" s="5">
        <f t="shared" si="162"/>
        <v>2.5624167546534091E-6</v>
      </c>
      <c r="BJ68" s="8">
        <f t="shared" si="163"/>
        <v>0.45076864404732048</v>
      </c>
      <c r="BK68" s="8">
        <f t="shared" si="164"/>
        <v>0.28566321908662307</v>
      </c>
      <c r="BL68" s="8">
        <f t="shared" si="165"/>
        <v>0.24977599166079853</v>
      </c>
      <c r="BM68" s="8">
        <f t="shared" si="166"/>
        <v>0.37540402294759284</v>
      </c>
      <c r="BN68" s="8">
        <f t="shared" si="167"/>
        <v>0.62417364512261919</v>
      </c>
    </row>
    <row r="69" spans="1:66" x14ac:dyDescent="0.25">
      <c r="A69" t="s">
        <v>80</v>
      </c>
      <c r="B69" t="s">
        <v>410</v>
      </c>
      <c r="C69" t="s">
        <v>97</v>
      </c>
      <c r="D69" s="11">
        <v>44258</v>
      </c>
      <c r="E69">
        <f>VLOOKUP(A69,home!$A$2:$E$405,3,FALSE)</f>
        <v>1.2518115942029</v>
      </c>
      <c r="F69">
        <f>VLOOKUP(B69,home!$B$2:$E$405,3,FALSE)</f>
        <v>1.1100000000000001</v>
      </c>
      <c r="G69">
        <f>VLOOKUP(C69,away!$B$2:$E$405,4,FALSE)</f>
        <v>0.97</v>
      </c>
      <c r="H69">
        <f>VLOOKUP(A69,away!$A$2:$E$405,3,FALSE)</f>
        <v>1.0561594202898601</v>
      </c>
      <c r="I69">
        <f>VLOOKUP(C69,away!$B$2:$E$405,3,FALSE)</f>
        <v>0.97</v>
      </c>
      <c r="J69">
        <f>VLOOKUP(B69,home!$B$2:$E$405,4,FALSE)</f>
        <v>1.1100000000000001</v>
      </c>
      <c r="K69" s="3">
        <f t="shared" si="112"/>
        <v>1.3478255434782627</v>
      </c>
      <c r="L69" s="3">
        <f t="shared" si="113"/>
        <v>1.1371668478260923</v>
      </c>
      <c r="M69" s="5">
        <f t="shared" si="114"/>
        <v>8.3326188513278679E-2</v>
      </c>
      <c r="N69" s="5">
        <f t="shared" si="115"/>
        <v>0.11230916531888201</v>
      </c>
      <c r="O69" s="5">
        <f t="shared" si="116"/>
        <v>9.4755779133007839E-2</v>
      </c>
      <c r="P69" s="5">
        <f t="shared" si="117"/>
        <v>0.1277142595076525</v>
      </c>
      <c r="Q69" s="5">
        <f t="shared" si="118"/>
        <v>7.5686580891756103E-2</v>
      </c>
      <c r="R69" s="5">
        <f t="shared" si="119"/>
        <v>5.3876565334993999E-2</v>
      </c>
      <c r="S69" s="5">
        <f t="shared" si="120"/>
        <v>4.8936991996786076E-2</v>
      </c>
      <c r="T69" s="5">
        <f t="shared" si="121"/>
        <v>8.6068270615412834E-2</v>
      </c>
      <c r="U69" s="5">
        <f t="shared" si="122"/>
        <v>7.2616210953380417E-2</v>
      </c>
      <c r="V69" s="5">
        <f t="shared" si="123"/>
        <v>8.3339834649482792E-3</v>
      </c>
      <c r="W69" s="5">
        <f t="shared" si="124"/>
        <v>3.40041023414809E-2</v>
      </c>
      <c r="X69" s="5">
        <f t="shared" si="125"/>
        <v>3.8668337872817669E-2</v>
      </c>
      <c r="Y69" s="5">
        <f t="shared" si="126"/>
        <v>2.1986175944753199E-2</v>
      </c>
      <c r="Z69" s="5">
        <f t="shared" si="127"/>
        <v>2.0422214657897203E-2</v>
      </c>
      <c r="AA69" s="5">
        <f t="shared" si="128"/>
        <v>2.7525582570310039E-2</v>
      </c>
      <c r="AB69" s="5">
        <f t="shared" si="129"/>
        <v>1.8549841643691965E-2</v>
      </c>
      <c r="AC69" s="5">
        <f t="shared" si="130"/>
        <v>7.9834484359415654E-4</v>
      </c>
      <c r="AD69" s="5">
        <f t="shared" si="131"/>
        <v>1.1457899429724239E-2</v>
      </c>
      <c r="AE69" s="5">
        <f t="shared" si="132"/>
        <v>1.3029543377207891E-2</v>
      </c>
      <c r="AF69" s="5">
        <f t="shared" si="133"/>
        <v>7.4083823854364222E-3</v>
      </c>
      <c r="AG69" s="5">
        <f t="shared" si="134"/>
        <v>2.8081889482456926E-3</v>
      </c>
      <c r="AH69" s="5">
        <f t="shared" si="135"/>
        <v>5.805866367037199E-3</v>
      </c>
      <c r="AI69" s="5">
        <f t="shared" si="136"/>
        <v>7.8252949915140792E-3</v>
      </c>
      <c r="AJ69" s="5">
        <f t="shared" si="137"/>
        <v>5.2735662374075966E-3</v>
      </c>
      <c r="AK69" s="5">
        <f t="shared" si="138"/>
        <v>2.3692824266675042E-3</v>
      </c>
      <c r="AL69" s="5">
        <f t="shared" si="139"/>
        <v>4.8945006294213089E-5</v>
      </c>
      <c r="AM69" s="5">
        <f t="shared" si="140"/>
        <v>3.0886499051974684E-3</v>
      </c>
      <c r="AN69" s="5">
        <f t="shared" si="141"/>
        <v>3.5123102767317632E-3</v>
      </c>
      <c r="AO69" s="5">
        <f t="shared" si="142"/>
        <v>1.9970414029891258E-3</v>
      </c>
      <c r="AP69" s="5">
        <f t="shared" si="143"/>
        <v>7.5698975907177995E-4</v>
      </c>
      <c r="AQ69" s="5">
        <f t="shared" si="144"/>
        <v>2.1520591454007241E-4</v>
      </c>
      <c r="AR69" s="5">
        <f t="shared" si="145"/>
        <v>1.320447751100643E-3</v>
      </c>
      <c r="AS69" s="5">
        <f t="shared" si="146"/>
        <v>1.7797332077618738E-3</v>
      </c>
      <c r="AT69" s="5">
        <f t="shared" si="147"/>
        <v>1.1993849389989799E-3</v>
      </c>
      <c r="AU69" s="5">
        <f t="shared" si="148"/>
        <v>5.3885388574864777E-4</v>
      </c>
      <c r="AV69" s="5">
        <f t="shared" si="149"/>
        <v>1.8157025785363621E-4</v>
      </c>
      <c r="AW69" s="5">
        <f t="shared" si="150"/>
        <v>2.0838370755120701E-6</v>
      </c>
      <c r="AX69" s="5">
        <f t="shared" si="151"/>
        <v>6.9382687284781088E-4</v>
      </c>
      <c r="AY69" s="5">
        <f t="shared" si="152"/>
        <v>7.8899691793337995E-4</v>
      </c>
      <c r="AZ69" s="5">
        <f t="shared" si="153"/>
        <v>4.4861056905540209E-4</v>
      </c>
      <c r="BA69" s="5">
        <f t="shared" si="154"/>
        <v>1.7004835557140027E-4</v>
      </c>
      <c r="BB69" s="5">
        <f t="shared" si="155"/>
        <v>4.834333812078498E-5</v>
      </c>
      <c r="BC69" s="5">
        <f t="shared" si="156"/>
        <v>1.0994888284840798E-5</v>
      </c>
      <c r="BD69" s="5">
        <f t="shared" si="157"/>
        <v>2.5026156780636139E-4</v>
      </c>
      <c r="BE69" s="5">
        <f t="shared" si="158"/>
        <v>3.3730893364033109E-4</v>
      </c>
      <c r="BF69" s="5">
        <f t="shared" si="159"/>
        <v>2.2731679840192631E-4</v>
      </c>
      <c r="BG69" s="5">
        <f t="shared" si="160"/>
        <v>1.0212779578260503E-4</v>
      </c>
      <c r="BH69" s="5">
        <f t="shared" si="161"/>
        <v>3.4412612963731661E-5</v>
      </c>
      <c r="BI69" s="5">
        <f t="shared" si="162"/>
        <v>9.2764397540697428E-6</v>
      </c>
      <c r="BJ69" s="8">
        <f t="shared" si="163"/>
        <v>0.41515766532606074</v>
      </c>
      <c r="BK69" s="8">
        <f t="shared" si="164"/>
        <v>0.2699477102504873</v>
      </c>
      <c r="BL69" s="8">
        <f t="shared" si="165"/>
        <v>0.29457868384782337</v>
      </c>
      <c r="BM69" s="8">
        <f t="shared" si="166"/>
        <v>0.45165082230183967</v>
      </c>
      <c r="BN69" s="8">
        <f t="shared" si="167"/>
        <v>0.54766853869957111</v>
      </c>
    </row>
    <row r="70" spans="1:66" x14ac:dyDescent="0.25">
      <c r="A70" t="s">
        <v>80</v>
      </c>
      <c r="B70" t="s">
        <v>95</v>
      </c>
      <c r="C70" t="s">
        <v>435</v>
      </c>
      <c r="D70" s="11">
        <v>44258</v>
      </c>
      <c r="E70">
        <f>VLOOKUP(A70,home!$A$2:$E$405,3,FALSE)</f>
        <v>1.2518115942029</v>
      </c>
      <c r="F70">
        <f>VLOOKUP(B70,home!$B$2:$E$405,3,FALSE)</f>
        <v>1.53</v>
      </c>
      <c r="G70">
        <f>VLOOKUP(C70,away!$B$2:$E$405,4,FALSE)</f>
        <v>1.42</v>
      </c>
      <c r="H70">
        <f>VLOOKUP(A70,away!$A$2:$E$405,3,FALSE)</f>
        <v>1.0561594202898601</v>
      </c>
      <c r="I70">
        <f>VLOOKUP(C70,away!$B$2:$E$405,3,FALSE)</f>
        <v>0.76</v>
      </c>
      <c r="J70">
        <f>VLOOKUP(B70,home!$B$2:$E$405,4,FALSE)</f>
        <v>0.49</v>
      </c>
      <c r="K70" s="3">
        <f t="shared" si="112"/>
        <v>2.7196858695652204</v>
      </c>
      <c r="L70" s="3">
        <f t="shared" si="113"/>
        <v>0.39331376811594393</v>
      </c>
      <c r="M70" s="5">
        <f t="shared" si="114"/>
        <v>4.4467369089361351E-2</v>
      </c>
      <c r="N70" s="5">
        <f t="shared" si="115"/>
        <v>0.12093727536907732</v>
      </c>
      <c r="O70" s="5">
        <f t="shared" si="116"/>
        <v>1.7489628494739163E-2</v>
      </c>
      <c r="P70" s="5">
        <f t="shared" si="117"/>
        <v>4.7566295481087331E-2</v>
      </c>
      <c r="Q70" s="5">
        <f t="shared" si="118"/>
        <v>0.16445569946249883</v>
      </c>
      <c r="R70" s="5">
        <f t="shared" si="119"/>
        <v>3.4394558431069221E-3</v>
      </c>
      <c r="S70" s="5">
        <f t="shared" si="120"/>
        <v>1.272029643381475E-2</v>
      </c>
      <c r="T70" s="5">
        <f t="shared" si="121"/>
        <v>6.4682690843738622E-2</v>
      </c>
      <c r="U70" s="5">
        <f t="shared" si="122"/>
        <v>9.3542394554914279E-3</v>
      </c>
      <c r="V70" s="5">
        <f t="shared" si="123"/>
        <v>1.5118636208695327E-3</v>
      </c>
      <c r="W70" s="5">
        <f t="shared" si="124"/>
        <v>0.14908928066587421</v>
      </c>
      <c r="X70" s="5">
        <f t="shared" si="125"/>
        <v>5.8638866764390528E-2</v>
      </c>
      <c r="Y70" s="5">
        <f t="shared" si="126"/>
        <v>1.1531736822575614E-2</v>
      </c>
      <c r="Z70" s="5">
        <f t="shared" si="127"/>
        <v>4.5092844597359493E-4</v>
      </c>
      <c r="AA70" s="5">
        <f t="shared" si="128"/>
        <v>1.2263837226993899E-3</v>
      </c>
      <c r="AB70" s="5">
        <f t="shared" si="129"/>
        <v>1.6676892406451615E-3</v>
      </c>
      <c r="AC70" s="5">
        <f t="shared" si="130"/>
        <v>1.0107657759793105E-4</v>
      </c>
      <c r="AD70" s="5">
        <f t="shared" si="131"/>
        <v>0.10136900248265532</v>
      </c>
      <c r="AE70" s="5">
        <f t="shared" si="132"/>
        <v>3.9869824336607636E-2</v>
      </c>
      <c r="AF70" s="5">
        <f t="shared" si="133"/>
        <v>7.840675421975956E-3</v>
      </c>
      <c r="AG70" s="5">
        <f t="shared" si="134"/>
        <v>1.0279485315971442E-3</v>
      </c>
      <c r="AH70" s="5">
        <f t="shared" si="135"/>
        <v>4.4339091559135358E-5</v>
      </c>
      <c r="AI70" s="5">
        <f t="shared" si="136"/>
        <v>1.2058840078273895E-4</v>
      </c>
      <c r="AJ70" s="5">
        <f t="shared" si="137"/>
        <v>1.6398128482114139E-4</v>
      </c>
      <c r="AK70" s="5">
        <f t="shared" si="138"/>
        <v>1.4865919440040266E-4</v>
      </c>
      <c r="AL70" s="5">
        <f t="shared" si="139"/>
        <v>4.3248237570146716E-6</v>
      </c>
      <c r="AM70" s="5">
        <f t="shared" si="140"/>
        <v>5.5138368732799904E-2</v>
      </c>
      <c r="AN70" s="5">
        <f t="shared" si="141"/>
        <v>2.1686679574063873E-2</v>
      </c>
      <c r="AO70" s="5">
        <f t="shared" si="142"/>
        <v>4.2648348305990682E-3</v>
      </c>
      <c r="AP70" s="5">
        <f t="shared" si="143"/>
        <v>5.591394192050144E-4</v>
      </c>
      <c r="AQ70" s="5">
        <f t="shared" si="144"/>
        <v>5.497930796742114E-5</v>
      </c>
      <c r="AR70" s="5">
        <f t="shared" si="145"/>
        <v>3.4878350351922757E-6</v>
      </c>
      <c r="AS70" s="5">
        <f t="shared" si="146"/>
        <v>9.4858156605869442E-6</v>
      </c>
      <c r="AT70" s="5">
        <f t="shared" si="147"/>
        <v>1.2899219406699397E-5</v>
      </c>
      <c r="AU70" s="5">
        <f t="shared" si="148"/>
        <v>1.1693941582940606E-5</v>
      </c>
      <c r="AV70" s="5">
        <f t="shared" si="149"/>
        <v>7.9509619206611767E-6</v>
      </c>
      <c r="AW70" s="5">
        <f t="shared" si="150"/>
        <v>1.2850611892033362E-7</v>
      </c>
      <c r="AX70" s="5">
        <f t="shared" si="151"/>
        <v>2.4993173718912121E-2</v>
      </c>
      <c r="AY70" s="5">
        <f t="shared" si="152"/>
        <v>9.8301593325617054E-3</v>
      </c>
      <c r="AZ70" s="5">
        <f t="shared" si="153"/>
        <v>1.9331685041349784E-3</v>
      </c>
      <c r="BA70" s="5">
        <f t="shared" si="154"/>
        <v>2.5344726292146375E-4</v>
      </c>
      <c r="BB70" s="5">
        <f t="shared" si="155"/>
        <v>2.4921074499578311E-5</v>
      </c>
      <c r="BC70" s="5">
        <f t="shared" si="156"/>
        <v>1.9603603433854624E-6</v>
      </c>
      <c r="BD70" s="5">
        <f t="shared" si="157"/>
        <v>2.2863559004304656E-7</v>
      </c>
      <c r="BE70" s="5">
        <f t="shared" si="158"/>
        <v>6.2181698351978029E-7</v>
      </c>
      <c r="BF70" s="5">
        <f t="shared" si="159"/>
        <v>8.4557343176720811E-7</v>
      </c>
      <c r="BG70" s="5">
        <f t="shared" si="160"/>
        <v>7.6656470468568224E-7</v>
      </c>
      <c r="BH70" s="5">
        <f t="shared" si="161"/>
        <v>5.2120379886027154E-7</v>
      </c>
      <c r="BI70" s="5">
        <f t="shared" si="162"/>
        <v>2.8350212138479884E-7</v>
      </c>
      <c r="BJ70" s="8">
        <f t="shared" si="163"/>
        <v>0.83818383281899966</v>
      </c>
      <c r="BK70" s="8">
        <f t="shared" si="164"/>
        <v>0.11620138535904963</v>
      </c>
      <c r="BL70" s="8">
        <f t="shared" si="165"/>
        <v>3.370374979848182E-2</v>
      </c>
      <c r="BM70" s="8">
        <f t="shared" si="166"/>
        <v>0.58035414185619105</v>
      </c>
      <c r="BN70" s="8">
        <f t="shared" si="167"/>
        <v>0.39835572373987088</v>
      </c>
    </row>
    <row r="71" spans="1:66" x14ac:dyDescent="0.25">
      <c r="A71" t="s">
        <v>80</v>
      </c>
      <c r="B71" t="s">
        <v>87</v>
      </c>
      <c r="C71" t="s">
        <v>85</v>
      </c>
      <c r="D71" s="11">
        <v>44258</v>
      </c>
      <c r="E71">
        <f>VLOOKUP(A71,home!$A$2:$E$405,3,FALSE)</f>
        <v>1.2518115942029</v>
      </c>
      <c r="F71">
        <f>VLOOKUP(B71,home!$B$2:$E$405,3,FALSE)</f>
        <v>0.63</v>
      </c>
      <c r="G71">
        <f>VLOOKUP(C71,away!$B$2:$E$405,4,FALSE)</f>
        <v>0.76</v>
      </c>
      <c r="H71">
        <f>VLOOKUP(A71,away!$A$2:$E$405,3,FALSE)</f>
        <v>1.0561594202898601</v>
      </c>
      <c r="I71">
        <f>VLOOKUP(C71,away!$B$2:$E$405,3,FALSE)</f>
        <v>1.1499999999999999</v>
      </c>
      <c r="J71">
        <f>VLOOKUP(B71,home!$B$2:$E$405,4,FALSE)</f>
        <v>1.23</v>
      </c>
      <c r="K71" s="3">
        <f t="shared" si="112"/>
        <v>0.59936739130434846</v>
      </c>
      <c r="L71" s="3">
        <f t="shared" si="113"/>
        <v>1.493937500000007</v>
      </c>
      <c r="M71" s="5">
        <f t="shared" si="114"/>
        <v>0.12327903800872816</v>
      </c>
      <c r="N71" s="5">
        <f t="shared" si="115"/>
        <v>7.3889435413801011E-2</v>
      </c>
      <c r="O71" s="5">
        <f t="shared" si="116"/>
        <v>0.18417117784516521</v>
      </c>
      <c r="P71" s="5">
        <f t="shared" si="117"/>
        <v>0.11038619841850587</v>
      </c>
      <c r="Q71" s="5">
        <f t="shared" si="118"/>
        <v>2.2143459074460525E-2</v>
      </c>
      <c r="R71" s="5">
        <f t="shared" si="119"/>
        <v>0.1375701145010314</v>
      </c>
      <c r="S71" s="5">
        <f t="shared" si="120"/>
        <v>2.4710431307119387E-2</v>
      </c>
      <c r="T71" s="5">
        <f t="shared" si="121"/>
        <v>3.3080943891052025E-2</v>
      </c>
      <c r="U71" s="5">
        <f t="shared" si="122"/>
        <v>8.2455040649923692E-2</v>
      </c>
      <c r="V71" s="5">
        <f t="shared" si="123"/>
        <v>2.4584611890172284E-3</v>
      </c>
      <c r="W71" s="5">
        <f t="shared" si="124"/>
        <v>4.4240224333046705E-3</v>
      </c>
      <c r="X71" s="5">
        <f t="shared" si="125"/>
        <v>6.6092130139551271E-3</v>
      </c>
      <c r="Y71" s="5">
        <f t="shared" si="126"/>
        <v>4.9368755835178177E-3</v>
      </c>
      <c r="Z71" s="5">
        <f t="shared" si="127"/>
        <v>6.8507050977461861E-2</v>
      </c>
      <c r="AA71" s="5">
        <f t="shared" si="128"/>
        <v>4.1060892430315327E-2</v>
      </c>
      <c r="AB71" s="5">
        <f t="shared" si="129"/>
        <v>1.2305279990293282E-2</v>
      </c>
      <c r="AC71" s="5">
        <f t="shared" si="130"/>
        <v>1.3758431126985167E-4</v>
      </c>
      <c r="AD71" s="5">
        <f t="shared" si="131"/>
        <v>6.6290369623043393E-4</v>
      </c>
      <c r="AE71" s="5">
        <f t="shared" si="132"/>
        <v>9.9033669068725855E-4</v>
      </c>
      <c r="AF71" s="5">
        <f t="shared" si="133"/>
        <v>7.397505599218017E-4</v>
      </c>
      <c r="AG71" s="5">
        <f t="shared" si="134"/>
        <v>3.6838036737106068E-4</v>
      </c>
      <c r="AH71" s="5">
        <f t="shared" si="135"/>
        <v>2.5586313117410608E-2</v>
      </c>
      <c r="AI71" s="5">
        <f t="shared" si="136"/>
        <v>1.5335601746278626E-2</v>
      </c>
      <c r="AJ71" s="5">
        <f t="shared" si="137"/>
        <v>4.5958298063747153E-3</v>
      </c>
      <c r="AK71" s="5">
        <f t="shared" si="138"/>
        <v>9.1819684064186084E-4</v>
      </c>
      <c r="AL71" s="5">
        <f t="shared" si="139"/>
        <v>4.9278155730034272E-6</v>
      </c>
      <c r="AM71" s="5">
        <f t="shared" si="140"/>
        <v>7.9464571819129113E-5</v>
      </c>
      <c r="AN71" s="5">
        <f t="shared" si="141"/>
        <v>1.1871510376204075E-4</v>
      </c>
      <c r="AO71" s="5">
        <f t="shared" si="142"/>
        <v>8.8676472663252304E-5</v>
      </c>
      <c r="AP71" s="5">
        <f t="shared" si="143"/>
        <v>4.4159035959786041E-5</v>
      </c>
      <c r="AQ71" s="5">
        <f t="shared" si="144"/>
        <v>1.6492709946043296E-5</v>
      </c>
      <c r="AR71" s="5">
        <f t="shared" si="145"/>
        <v>7.644870530568346E-3</v>
      </c>
      <c r="AS71" s="5">
        <f t="shared" si="146"/>
        <v>4.5820861067662391E-3</v>
      </c>
      <c r="AT71" s="5">
        <f t="shared" si="147"/>
        <v>1.3731764982721896E-3</v>
      </c>
      <c r="AU71" s="5">
        <f t="shared" si="148"/>
        <v>2.7434573852328089E-4</v>
      </c>
      <c r="AV71" s="5">
        <f t="shared" si="149"/>
        <v>4.1108472403540934E-5</v>
      </c>
      <c r="AW71" s="5">
        <f t="shared" si="150"/>
        <v>1.2256810881092553E-7</v>
      </c>
      <c r="AX71" s="5">
        <f t="shared" si="151"/>
        <v>7.9380788520580762E-6</v>
      </c>
      <c r="AY71" s="5">
        <f t="shared" si="152"/>
        <v>1.1858993675046569E-5</v>
      </c>
      <c r="AZ71" s="5">
        <f t="shared" si="153"/>
        <v>8.8582976817074825E-6</v>
      </c>
      <c r="BA71" s="5">
        <f t="shared" si="154"/>
        <v>4.4112476976219787E-6</v>
      </c>
      <c r="BB71" s="5">
        <f t="shared" si="155"/>
        <v>1.6475320893165419E-6</v>
      </c>
      <c r="BC71" s="5">
        <f t="shared" si="156"/>
        <v>4.9226199413666784E-7</v>
      </c>
      <c r="BD71" s="5">
        <f t="shared" si="157"/>
        <v>1.9034931280435042E-3</v>
      </c>
      <c r="BE71" s="5">
        <f t="shared" si="158"/>
        <v>1.1408917105211892E-3</v>
      </c>
      <c r="BF71" s="5">
        <f t="shared" si="159"/>
        <v>3.419066441479205E-4</v>
      </c>
      <c r="BG71" s="5">
        <f t="shared" si="160"/>
        <v>6.8309231124187781E-5</v>
      </c>
      <c r="BH71" s="5">
        <f t="shared" si="161"/>
        <v>1.0235581415227559E-5</v>
      </c>
      <c r="BI71" s="5">
        <f t="shared" si="162"/>
        <v>1.2269747462656428E-6</v>
      </c>
      <c r="BJ71" s="8">
        <f t="shared" si="163"/>
        <v>0.14822803503044185</v>
      </c>
      <c r="BK71" s="8">
        <f t="shared" si="164"/>
        <v>0.26098850004388852</v>
      </c>
      <c r="BL71" s="8">
        <f t="shared" si="165"/>
        <v>0.52138009754396675</v>
      </c>
      <c r="BM71" s="8">
        <f t="shared" si="166"/>
        <v>0.34765252390850049</v>
      </c>
      <c r="BN71" s="8">
        <f t="shared" si="167"/>
        <v>0.65143942326169224</v>
      </c>
    </row>
    <row r="72" spans="1:66" x14ac:dyDescent="0.25">
      <c r="A72" t="s">
        <v>80</v>
      </c>
      <c r="B72" t="s">
        <v>416</v>
      </c>
      <c r="C72" t="s">
        <v>92</v>
      </c>
      <c r="D72" s="11">
        <v>44258</v>
      </c>
      <c r="E72">
        <f>VLOOKUP(A72,home!$A$2:$E$405,3,FALSE)</f>
        <v>1.2518115942029</v>
      </c>
      <c r="F72">
        <f>VLOOKUP(B72,home!$B$2:$E$405,3,FALSE)</f>
        <v>0.76</v>
      </c>
      <c r="G72">
        <f>VLOOKUP(C72,away!$B$2:$E$405,4,FALSE)</f>
        <v>0.87</v>
      </c>
      <c r="H72">
        <f>VLOOKUP(A72,away!$A$2:$E$405,3,FALSE)</f>
        <v>1.0561594202898601</v>
      </c>
      <c r="I72">
        <f>VLOOKUP(C72,away!$B$2:$E$405,3,FALSE)</f>
        <v>0.63</v>
      </c>
      <c r="J72">
        <f>VLOOKUP(B72,home!$B$2:$E$405,4,FALSE)</f>
        <v>0.7</v>
      </c>
      <c r="K72" s="3">
        <f t="shared" si="112"/>
        <v>0.82769782608695752</v>
      </c>
      <c r="L72" s="3">
        <f t="shared" si="113"/>
        <v>0.46576630434782829</v>
      </c>
      <c r="M72" s="5">
        <f t="shared" si="114"/>
        <v>0.27431885893889491</v>
      </c>
      <c r="N72" s="5">
        <f t="shared" si="115"/>
        <v>0.22705312319837809</v>
      </c>
      <c r="O72" s="5">
        <f t="shared" si="116"/>
        <v>0.1277684811408823</v>
      </c>
      <c r="P72" s="5">
        <f t="shared" si="117"/>
        <v>0.10575369408274071</v>
      </c>
      <c r="Q72" s="5">
        <f t="shared" si="118"/>
        <v>9.3965688238775838E-2</v>
      </c>
      <c r="R72" s="5">
        <f t="shared" si="119"/>
        <v>2.975512663656197E-2</v>
      </c>
      <c r="S72" s="5">
        <f t="shared" si="120"/>
        <v>1.0192375995772433E-2</v>
      </c>
      <c r="T72" s="5">
        <f t="shared" si="121"/>
        <v>4.3766051346474814E-2</v>
      </c>
      <c r="U72" s="5">
        <f t="shared" si="122"/>
        <v>2.4628253632024467E-2</v>
      </c>
      <c r="V72" s="5">
        <f t="shared" si="123"/>
        <v>4.3658901874774048E-4</v>
      </c>
      <c r="W72" s="5">
        <f t="shared" si="124"/>
        <v>2.5925065293999849E-2</v>
      </c>
      <c r="X72" s="5">
        <f t="shared" si="125"/>
        <v>1.2075021851962454E-2</v>
      </c>
      <c r="Y72" s="5">
        <f t="shared" si="126"/>
        <v>2.8120691514539106E-3</v>
      </c>
      <c r="Z72" s="5">
        <f t="shared" si="127"/>
        <v>4.6196451229710321E-3</v>
      </c>
      <c r="AA72" s="5">
        <f t="shared" si="128"/>
        <v>3.8236702255763388E-3</v>
      </c>
      <c r="AB72" s="5">
        <f t="shared" si="129"/>
        <v>1.582421766691481E-3</v>
      </c>
      <c r="AC72" s="5">
        <f t="shared" si="130"/>
        <v>1.0519442070791318E-5</v>
      </c>
      <c r="AD72" s="5">
        <f t="shared" si="131"/>
        <v>5.3645300462515253E-3</v>
      </c>
      <c r="AE72" s="5">
        <f t="shared" si="132"/>
        <v>2.4986173342054574E-3</v>
      </c>
      <c r="AF72" s="5">
        <f t="shared" si="133"/>
        <v>5.818858808661492E-4</v>
      </c>
      <c r="AG72" s="5">
        <f t="shared" si="134"/>
        <v>9.0340945427735671E-5</v>
      </c>
      <c r="AH72" s="5">
        <f t="shared" si="135"/>
        <v>5.3791875908117148E-4</v>
      </c>
      <c r="AI72" s="5">
        <f t="shared" si="136"/>
        <v>4.4523418750287946E-4</v>
      </c>
      <c r="AJ72" s="5">
        <f t="shared" si="137"/>
        <v>1.842596845478631E-4</v>
      </c>
      <c r="AK72" s="5">
        <f t="shared" si="138"/>
        <v>5.0837113445244939E-5</v>
      </c>
      <c r="AL72" s="5">
        <f t="shared" si="139"/>
        <v>1.6221558561139739E-7</v>
      </c>
      <c r="AM72" s="5">
        <f t="shared" si="140"/>
        <v>8.8804197145211103E-4</v>
      </c>
      <c r="AN72" s="5">
        <f t="shared" si="141"/>
        <v>4.136200271490094E-4</v>
      </c>
      <c r="AO72" s="5">
        <f t="shared" si="142"/>
        <v>9.632513572472124E-5</v>
      </c>
      <c r="AP72" s="5">
        <f t="shared" si="143"/>
        <v>1.4955000827435463E-5</v>
      </c>
      <c r="AQ72" s="5">
        <f t="shared" si="144"/>
        <v>1.741383866728332E-6</v>
      </c>
      <c r="AR72" s="5">
        <f t="shared" si="145"/>
        <v>5.010888649132144E-5</v>
      </c>
      <c r="AS72" s="5">
        <f t="shared" si="146"/>
        <v>4.1475016416504873E-5</v>
      </c>
      <c r="AT72" s="5">
        <f t="shared" si="147"/>
        <v>1.716439046243098E-5</v>
      </c>
      <c r="AU72" s="5">
        <f t="shared" si="148"/>
        <v>4.7356428906206096E-6</v>
      </c>
      <c r="AV72" s="5">
        <f t="shared" si="149"/>
        <v>9.7992033142270828E-7</v>
      </c>
      <c r="AW72" s="5">
        <f t="shared" si="150"/>
        <v>1.7371205540554319E-9</v>
      </c>
      <c r="AX72" s="5">
        <f t="shared" si="151"/>
        <v>1.2250506820748132E-4</v>
      </c>
      <c r="AY72" s="5">
        <f t="shared" si="152"/>
        <v>5.705873288287721E-5</v>
      </c>
      <c r="AZ72" s="5">
        <f t="shared" si="153"/>
        <v>1.3288017572813812E-5</v>
      </c>
      <c r="BA72" s="5">
        <f t="shared" si="154"/>
        <v>2.0630369456661627E-6</v>
      </c>
      <c r="BB72" s="5">
        <f t="shared" si="155"/>
        <v>2.4022327347898996E-7</v>
      </c>
      <c r="BC72" s="5">
        <f t="shared" si="156"/>
        <v>2.2377581261329383E-8</v>
      </c>
      <c r="BD72" s="5">
        <f t="shared" si="157"/>
        <v>3.8898384793412636E-6</v>
      </c>
      <c r="BE72" s="5">
        <f t="shared" si="158"/>
        <v>3.2196108531801605E-6</v>
      </c>
      <c r="BF72" s="5">
        <f t="shared" si="159"/>
        <v>1.3324324520115969E-6</v>
      </c>
      <c r="BG72" s="5">
        <f t="shared" si="160"/>
        <v>3.6761714797923767E-7</v>
      </c>
      <c r="BH72" s="5">
        <f t="shared" si="161"/>
        <v>7.6068978553675584E-8</v>
      </c>
      <c r="BI72" s="5">
        <f t="shared" si="162"/>
        <v>1.259242563630654E-8</v>
      </c>
      <c r="BJ72" s="8">
        <f t="shared" si="163"/>
        <v>0.41574225426327954</v>
      </c>
      <c r="BK72" s="8">
        <f t="shared" si="164"/>
        <v>0.39076925842669508</v>
      </c>
      <c r="BL72" s="8">
        <f t="shared" si="165"/>
        <v>0.18889956516324272</v>
      </c>
      <c r="BM72" s="8">
        <f t="shared" si="166"/>
        <v>0.14135869374419205</v>
      </c>
      <c r="BN72" s="8">
        <f t="shared" si="167"/>
        <v>0.85861497223623373</v>
      </c>
    </row>
    <row r="73" spans="1:66" x14ac:dyDescent="0.25">
      <c r="A73" t="s">
        <v>80</v>
      </c>
      <c r="B73" t="s">
        <v>84</v>
      </c>
      <c r="C73" t="s">
        <v>98</v>
      </c>
      <c r="D73" s="11">
        <v>44258</v>
      </c>
      <c r="E73">
        <f>VLOOKUP(A73,home!$A$2:$E$405,3,FALSE)</f>
        <v>1.2518115942029</v>
      </c>
      <c r="F73">
        <f>VLOOKUP(B73,home!$B$2:$E$405,3,FALSE)</f>
        <v>1.01</v>
      </c>
      <c r="G73">
        <f>VLOOKUP(C73,away!$B$2:$E$405,4,FALSE)</f>
        <v>0.8</v>
      </c>
      <c r="H73">
        <f>VLOOKUP(A73,away!$A$2:$E$405,3,FALSE)</f>
        <v>1.0561594202898601</v>
      </c>
      <c r="I73">
        <f>VLOOKUP(C73,away!$B$2:$E$405,3,FALSE)</f>
        <v>1.01</v>
      </c>
      <c r="J73">
        <f>VLOOKUP(B73,home!$B$2:$E$405,4,FALSE)</f>
        <v>1.1499999999999999</v>
      </c>
      <c r="K73" s="3">
        <f t="shared" si="112"/>
        <v>1.0114637681159433</v>
      </c>
      <c r="L73" s="3">
        <f t="shared" si="113"/>
        <v>1.2267291666666724</v>
      </c>
      <c r="M73" s="5">
        <f t="shared" si="114"/>
        <v>0.10665105576366819</v>
      </c>
      <c r="N73" s="5">
        <f t="shared" si="115"/>
        <v>0.10787367873626341</v>
      </c>
      <c r="O73" s="5">
        <f t="shared" si="116"/>
        <v>0.1308319607610855</v>
      </c>
      <c r="P73" s="5">
        <f t="shared" si="117"/>
        <v>0.13233178802140474</v>
      </c>
      <c r="Q73" s="5">
        <f t="shared" si="118"/>
        <v>5.4555158787554854E-2</v>
      </c>
      <c r="R73" s="5">
        <f t="shared" si="119"/>
        <v>8.0247691098906615E-2</v>
      </c>
      <c r="S73" s="5">
        <f t="shared" si="120"/>
        <v>4.1049059466759533E-2</v>
      </c>
      <c r="T73" s="5">
        <f t="shared" si="121"/>
        <v>6.6924404476825156E-2</v>
      </c>
      <c r="U73" s="5">
        <f t="shared" si="122"/>
        <v>8.1167632021504316E-2</v>
      </c>
      <c r="V73" s="5">
        <f t="shared" si="123"/>
        <v>5.6592609910444064E-3</v>
      </c>
      <c r="W73" s="5">
        <f t="shared" si="124"/>
        <v>1.8393522159141282E-2</v>
      </c>
      <c r="X73" s="5">
        <f t="shared" si="125"/>
        <v>2.2563870110348359E-2</v>
      </c>
      <c r="Y73" s="5">
        <f t="shared" si="126"/>
        <v>1.3839878788621342E-2</v>
      </c>
      <c r="Z73" s="5">
        <f t="shared" si="127"/>
        <v>3.2814061076228758E-2</v>
      </c>
      <c r="AA73" s="5">
        <f t="shared" si="128"/>
        <v>3.3190233863349045E-2</v>
      </c>
      <c r="AB73" s="5">
        <f t="shared" si="129"/>
        <v>1.6785359504036205E-2</v>
      </c>
      <c r="AC73" s="5">
        <f t="shared" si="130"/>
        <v>4.3887289749632648E-4</v>
      </c>
      <c r="AD73" s="5">
        <f t="shared" si="131"/>
        <v>4.6510953080022852E-3</v>
      </c>
      <c r="AE73" s="5">
        <f t="shared" si="132"/>
        <v>5.7056342712729132E-3</v>
      </c>
      <c r="AF73" s="5">
        <f t="shared" si="133"/>
        <v>3.4996339874517144E-3</v>
      </c>
      <c r="AG73" s="5">
        <f t="shared" si="134"/>
        <v>1.4310343616883356E-3</v>
      </c>
      <c r="AH73" s="5">
        <f t="shared" si="135"/>
        <v>1.0063491449747853E-2</v>
      </c>
      <c r="AI73" s="5">
        <f t="shared" si="136"/>
        <v>1.0178856982164539E-2</v>
      </c>
      <c r="AJ73" s="5">
        <f t="shared" si="137"/>
        <v>5.1477725191467118E-3</v>
      </c>
      <c r="AK73" s="5">
        <f t="shared" si="138"/>
        <v>1.7355951298732783E-3</v>
      </c>
      <c r="AL73" s="5">
        <f t="shared" si="139"/>
        <v>2.1782001059049274E-5</v>
      </c>
      <c r="AM73" s="5">
        <f t="shared" si="140"/>
        <v>9.4088287721967535E-4</v>
      </c>
      <c r="AN73" s="5">
        <f t="shared" si="141"/>
        <v>1.1542084679026336E-3</v>
      </c>
      <c r="AO73" s="5">
        <f t="shared" si="142"/>
        <v>7.0795059599490734E-4</v>
      </c>
      <c r="AP73" s="5">
        <f t="shared" si="143"/>
        <v>2.8948788155533562E-4</v>
      </c>
      <c r="AQ73" s="5">
        <f t="shared" si="144"/>
        <v>8.8780806925119334E-5</v>
      </c>
      <c r="AR73" s="5">
        <f t="shared" si="145"/>
        <v>2.4690356959812731E-3</v>
      </c>
      <c r="AS73" s="5">
        <f t="shared" si="146"/>
        <v>2.4973401486699884E-3</v>
      </c>
      <c r="AT73" s="5">
        <f t="shared" si="147"/>
        <v>1.2629845385204886E-3</v>
      </c>
      <c r="AU73" s="5">
        <f t="shared" si="148"/>
        <v>4.2582103346803634E-4</v>
      </c>
      <c r="AV73" s="5">
        <f t="shared" si="149"/>
        <v>1.0767563676365129E-4</v>
      </c>
      <c r="AW73" s="5">
        <f t="shared" si="150"/>
        <v>7.5074819314792295E-7</v>
      </c>
      <c r="AX73" s="5">
        <f t="shared" si="151"/>
        <v>1.5861149005806381E-4</v>
      </c>
      <c r="AY73" s="5">
        <f t="shared" si="152"/>
        <v>1.9457334102268781E-4</v>
      </c>
      <c r="AZ73" s="5">
        <f t="shared" si="153"/>
        <v>1.1934439624415607E-4</v>
      </c>
      <c r="BA73" s="5">
        <f t="shared" si="154"/>
        <v>4.8801083916976919E-5</v>
      </c>
      <c r="BB73" s="5">
        <f t="shared" si="155"/>
        <v>1.4966428251475865E-5</v>
      </c>
      <c r="BC73" s="5">
        <f t="shared" si="156"/>
        <v>3.6719508113819061E-6</v>
      </c>
      <c r="BD73" s="5">
        <f t="shared" si="157"/>
        <v>5.0480635030022915E-4</v>
      </c>
      <c r="BE73" s="5">
        <f t="shared" si="158"/>
        <v>5.1059333324352657E-4</v>
      </c>
      <c r="BF73" s="5">
        <f t="shared" si="159"/>
        <v>2.5822332840868851E-4</v>
      </c>
      <c r="BG73" s="5">
        <f t="shared" si="160"/>
        <v>8.7061180255897582E-5</v>
      </c>
      <c r="BH73" s="5">
        <f t="shared" si="161"/>
        <v>2.2014807359562881E-5</v>
      </c>
      <c r="BI73" s="5">
        <f t="shared" si="162"/>
        <v>4.4534360012500162E-6</v>
      </c>
      <c r="BJ73" s="8">
        <f t="shared" si="163"/>
        <v>0.30315919030707217</v>
      </c>
      <c r="BK73" s="8">
        <f t="shared" si="164"/>
        <v>0.28634639248245497</v>
      </c>
      <c r="BL73" s="8">
        <f t="shared" si="165"/>
        <v>0.37749860281878672</v>
      </c>
      <c r="BM73" s="8">
        <f t="shared" si="166"/>
        <v>0.38713309092282966</v>
      </c>
      <c r="BN73" s="8">
        <f t="shared" si="167"/>
        <v>0.61249133316888338</v>
      </c>
    </row>
    <row r="74" spans="1:66" x14ac:dyDescent="0.25">
      <c r="A74" t="s">
        <v>21</v>
      </c>
      <c r="B74" t="s">
        <v>264</v>
      </c>
      <c r="C74" t="s">
        <v>372</v>
      </c>
      <c r="D74" s="11">
        <v>44258</v>
      </c>
      <c r="E74">
        <f>VLOOKUP(A74,home!$A$2:$E$405,3,FALSE)</f>
        <v>1.4055555555555601</v>
      </c>
      <c r="F74">
        <f>VLOOKUP(B74,home!$B$2:$E$405,3,FALSE)</f>
        <v>1.26</v>
      </c>
      <c r="G74">
        <f>VLOOKUP(C74,away!$B$2:$E$405,4,FALSE)</f>
        <v>1.66</v>
      </c>
      <c r="H74">
        <f>VLOOKUP(A74,away!$A$2:$E$405,3,FALSE)</f>
        <v>1.3583333333333301</v>
      </c>
      <c r="I74">
        <f>VLOOKUP(C74,away!$B$2:$E$405,3,FALSE)</f>
        <v>0.63</v>
      </c>
      <c r="J74">
        <f>VLOOKUP(B74,home!$B$2:$E$405,4,FALSE)</f>
        <v>1.27</v>
      </c>
      <c r="K74" s="3">
        <f t="shared" si="112"/>
        <v>2.9398600000000092</v>
      </c>
      <c r="L74" s="3">
        <f t="shared" si="113"/>
        <v>1.0868024999999975</v>
      </c>
      <c r="M74" s="5">
        <f t="shared" si="114"/>
        <v>1.7833750883399165E-2</v>
      </c>
      <c r="N74" s="5">
        <f t="shared" si="115"/>
        <v>5.2428730872070034E-2</v>
      </c>
      <c r="O74" s="5">
        <f t="shared" si="116"/>
        <v>1.9381765044455376E-2</v>
      </c>
      <c r="P74" s="5">
        <f t="shared" si="117"/>
        <v>5.6979675783592761E-2</v>
      </c>
      <c r="Q74" s="5">
        <f t="shared" si="118"/>
        <v>7.7066564370782159E-2</v>
      </c>
      <c r="R74" s="5">
        <f t="shared" si="119"/>
        <v>1.0532075352363333E-2</v>
      </c>
      <c r="S74" s="5">
        <f t="shared" si="120"/>
        <v>4.5513188358843451E-2</v>
      </c>
      <c r="T74" s="5">
        <f t="shared" si="121"/>
        <v>8.3756134824576778E-2</v>
      </c>
      <c r="U74" s="5">
        <f t="shared" si="122"/>
        <v>3.0962827045398964E-2</v>
      </c>
      <c r="V74" s="5">
        <f t="shared" si="123"/>
        <v>1.6157420546893276E-2</v>
      </c>
      <c r="W74" s="5">
        <f t="shared" si="124"/>
        <v>7.5521636643696113E-2</v>
      </c>
      <c r="X74" s="5">
        <f t="shared" si="125"/>
        <v>8.2077103508460356E-2</v>
      </c>
      <c r="Y74" s="5">
        <f t="shared" si="126"/>
        <v>4.4600800642876644E-2</v>
      </c>
      <c r="Z74" s="5">
        <f t="shared" si="127"/>
        <v>3.8154286077122742E-3</v>
      </c>
      <c r="AA74" s="5">
        <f t="shared" si="128"/>
        <v>1.1216825946669043E-2</v>
      </c>
      <c r="AB74" s="5">
        <f t="shared" si="129"/>
        <v>1.6487948963787278E-2</v>
      </c>
      <c r="AC74" s="5">
        <f t="shared" si="130"/>
        <v>3.2264825774752453E-3</v>
      </c>
      <c r="AD74" s="5">
        <f t="shared" si="131"/>
        <v>5.5505759675834293E-2</v>
      </c>
      <c r="AE74" s="5">
        <f t="shared" si="132"/>
        <v>6.0323798380095751E-2</v>
      </c>
      <c r="AF74" s="5">
        <f t="shared" si="133"/>
        <v>3.2780027444491933E-2</v>
      </c>
      <c r="AG74" s="5">
        <f t="shared" si="134"/>
        <v>1.1875138592247453E-2</v>
      </c>
      <c r="AH74" s="5">
        <f t="shared" si="135"/>
        <v>1.0366543373583022E-3</v>
      </c>
      <c r="AI74" s="5">
        <f t="shared" si="136"/>
        <v>3.0476186202261883E-3</v>
      </c>
      <c r="AJ74" s="5">
        <f t="shared" si="137"/>
        <v>4.4797860384290953E-3</v>
      </c>
      <c r="AK74" s="5">
        <f t="shared" si="138"/>
        <v>4.3899812609787337E-3</v>
      </c>
      <c r="AL74" s="5">
        <f t="shared" si="139"/>
        <v>4.1235056469715364E-4</v>
      </c>
      <c r="AM74" s="5">
        <f t="shared" si="140"/>
        <v>3.2635832528119732E-2</v>
      </c>
      <c r="AN74" s="5">
        <f t="shared" si="141"/>
        <v>3.5468704381141761E-2</v>
      </c>
      <c r="AO74" s="5">
        <f t="shared" si="142"/>
        <v>1.9273738296592867E-2</v>
      </c>
      <c r="AP74" s="5">
        <f t="shared" si="143"/>
        <v>6.9822489883609399E-3</v>
      </c>
      <c r="AQ74" s="5">
        <f t="shared" si="144"/>
        <v>1.8970814140432805E-3</v>
      </c>
      <c r="AR74" s="5">
        <f t="shared" si="145"/>
        <v>2.253277050953688E-4</v>
      </c>
      <c r="AS74" s="5">
        <f t="shared" si="146"/>
        <v>6.6243190710167307E-4</v>
      </c>
      <c r="AT74" s="5">
        <f t="shared" si="147"/>
        <v>9.7372853320596548E-4</v>
      </c>
      <c r="AU74" s="5">
        <f t="shared" si="148"/>
        <v>9.5420852187696624E-4</v>
      </c>
      <c r="AV74" s="5">
        <f t="shared" si="149"/>
        <v>7.0130986628130667E-4</v>
      </c>
      <c r="AW74" s="5">
        <f t="shared" si="150"/>
        <v>3.6596653227362135E-5</v>
      </c>
      <c r="AX74" s="5">
        <f t="shared" si="151"/>
        <v>1.5990796436019739E-2</v>
      </c>
      <c r="AY74" s="5">
        <f t="shared" si="152"/>
        <v>1.7378837543657301E-2</v>
      </c>
      <c r="AZ74" s="5">
        <f t="shared" si="153"/>
        <v>9.4436820447702848E-3</v>
      </c>
      <c r="BA74" s="5">
        <f t="shared" si="154"/>
        <v>3.4211390851538112E-3</v>
      </c>
      <c r="BB74" s="5">
        <f t="shared" si="155"/>
        <v>9.2952562764821644E-4</v>
      </c>
      <c r="BC74" s="5">
        <f t="shared" si="156"/>
        <v>2.0204215518842975E-4</v>
      </c>
      <c r="BD74" s="5">
        <f t="shared" si="157"/>
        <v>4.0814452202818138E-5</v>
      </c>
      <c r="BE74" s="5">
        <f t="shared" si="158"/>
        <v>1.1998877545297732E-4</v>
      </c>
      <c r="BF74" s="5">
        <f t="shared" si="159"/>
        <v>1.7637510070159552E-4</v>
      </c>
      <c r="BG74" s="5">
        <f t="shared" si="160"/>
        <v>1.7283936784953142E-4</v>
      </c>
      <c r="BH74" s="5">
        <f t="shared" si="161"/>
        <v>1.2703088599153126E-4</v>
      </c>
      <c r="BI74" s="5">
        <f t="shared" si="162"/>
        <v>7.4690604098212837E-5</v>
      </c>
      <c r="BJ74" s="8">
        <f t="shared" si="163"/>
        <v>0.71955932345582796</v>
      </c>
      <c r="BK74" s="8">
        <f t="shared" si="164"/>
        <v>0.15750170625855833</v>
      </c>
      <c r="BL74" s="8">
        <f t="shared" si="165"/>
        <v>0.10576422832952428</v>
      </c>
      <c r="BM74" s="8">
        <f t="shared" si="166"/>
        <v>0.73507588345453034</v>
      </c>
      <c r="BN74" s="8">
        <f t="shared" si="167"/>
        <v>0.23422256230666283</v>
      </c>
    </row>
    <row r="75" spans="1:66" x14ac:dyDescent="0.25">
      <c r="A75" t="s">
        <v>21</v>
      </c>
      <c r="B75" t="s">
        <v>274</v>
      </c>
      <c r="C75" t="s">
        <v>265</v>
      </c>
      <c r="D75" s="11">
        <v>44258</v>
      </c>
      <c r="E75">
        <f>VLOOKUP(A75,home!$A$2:$E$405,3,FALSE)</f>
        <v>1.4055555555555601</v>
      </c>
      <c r="F75">
        <f>VLOOKUP(B75,home!$B$2:$E$405,3,FALSE)</f>
        <v>1.58</v>
      </c>
      <c r="G75">
        <f>VLOOKUP(C75,away!$B$2:$E$405,4,FALSE)</f>
        <v>0.67</v>
      </c>
      <c r="H75">
        <f>VLOOKUP(A75,away!$A$2:$E$405,3,FALSE)</f>
        <v>1.3583333333333301</v>
      </c>
      <c r="I75">
        <f>VLOOKUP(C75,away!$B$2:$E$405,3,FALSE)</f>
        <v>0.99</v>
      </c>
      <c r="J75">
        <f>VLOOKUP(B75,home!$B$2:$E$405,4,FALSE)</f>
        <v>0.82</v>
      </c>
      <c r="K75" s="3">
        <f t="shared" si="112"/>
        <v>1.4879211111111161</v>
      </c>
      <c r="L75" s="3">
        <f t="shared" si="113"/>
        <v>1.1026949999999973</v>
      </c>
      <c r="M75" s="5">
        <f t="shared" si="114"/>
        <v>7.4973833640687826E-2</v>
      </c>
      <c r="N75" s="5">
        <f t="shared" si="115"/>
        <v>0.11155514985491222</v>
      </c>
      <c r="O75" s="5">
        <f t="shared" si="116"/>
        <v>8.2673271486418051E-2</v>
      </c>
      <c r="P75" s="5">
        <f t="shared" si="117"/>
        <v>0.12301130596926212</v>
      </c>
      <c r="Q75" s="5">
        <f t="shared" si="118"/>
        <v>8.2992631261144034E-2</v>
      </c>
      <c r="R75" s="5">
        <f t="shared" si="119"/>
        <v>4.5581701550857785E-2</v>
      </c>
      <c r="S75" s="5">
        <f t="shared" si="120"/>
        <v>5.0456874957143405E-2</v>
      </c>
      <c r="T75" s="5">
        <f t="shared" si="121"/>
        <v>9.1515559528506984E-2</v>
      </c>
      <c r="U75" s="5">
        <f t="shared" si="122"/>
        <v>6.78219760178876E-2</v>
      </c>
      <c r="V75" s="5">
        <f t="shared" si="123"/>
        <v>9.198418200959577E-3</v>
      </c>
      <c r="W75" s="5">
        <f t="shared" si="124"/>
        <v>4.116216270670553E-2</v>
      </c>
      <c r="X75" s="5">
        <f t="shared" si="125"/>
        <v>4.5389311005870535E-2</v>
      </c>
      <c r="Y75" s="5">
        <f t="shared" si="126"/>
        <v>2.5025283149809154E-2</v>
      </c>
      <c r="Z75" s="5">
        <f t="shared" si="127"/>
        <v>1.6754238130540996E-2</v>
      </c>
      <c r="AA75" s="5">
        <f t="shared" si="128"/>
        <v>2.492898461501479E-2</v>
      </c>
      <c r="AB75" s="5">
        <f t="shared" si="129"/>
        <v>1.8546181243622364E-2</v>
      </c>
      <c r="AC75" s="5">
        <f t="shared" si="130"/>
        <v>9.4325361663362883E-4</v>
      </c>
      <c r="AD75" s="5">
        <f t="shared" si="131"/>
        <v>1.5311512717574461E-2</v>
      </c>
      <c r="AE75" s="5">
        <f t="shared" si="132"/>
        <v>1.6883928516105727E-2</v>
      </c>
      <c r="AF75" s="5">
        <f t="shared" si="133"/>
        <v>9.3089117775335822E-3</v>
      </c>
      <c r="AG75" s="5">
        <f t="shared" si="134"/>
        <v>3.4216301575091222E-3</v>
      </c>
      <c r="AH75" s="5">
        <f t="shared" si="135"/>
        <v>4.6187036538392181E-3</v>
      </c>
      <c r="AI75" s="5">
        <f t="shared" si="136"/>
        <v>6.8722666725134218E-3</v>
      </c>
      <c r="AJ75" s="5">
        <f t="shared" si="137"/>
        <v>5.1126953316090323E-3</v>
      </c>
      <c r="AK75" s="5">
        <f t="shared" si="138"/>
        <v>2.5357624395267761E-3</v>
      </c>
      <c r="AL75" s="5">
        <f t="shared" si="139"/>
        <v>6.1904722545420409E-5</v>
      </c>
      <c r="AM75" s="5">
        <f t="shared" si="140"/>
        <v>4.5564646031050725E-3</v>
      </c>
      <c r="AN75" s="5">
        <f t="shared" si="141"/>
        <v>5.0243907355209351E-3</v>
      </c>
      <c r="AO75" s="5">
        <f t="shared" si="142"/>
        <v>2.7701852710526227E-3</v>
      </c>
      <c r="AP75" s="5">
        <f t="shared" si="143"/>
        <v>1.0182231491544546E-3</v>
      </c>
      <c r="AQ75" s="5">
        <f t="shared" si="144"/>
        <v>2.8069739386421739E-4</v>
      </c>
      <c r="AR75" s="5">
        <f t="shared" si="145"/>
        <v>1.0186042851140437E-3</v>
      </c>
      <c r="AS75" s="5">
        <f t="shared" si="146"/>
        <v>1.5156028196894322E-3</v>
      </c>
      <c r="AT75" s="5">
        <f t="shared" si="147"/>
        <v>1.1275487157377203E-3</v>
      </c>
      <c r="AU75" s="5">
        <f t="shared" si="148"/>
        <v>5.592345126507937E-4</v>
      </c>
      <c r="AV75" s="5">
        <f t="shared" si="149"/>
        <v>2.0802420935876311E-4</v>
      </c>
      <c r="AW75" s="5">
        <f t="shared" si="150"/>
        <v>2.8213475719156336E-6</v>
      </c>
      <c r="AX75" s="5">
        <f t="shared" si="151"/>
        <v>1.1299433124984308E-3</v>
      </c>
      <c r="AY75" s="5">
        <f t="shared" si="152"/>
        <v>1.2459828409754539E-3</v>
      </c>
      <c r="AZ75" s="5">
        <f t="shared" si="153"/>
        <v>6.8696952441471267E-4</v>
      </c>
      <c r="BA75" s="5">
        <f t="shared" si="154"/>
        <v>2.5250595324149315E-4</v>
      </c>
      <c r="BB75" s="5">
        <f t="shared" si="155"/>
        <v>6.960926302740696E-5</v>
      </c>
      <c r="BC75" s="5">
        <f t="shared" si="156"/>
        <v>1.535155725880125E-5</v>
      </c>
      <c r="BD75" s="5">
        <f t="shared" si="157"/>
        <v>1.8720164202897126E-4</v>
      </c>
      <c r="BE75" s="5">
        <f t="shared" si="158"/>
        <v>2.7854127520957235E-4</v>
      </c>
      <c r="BF75" s="5">
        <f t="shared" si="159"/>
        <v>2.0722372185006706E-4</v>
      </c>
      <c r="BG75" s="5">
        <f t="shared" si="160"/>
        <v>1.0277751682124423E-4</v>
      </c>
      <c r="BH75" s="5">
        <f t="shared" si="161"/>
        <v>3.8231209256476784E-5</v>
      </c>
      <c r="BI75" s="5">
        <f t="shared" si="162"/>
        <v>1.1377004671203697E-5</v>
      </c>
      <c r="BJ75" s="8">
        <f t="shared" si="163"/>
        <v>0.45961640427978484</v>
      </c>
      <c r="BK75" s="8">
        <f t="shared" si="164"/>
        <v>0.25989157394820739</v>
      </c>
      <c r="BL75" s="8">
        <f t="shared" si="165"/>
        <v>0.26394590992367734</v>
      </c>
      <c r="BM75" s="8">
        <f t="shared" si="166"/>
        <v>0.47817707102552498</v>
      </c>
      <c r="BN75" s="8">
        <f t="shared" si="167"/>
        <v>0.52078789376328205</v>
      </c>
    </row>
    <row r="76" spans="1:66" x14ac:dyDescent="0.25">
      <c r="A76" t="s">
        <v>21</v>
      </c>
      <c r="B76" t="s">
        <v>275</v>
      </c>
      <c r="C76" t="s">
        <v>152</v>
      </c>
      <c r="D76" s="11">
        <v>44258</v>
      </c>
      <c r="E76">
        <f>VLOOKUP(A76,home!$A$2:$E$405,3,FALSE)</f>
        <v>1.4055555555555601</v>
      </c>
      <c r="F76">
        <f>VLOOKUP(B76,home!$B$2:$E$405,3,FALSE)</f>
        <v>0.71</v>
      </c>
      <c r="G76">
        <f>VLOOKUP(C76,away!$B$2:$E$405,4,FALSE)</f>
        <v>1.1100000000000001</v>
      </c>
      <c r="H76">
        <f>VLOOKUP(A76,away!$A$2:$E$405,3,FALSE)</f>
        <v>1.3583333333333301</v>
      </c>
      <c r="I76">
        <f>VLOOKUP(C76,away!$B$2:$E$405,3,FALSE)</f>
        <v>0.71</v>
      </c>
      <c r="J76">
        <f>VLOOKUP(B76,home!$B$2:$E$405,4,FALSE)</f>
        <v>1.02</v>
      </c>
      <c r="K76" s="3">
        <f t="shared" si="112"/>
        <v>1.1077183333333369</v>
      </c>
      <c r="L76" s="3">
        <f t="shared" si="113"/>
        <v>0.98370499999999761</v>
      </c>
      <c r="M76" s="5">
        <f t="shared" si="114"/>
        <v>0.12351121302223025</v>
      </c>
      <c r="N76" s="5">
        <f t="shared" si="115"/>
        <v>0.13681563503696365</v>
      </c>
      <c r="O76" s="5">
        <f t="shared" si="116"/>
        <v>0.12149859780603273</v>
      </c>
      <c r="P76" s="5">
        <f t="shared" si="117"/>
        <v>0.13458622426403602</v>
      </c>
      <c r="Q76" s="5">
        <f t="shared" si="118"/>
        <v>7.5776593608543732E-2</v>
      </c>
      <c r="R76" s="5">
        <f t="shared" si="119"/>
        <v>5.9759389077391561E-2</v>
      </c>
      <c r="S76" s="5">
        <f t="shared" si="120"/>
        <v>3.6663577578153222E-2</v>
      </c>
      <c r="T76" s="5">
        <f t="shared" si="121"/>
        <v>7.4541814015692334E-2</v>
      </c>
      <c r="U76" s="5">
        <f t="shared" si="122"/>
        <v>6.6196570869826596E-2</v>
      </c>
      <c r="V76" s="5">
        <f t="shared" si="123"/>
        <v>4.4390143961774804E-3</v>
      </c>
      <c r="W76" s="5">
        <f t="shared" si="124"/>
        <v>2.7979707325911225E-2</v>
      </c>
      <c r="X76" s="5">
        <f t="shared" si="125"/>
        <v>2.7523777995035435E-2</v>
      </c>
      <c r="Y76" s="5">
        <f t="shared" si="126"/>
        <v>1.3537639016303131E-2</v>
      </c>
      <c r="Z76" s="5">
        <f t="shared" si="127"/>
        <v>1.959520327745844E-2</v>
      </c>
      <c r="AA76" s="5">
        <f t="shared" si="128"/>
        <v>2.1705965915834208E-2</v>
      </c>
      <c r="AB76" s="5">
        <f t="shared" si="129"/>
        <v>1.2022048193839042E-2</v>
      </c>
      <c r="AC76" s="5">
        <f t="shared" si="130"/>
        <v>3.0231576369492137E-4</v>
      </c>
      <c r="AD76" s="5">
        <f t="shared" si="131"/>
        <v>7.748408691553234E-3</v>
      </c>
      <c r="AE76" s="5">
        <f t="shared" si="132"/>
        <v>7.6221483719243555E-3</v>
      </c>
      <c r="AF76" s="5">
        <f t="shared" si="133"/>
        <v>3.7489727321019144E-3</v>
      </c>
      <c r="AG76" s="5">
        <f t="shared" si="134"/>
        <v>1.2292944071441018E-3</v>
      </c>
      <c r="AH76" s="5">
        <f t="shared" si="135"/>
        <v>4.8189748600130523E-3</v>
      </c>
      <c r="AI76" s="5">
        <f t="shared" si="136"/>
        <v>5.3380668003089092E-3</v>
      </c>
      <c r="AJ76" s="5">
        <f t="shared" si="137"/>
        <v>2.9565372296301014E-3</v>
      </c>
      <c r="AK76" s="5">
        <f t="shared" si="138"/>
        <v>1.0916701641479393E-3</v>
      </c>
      <c r="AL76" s="5">
        <f t="shared" si="139"/>
        <v>1.3176953306700931E-5</v>
      </c>
      <c r="AM76" s="5">
        <f t="shared" si="140"/>
        <v>1.7166108723585777E-3</v>
      </c>
      <c r="AN76" s="5">
        <f t="shared" si="141"/>
        <v>1.6886386981934908E-3</v>
      </c>
      <c r="AO76" s="5">
        <f t="shared" si="142"/>
        <v>8.3056116530321172E-4</v>
      </c>
      <c r="AP76" s="5">
        <f t="shared" si="143"/>
        <v>2.7234239037153134E-4</v>
      </c>
      <c r="AQ76" s="5">
        <f t="shared" si="144"/>
        <v>6.6976142780106644E-5</v>
      </c>
      <c r="AR76" s="5">
        <f t="shared" si="145"/>
        <v>9.4808993293382573E-4</v>
      </c>
      <c r="AS76" s="5">
        <f t="shared" si="146"/>
        <v>1.0502166003595727E-3</v>
      </c>
      <c r="AT76" s="5">
        <f t="shared" si="147"/>
        <v>5.8167209109465448E-4</v>
      </c>
      <c r="AU76" s="5">
        <f t="shared" si="148"/>
        <v>2.1477627976462923E-4</v>
      </c>
      <c r="AV76" s="5">
        <f t="shared" si="149"/>
        <v>5.9477905665102395E-5</v>
      </c>
      <c r="AW76" s="5">
        <f t="shared" si="150"/>
        <v>3.9884736631005962E-7</v>
      </c>
      <c r="AX76" s="5">
        <f t="shared" si="151"/>
        <v>3.1692022241848824E-4</v>
      </c>
      <c r="AY76" s="5">
        <f t="shared" si="152"/>
        <v>3.1175600739417826E-4</v>
      </c>
      <c r="AZ76" s="5">
        <f t="shared" si="153"/>
        <v>1.5333797162684465E-4</v>
      </c>
      <c r="BA76" s="5">
        <f t="shared" si="154"/>
        <v>5.0279776459728291E-5</v>
      </c>
      <c r="BB76" s="5">
        <f t="shared" si="155"/>
        <v>1.2365116875579223E-5</v>
      </c>
      <c r="BC76" s="5">
        <f t="shared" si="156"/>
        <v>2.4327254592183267E-6</v>
      </c>
      <c r="BD76" s="5">
        <f t="shared" si="157"/>
        <v>1.5544013457944442E-4</v>
      </c>
      <c r="BE76" s="5">
        <f t="shared" si="158"/>
        <v>1.7218388680945179E-4</v>
      </c>
      <c r="BF76" s="5">
        <f t="shared" si="159"/>
        <v>9.5365624061710924E-5</v>
      </c>
      <c r="BG76" s="5">
        <f t="shared" si="160"/>
        <v>3.5212750047644003E-5</v>
      </c>
      <c r="BH76" s="5">
        <f t="shared" si="161"/>
        <v>9.7514521987148985E-6</v>
      </c>
      <c r="BI76" s="5">
        <f t="shared" si="162"/>
        <v>2.160372475428034E-6</v>
      </c>
      <c r="BJ76" s="8">
        <f t="shared" si="163"/>
        <v>0.38194621229041403</v>
      </c>
      <c r="BK76" s="8">
        <f t="shared" si="164"/>
        <v>0.29982727798499287</v>
      </c>
      <c r="BL76" s="8">
        <f t="shared" si="165"/>
        <v>0.29871216794701433</v>
      </c>
      <c r="BM76" s="8">
        <f t="shared" si="166"/>
        <v>0.34782185152465389</v>
      </c>
      <c r="BN76" s="8">
        <f t="shared" si="167"/>
        <v>0.65194765281519795</v>
      </c>
    </row>
    <row r="77" spans="1:66" x14ac:dyDescent="0.25">
      <c r="A77" t="s">
        <v>21</v>
      </c>
      <c r="B77" t="s">
        <v>268</v>
      </c>
      <c r="C77" t="s">
        <v>151</v>
      </c>
      <c r="D77" s="11">
        <v>44258</v>
      </c>
      <c r="E77">
        <f>VLOOKUP(A77,home!$A$2:$E$405,3,FALSE)</f>
        <v>1.4055555555555601</v>
      </c>
      <c r="F77">
        <f>VLOOKUP(B77,home!$B$2:$E$405,3,FALSE)</f>
        <v>0.99</v>
      </c>
      <c r="G77">
        <f>VLOOKUP(C77,away!$B$2:$E$405,4,FALSE)</f>
        <v>1.19</v>
      </c>
      <c r="H77">
        <f>VLOOKUP(A77,away!$A$2:$E$405,3,FALSE)</f>
        <v>1.3583333333333301</v>
      </c>
      <c r="I77">
        <f>VLOOKUP(C77,away!$B$2:$E$405,3,FALSE)</f>
        <v>0.71</v>
      </c>
      <c r="J77">
        <f>VLOOKUP(B77,home!$B$2:$E$405,4,FALSE)</f>
        <v>1.1499999999999999</v>
      </c>
      <c r="K77" s="3">
        <f t="shared" si="112"/>
        <v>1.6558850000000052</v>
      </c>
      <c r="L77" s="3">
        <f t="shared" si="113"/>
        <v>1.1090791666666637</v>
      </c>
      <c r="M77" s="5">
        <f t="shared" si="114"/>
        <v>6.2978356032006938E-2</v>
      </c>
      <c r="N77" s="5">
        <f t="shared" si="115"/>
        <v>0.10428491507806012</v>
      </c>
      <c r="O77" s="5">
        <f t="shared" si="116"/>
        <v>6.9847982626014701E-2</v>
      </c>
      <c r="P77" s="5">
        <f t="shared" si="117"/>
        <v>0.1156602267106787</v>
      </c>
      <c r="Q77" s="5">
        <f t="shared" si="118"/>
        <v>8.634191330201707E-2</v>
      </c>
      <c r="R77" s="5">
        <f t="shared" si="119"/>
        <v>3.8733471182104004E-2</v>
      </c>
      <c r="S77" s="5">
        <f t="shared" si="120"/>
        <v>5.3102720067696681E-2</v>
      </c>
      <c r="T77" s="5">
        <f t="shared" si="121"/>
        <v>9.576001725340641E-2</v>
      </c>
      <c r="U77" s="5">
        <f t="shared" si="122"/>
        <v>6.4138173928378492E-2</v>
      </c>
      <c r="V77" s="5">
        <f t="shared" si="123"/>
        <v>1.0835949626994032E-2</v>
      </c>
      <c r="W77" s="5">
        <f t="shared" si="124"/>
        <v>4.7657426369370336E-2</v>
      </c>
      <c r="X77" s="5">
        <f t="shared" si="125"/>
        <v>5.2855858723219129E-2</v>
      </c>
      <c r="Y77" s="5">
        <f t="shared" si="126"/>
        <v>2.9310665873099401E-2</v>
      </c>
      <c r="Z77" s="5">
        <f t="shared" si="127"/>
        <v>1.4319495313585047E-2</v>
      </c>
      <c r="AA77" s="5">
        <f t="shared" si="128"/>
        <v>2.3711437497335848E-2</v>
      </c>
      <c r="AB77" s="5">
        <f t="shared" si="129"/>
        <v>1.9631706840138048E-2</v>
      </c>
      <c r="AC77" s="5">
        <f t="shared" si="130"/>
        <v>1.2437689603300734E-3</v>
      </c>
      <c r="AD77" s="5">
        <f t="shared" si="131"/>
        <v>1.9728804365911255E-2</v>
      </c>
      <c r="AE77" s="5">
        <f t="shared" si="132"/>
        <v>2.188080590547449E-2</v>
      </c>
      <c r="AF77" s="5">
        <f t="shared" si="133"/>
        <v>1.2133772989819335E-2</v>
      </c>
      <c r="AG77" s="5">
        <f t="shared" si="134"/>
        <v>4.4857716120237662E-3</v>
      </c>
      <c r="AH77" s="5">
        <f t="shared" si="135"/>
        <v>3.9703634823695239E-3</v>
      </c>
      <c r="AI77" s="5">
        <f t="shared" si="136"/>
        <v>6.5744653350034788E-3</v>
      </c>
      <c r="AJ77" s="5">
        <f t="shared" si="137"/>
        <v>5.4432792656261353E-3</v>
      </c>
      <c r="AK77" s="5">
        <f t="shared" si="138"/>
        <v>3.0044814955871206E-3</v>
      </c>
      <c r="AL77" s="5">
        <f t="shared" si="139"/>
        <v>9.1367643737395523E-5</v>
      </c>
      <c r="AM77" s="5">
        <f t="shared" si="140"/>
        <v>6.533726243489418E-3</v>
      </c>
      <c r="AN77" s="5">
        <f t="shared" si="141"/>
        <v>7.2464196573573539E-3</v>
      </c>
      <c r="AO77" s="5">
        <f t="shared" si="142"/>
        <v>4.0184265374494143E-3</v>
      </c>
      <c r="AP77" s="5">
        <f t="shared" si="143"/>
        <v>1.4855843851552008E-3</v>
      </c>
      <c r="AQ77" s="5">
        <f t="shared" si="144"/>
        <v>4.1190767297523439E-4</v>
      </c>
      <c r="AR77" s="5">
        <f t="shared" si="145"/>
        <v>8.8068948447802891E-4</v>
      </c>
      <c r="AS77" s="5">
        <f t="shared" si="146"/>
        <v>1.4583205070049054E-3</v>
      </c>
      <c r="AT77" s="5">
        <f t="shared" si="147"/>
        <v>1.2074055263709127E-3</v>
      </c>
      <c r="AU77" s="5">
        <f t="shared" si="148"/>
        <v>6.6644156667823519E-4</v>
      </c>
      <c r="AV77" s="5">
        <f t="shared" si="149"/>
        <v>2.7588764840974809E-4</v>
      </c>
      <c r="AW77" s="5">
        <f t="shared" si="150"/>
        <v>4.6610380024479249E-6</v>
      </c>
      <c r="AX77" s="5">
        <f t="shared" si="151"/>
        <v>1.803183213450083E-3</v>
      </c>
      <c r="AY77" s="5">
        <f t="shared" si="152"/>
        <v>1.9998729357205347E-3</v>
      </c>
      <c r="AZ77" s="5">
        <f t="shared" si="153"/>
        <v>1.109008704494073E-3</v>
      </c>
      <c r="BA77" s="5">
        <f t="shared" si="154"/>
        <v>4.099928166021208E-4</v>
      </c>
      <c r="BB77" s="5">
        <f t="shared" si="155"/>
        <v>1.1367862284409957E-4</v>
      </c>
      <c r="BC77" s="5">
        <f t="shared" si="156"/>
        <v>2.5215718458349588E-5</v>
      </c>
      <c r="BD77" s="5">
        <f t="shared" si="157"/>
        <v>1.6279239325616419E-4</v>
      </c>
      <c r="BE77" s="5">
        <f t="shared" si="158"/>
        <v>2.6956548210698431E-4</v>
      </c>
      <c r="BF77" s="5">
        <f t="shared" si="159"/>
        <v>2.2318471916936257E-4</v>
      </c>
      <c r="BG77" s="5">
        <f t="shared" si="160"/>
        <v>1.231894095672537E-4</v>
      </c>
      <c r="BH77" s="5">
        <f t="shared" si="161"/>
        <v>5.0996873865318118E-5</v>
      </c>
      <c r="BI77" s="5">
        <f t="shared" si="162"/>
        <v>1.6888991696094528E-5</v>
      </c>
      <c r="BJ77" s="8">
        <f t="shared" si="163"/>
        <v>0.49959696798039721</v>
      </c>
      <c r="BK77" s="8">
        <f t="shared" si="164"/>
        <v>0.24591226197716434</v>
      </c>
      <c r="BL77" s="8">
        <f t="shared" si="165"/>
        <v>0.24039072425516031</v>
      </c>
      <c r="BM77" s="8">
        <f t="shared" si="166"/>
        <v>0.52037737269770745</v>
      </c>
      <c r="BN77" s="8">
        <f t="shared" si="167"/>
        <v>0.47784686493088158</v>
      </c>
    </row>
    <row r="78" spans="1:66" x14ac:dyDescent="0.25">
      <c r="A78" t="s">
        <v>21</v>
      </c>
      <c r="B78" t="s">
        <v>271</v>
      </c>
      <c r="C78" t="s">
        <v>267</v>
      </c>
      <c r="D78" s="11">
        <v>44258</v>
      </c>
      <c r="E78">
        <f>VLOOKUP(A78,home!$A$2:$E$405,3,FALSE)</f>
        <v>1.4055555555555601</v>
      </c>
      <c r="F78">
        <f>VLOOKUP(B78,home!$B$2:$E$405,3,FALSE)</f>
        <v>0.79</v>
      </c>
      <c r="G78">
        <f>VLOOKUP(C78,away!$B$2:$E$405,4,FALSE)</f>
        <v>0.99</v>
      </c>
      <c r="H78">
        <f>VLOOKUP(A78,away!$A$2:$E$405,3,FALSE)</f>
        <v>1.3583333333333301</v>
      </c>
      <c r="I78">
        <f>VLOOKUP(C78,away!$B$2:$E$405,3,FALSE)</f>
        <v>1.07</v>
      </c>
      <c r="J78">
        <f>VLOOKUP(B78,home!$B$2:$E$405,4,FALSE)</f>
        <v>1.1499999999999999</v>
      </c>
      <c r="K78" s="3">
        <f t="shared" si="112"/>
        <v>1.0992850000000036</v>
      </c>
      <c r="L78" s="3">
        <f t="shared" si="113"/>
        <v>1.6714291666666625</v>
      </c>
      <c r="M78" s="5">
        <f t="shared" si="114"/>
        <v>6.261726960317375E-2</v>
      </c>
      <c r="N78" s="5">
        <f t="shared" si="115"/>
        <v>6.8834225215725076E-2</v>
      </c>
      <c r="O78" s="5">
        <f t="shared" si="116"/>
        <v>0.10466033075177443</v>
      </c>
      <c r="P78" s="5">
        <f t="shared" si="117"/>
        <v>0.11505153169046473</v>
      </c>
      <c r="Q78" s="5">
        <f t="shared" si="118"/>
        <v>3.7834215633134285E-2</v>
      </c>
      <c r="R78" s="5">
        <f t="shared" si="119"/>
        <v>8.746616470574782E-2</v>
      </c>
      <c r="S78" s="5">
        <f t="shared" si="120"/>
        <v>5.2848259865881722E-2</v>
      </c>
      <c r="T78" s="5">
        <f t="shared" si="121"/>
        <v>6.3237211507176455E-2</v>
      </c>
      <c r="U78" s="5">
        <f t="shared" si="122"/>
        <v>9.6150242868558305E-2</v>
      </c>
      <c r="V78" s="5">
        <f t="shared" si="123"/>
        <v>1.0789130863805363E-2</v>
      </c>
      <c r="W78" s="5">
        <f t="shared" si="124"/>
        <v>1.386352857742339E-2</v>
      </c>
      <c r="X78" s="5">
        <f t="shared" si="125"/>
        <v>2.3171906017222237E-2</v>
      </c>
      <c r="Y78" s="5">
        <f t="shared" si="126"/>
        <v>1.9365099782221996E-2</v>
      </c>
      <c r="Z78" s="5">
        <f t="shared" si="127"/>
        <v>4.8731166261885728E-2</v>
      </c>
      <c r="AA78" s="5">
        <f t="shared" si="128"/>
        <v>5.3569440104197223E-2</v>
      </c>
      <c r="AB78" s="5">
        <f t="shared" si="129"/>
        <v>2.9444040982471314E-2</v>
      </c>
      <c r="AC78" s="5">
        <f t="shared" si="130"/>
        <v>1.2389813139372719E-3</v>
      </c>
      <c r="AD78" s="5">
        <f t="shared" si="131"/>
        <v>3.8099922530582301E-3</v>
      </c>
      <c r="AE78" s="5">
        <f t="shared" si="132"/>
        <v>6.3681321765355573E-3</v>
      </c>
      <c r="AF78" s="5">
        <f t="shared" si="133"/>
        <v>5.3219409285249937E-3</v>
      </c>
      <c r="AG78" s="5">
        <f t="shared" si="134"/>
        <v>2.9650824304045791E-3</v>
      </c>
      <c r="AH78" s="5">
        <f t="shared" si="135"/>
        <v>2.0362673153949556E-2</v>
      </c>
      <c r="AI78" s="5">
        <f t="shared" si="136"/>
        <v>2.238438115803951E-2</v>
      </c>
      <c r="AJ78" s="5">
        <f t="shared" si="137"/>
        <v>1.230340722065777E-2</v>
      </c>
      <c r="AK78" s="5">
        <f t="shared" si="138"/>
        <v>4.5083170021869411E-3</v>
      </c>
      <c r="AL78" s="5">
        <f t="shared" si="139"/>
        <v>9.1059031355223956E-5</v>
      </c>
      <c r="AM78" s="5">
        <f t="shared" si="140"/>
        <v>8.3765346678062636E-4</v>
      </c>
      <c r="AN78" s="5">
        <f t="shared" si="141"/>
        <v>1.4000784359365832E-3</v>
      </c>
      <c r="AO78" s="5">
        <f t="shared" si="142"/>
        <v>1.1700659667227239E-3</v>
      </c>
      <c r="AP78" s="5">
        <f t="shared" si="143"/>
        <v>6.5189412790146197E-4</v>
      </c>
      <c r="AQ78" s="5">
        <f t="shared" si="144"/>
        <v>2.7239871473830779E-4</v>
      </c>
      <c r="AR78" s="5">
        <f t="shared" si="145"/>
        <v>6.8069531641623071E-3</v>
      </c>
      <c r="AS78" s="5">
        <f t="shared" si="146"/>
        <v>7.4827815090661859E-3</v>
      </c>
      <c r="AT78" s="5">
        <f t="shared" si="147"/>
        <v>4.1128547355969236E-3</v>
      </c>
      <c r="AU78" s="5">
        <f t="shared" si="148"/>
        <v>1.5070665060068933E-3</v>
      </c>
      <c r="AV78" s="5">
        <f t="shared" si="149"/>
        <v>4.1417390101394829E-4</v>
      </c>
      <c r="AW78" s="5">
        <f t="shared" si="150"/>
        <v>4.6474936361013621E-6</v>
      </c>
      <c r="AX78" s="5">
        <f t="shared" si="151"/>
        <v>1.5346998187165724E-4</v>
      </c>
      <c r="AY78" s="5">
        <f t="shared" si="152"/>
        <v>2.5651420390809186E-4</v>
      </c>
      <c r="AZ78" s="5">
        <f t="shared" si="153"/>
        <v>2.1437266103813219E-4</v>
      </c>
      <c r="BA78" s="5">
        <f t="shared" si="154"/>
        <v>1.1943623939836012E-4</v>
      </c>
      <c r="BB78" s="5">
        <f t="shared" si="155"/>
        <v>4.9907303521850254E-5</v>
      </c>
      <c r="BC78" s="5">
        <f t="shared" si="156"/>
        <v>1.6683304547221276E-5</v>
      </c>
      <c r="BD78" s="5">
        <f t="shared" si="157"/>
        <v>1.896223342452466E-3</v>
      </c>
      <c r="BE78" s="5">
        <f t="shared" si="158"/>
        <v>2.0844898770078658E-3</v>
      </c>
      <c r="BF78" s="5">
        <f t="shared" si="159"/>
        <v>1.1457242272232995E-3</v>
      </c>
      <c r="BG78" s="5">
        <f t="shared" si="160"/>
        <v>4.1982581904105636E-4</v>
      </c>
      <c r="BH78" s="5">
        <f t="shared" si="161"/>
        <v>1.1537705637113728E-4</v>
      </c>
      <c r="BI78" s="5">
        <f t="shared" si="162"/>
        <v>2.5366453482589222E-5</v>
      </c>
      <c r="BJ78" s="8">
        <f t="shared" si="163"/>
        <v>0.24991380892779189</v>
      </c>
      <c r="BK78" s="8">
        <f t="shared" si="164"/>
        <v>0.24289274657252616</v>
      </c>
      <c r="BL78" s="8">
        <f t="shared" si="165"/>
        <v>0.45685983453900769</v>
      </c>
      <c r="BM78" s="8">
        <f t="shared" si="166"/>
        <v>0.52168195199091916</v>
      </c>
      <c r="BN78" s="8">
        <f t="shared" si="167"/>
        <v>0.47646373760002009</v>
      </c>
    </row>
    <row r="79" spans="1:66" x14ac:dyDescent="0.25">
      <c r="A79" t="s">
        <v>21</v>
      </c>
      <c r="B79" t="s">
        <v>269</v>
      </c>
      <c r="C79" t="s">
        <v>153</v>
      </c>
      <c r="D79" s="11">
        <v>44258</v>
      </c>
      <c r="E79">
        <f>VLOOKUP(A79,home!$A$2:$E$405,3,FALSE)</f>
        <v>1.4055555555555601</v>
      </c>
      <c r="F79">
        <f>VLOOKUP(B79,home!$B$2:$E$405,3,FALSE)</f>
        <v>0.63</v>
      </c>
      <c r="G79">
        <f>VLOOKUP(C79,away!$B$2:$E$405,4,FALSE)</f>
        <v>0.55000000000000004</v>
      </c>
      <c r="H79">
        <f>VLOOKUP(A79,away!$A$2:$E$405,3,FALSE)</f>
        <v>1.3583333333333301</v>
      </c>
      <c r="I79">
        <f>VLOOKUP(C79,away!$B$2:$E$405,3,FALSE)</f>
        <v>1.58</v>
      </c>
      <c r="J79">
        <f>VLOOKUP(B79,home!$B$2:$E$405,4,FALSE)</f>
        <v>0.86</v>
      </c>
      <c r="K79" s="3">
        <f t="shared" si="112"/>
        <v>0.4870250000000016</v>
      </c>
      <c r="L79" s="3">
        <f t="shared" si="113"/>
        <v>1.8457033333333288</v>
      </c>
      <c r="M79" s="5">
        <f t="shared" si="114"/>
        <v>9.7030653655625118E-2</v>
      </c>
      <c r="N79" s="5">
        <f t="shared" si="115"/>
        <v>4.7256354096630968E-2</v>
      </c>
      <c r="O79" s="5">
        <f t="shared" si="116"/>
        <v>0.17908980088769902</v>
      </c>
      <c r="P79" s="5">
        <f t="shared" si="117"/>
        <v>8.7221210277331873E-2</v>
      </c>
      <c r="Q79" s="5">
        <f t="shared" si="118"/>
        <v>1.1507512926955886E-2</v>
      </c>
      <c r="R79" s="5">
        <f t="shared" si="119"/>
        <v>0.16527332123221414</v>
      </c>
      <c r="S79" s="5">
        <f t="shared" si="120"/>
        <v>1.9600866415995538E-2</v>
      </c>
      <c r="T79" s="5">
        <f t="shared" si="121"/>
        <v>2.123945496765885E-2</v>
      </c>
      <c r="U79" s="5">
        <f t="shared" si="122"/>
        <v>8.049223927311934E-2</v>
      </c>
      <c r="V79" s="5">
        <f t="shared" si="123"/>
        <v>1.9576989640534758E-3</v>
      </c>
      <c r="W79" s="5">
        <f t="shared" si="124"/>
        <v>1.8681488277502362E-3</v>
      </c>
      <c r="X79" s="5">
        <f t="shared" si="125"/>
        <v>3.4480485185413618E-3</v>
      </c>
      <c r="Y79" s="5">
        <f t="shared" si="126"/>
        <v>3.1820373220834194E-3</v>
      </c>
      <c r="Z79" s="5">
        <f t="shared" si="127"/>
        <v>0.10168183996978924</v>
      </c>
      <c r="AA79" s="5">
        <f t="shared" si="128"/>
        <v>4.9521598111286758E-2</v>
      </c>
      <c r="AB79" s="5">
        <f t="shared" si="129"/>
        <v>1.2059128160074756E-2</v>
      </c>
      <c r="AC79" s="5">
        <f t="shared" si="130"/>
        <v>1.0998642347180822E-4</v>
      </c>
      <c r="AD79" s="5">
        <f t="shared" si="131"/>
        <v>2.2745879570876541E-4</v>
      </c>
      <c r="AE79" s="5">
        <f t="shared" si="132"/>
        <v>4.1982145743565296E-4</v>
      </c>
      <c r="AF79" s="5">
        <f t="shared" si="133"/>
        <v>3.8743293169692051E-4</v>
      </c>
      <c r="AG79" s="5">
        <f t="shared" si="134"/>
        <v>2.3836208449203676E-4</v>
      </c>
      <c r="AH79" s="5">
        <f t="shared" si="135"/>
        <v>4.6918627742926537E-2</v>
      </c>
      <c r="AI79" s="5">
        <f t="shared" si="136"/>
        <v>2.2850544676498864E-2</v>
      </c>
      <c r="AJ79" s="5">
        <f t="shared" si="137"/>
        <v>5.5643932605359487E-3</v>
      </c>
      <c r="AK79" s="5">
        <f t="shared" si="138"/>
        <v>9.0333287590417641E-4</v>
      </c>
      <c r="AL79" s="5">
        <f t="shared" si="139"/>
        <v>3.9546879703948544E-6</v>
      </c>
      <c r="AM79" s="5">
        <f t="shared" si="140"/>
        <v>2.2155623996012376E-5</v>
      </c>
      <c r="AN79" s="5">
        <f t="shared" si="141"/>
        <v>4.0892709061519929E-5</v>
      </c>
      <c r="AO79" s="5">
        <f t="shared" si="142"/>
        <v>3.7737904711938681E-5</v>
      </c>
      <c r="AP79" s="5">
        <f t="shared" si="143"/>
        <v>2.3217658839946925E-5</v>
      </c>
      <c r="AQ79" s="5">
        <f t="shared" si="144"/>
        <v>1.0713227578271519E-5</v>
      </c>
      <c r="AR79" s="5">
        <f t="shared" si="145"/>
        <v>1.7319573524109007E-2</v>
      </c>
      <c r="AS79" s="5">
        <f t="shared" si="146"/>
        <v>8.4350652955792142E-3</v>
      </c>
      <c r="AT79" s="5">
        <f t="shared" si="147"/>
        <v>2.0540438377897401E-3</v>
      </c>
      <c r="AU79" s="5">
        <f t="shared" si="148"/>
        <v>3.3345690003318382E-4</v>
      </c>
      <c r="AV79" s="5">
        <f t="shared" si="149"/>
        <v>4.0600461684665464E-5</v>
      </c>
      <c r="AW79" s="5">
        <f t="shared" si="150"/>
        <v>9.8746764281790942E-8</v>
      </c>
      <c r="AX79" s="5">
        <f t="shared" si="151"/>
        <v>1.7983904627763257E-6</v>
      </c>
      <c r="AY79" s="5">
        <f t="shared" si="152"/>
        <v>3.3192952717811321E-6</v>
      </c>
      <c r="AZ79" s="5">
        <f t="shared" si="153"/>
        <v>3.063217173721997E-6</v>
      </c>
      <c r="BA79" s="5">
        <f t="shared" si="154"/>
        <v>1.8845967160875299E-6</v>
      </c>
      <c r="BB79" s="5">
        <f t="shared" si="155"/>
        <v>8.6960161021794986E-7</v>
      </c>
      <c r="BC79" s="5">
        <f t="shared" si="156"/>
        <v>3.2100531813025974E-7</v>
      </c>
      <c r="BD79" s="5">
        <f t="shared" si="157"/>
        <v>5.3277990975599395E-3</v>
      </c>
      <c r="BE79" s="5">
        <f t="shared" si="158"/>
        <v>2.5947713554891373E-3</v>
      </c>
      <c r="BF79" s="5">
        <f t="shared" si="159"/>
        <v>6.3185925970355068E-4</v>
      </c>
      <c r="BG79" s="5">
        <f t="shared" si="160"/>
        <v>1.0257708531904091E-4</v>
      </c>
      <c r="BH79" s="5">
        <f t="shared" si="161"/>
        <v>1.2489401244376516E-5</v>
      </c>
      <c r="BI79" s="5">
        <f t="shared" si="162"/>
        <v>1.2165301282084988E-6</v>
      </c>
      <c r="BJ79" s="8">
        <f t="shared" si="163"/>
        <v>8.9920605159694481E-2</v>
      </c>
      <c r="BK79" s="8">
        <f t="shared" si="164"/>
        <v>0.20592768971972003</v>
      </c>
      <c r="BL79" s="8">
        <f t="shared" si="165"/>
        <v>0.59952643896889946</v>
      </c>
      <c r="BM79" s="8">
        <f t="shared" si="166"/>
        <v>0.40967450019313872</v>
      </c>
      <c r="BN79" s="8">
        <f t="shared" si="167"/>
        <v>0.58737885307645699</v>
      </c>
    </row>
    <row r="80" spans="1:66" x14ac:dyDescent="0.25">
      <c r="A80" t="s">
        <v>21</v>
      </c>
      <c r="B80" t="s">
        <v>272</v>
      </c>
      <c r="C80" t="s">
        <v>150</v>
      </c>
      <c r="D80" s="11">
        <v>44258</v>
      </c>
      <c r="E80">
        <f>VLOOKUP(A80,home!$A$2:$E$405,3,FALSE)</f>
        <v>1.4055555555555601</v>
      </c>
      <c r="F80">
        <f>VLOOKUP(B80,home!$B$2:$E$405,3,FALSE)</f>
        <v>1.1100000000000001</v>
      </c>
      <c r="G80">
        <f>VLOOKUP(C80,away!$B$2:$E$405,4,FALSE)</f>
        <v>0.91</v>
      </c>
      <c r="H80">
        <f>VLOOKUP(A80,away!$A$2:$E$405,3,FALSE)</f>
        <v>1.3583333333333301</v>
      </c>
      <c r="I80">
        <f>VLOOKUP(C80,away!$B$2:$E$405,3,FALSE)</f>
        <v>0.83</v>
      </c>
      <c r="J80">
        <f>VLOOKUP(B80,home!$B$2:$E$405,4,FALSE)</f>
        <v>0.45</v>
      </c>
      <c r="K80" s="3">
        <f t="shared" si="112"/>
        <v>1.4197516666666714</v>
      </c>
      <c r="L80" s="3">
        <f t="shared" si="113"/>
        <v>0.50733749999999878</v>
      </c>
      <c r="M80" s="5">
        <f t="shared" si="114"/>
        <v>0.14557131621188171</v>
      </c>
      <c r="N80" s="5">
        <f t="shared" si="115"/>
        <v>0.2066751188106801</v>
      </c>
      <c r="O80" s="5">
        <f t="shared" si="116"/>
        <v>7.3853787638645363E-2</v>
      </c>
      <c r="P80" s="5">
        <f t="shared" si="117"/>
        <v>0.10485403808961316</v>
      </c>
      <c r="Q80" s="5">
        <f t="shared" si="118"/>
        <v>0.1467136721949977</v>
      </c>
      <c r="R80" s="5">
        <f t="shared" si="119"/>
        <v>1.8734397993060575E-2</v>
      </c>
      <c r="S80" s="5">
        <f t="shared" si="120"/>
        <v>1.888141426106147E-2</v>
      </c>
      <c r="T80" s="5">
        <f t="shared" si="121"/>
        <v>7.4433347667229477E-2</v>
      </c>
      <c r="U80" s="5">
        <f t="shared" si="122"/>
        <v>2.6598192774644494E-2</v>
      </c>
      <c r="V80" s="5">
        <f t="shared" si="123"/>
        <v>1.5111283837702391E-3</v>
      </c>
      <c r="W80" s="5">
        <f t="shared" si="124"/>
        <v>6.9432326873878583E-2</v>
      </c>
      <c r="X80" s="5">
        <f t="shared" si="125"/>
        <v>3.5225623135376291E-2</v>
      </c>
      <c r="Y80" s="5">
        <f t="shared" si="126"/>
        <v>8.9356397887219632E-3</v>
      </c>
      <c r="Z80" s="5">
        <f t="shared" si="127"/>
        <v>3.1682208806014483E-3</v>
      </c>
      <c r="AA80" s="5">
        <f t="shared" si="128"/>
        <v>4.4980868756020554E-3</v>
      </c>
      <c r="AB80" s="5">
        <f t="shared" si="129"/>
        <v>3.1930831692237498E-3</v>
      </c>
      <c r="AC80" s="5">
        <f t="shared" si="130"/>
        <v>6.8028474476178921E-5</v>
      </c>
      <c r="AD80" s="5">
        <f t="shared" si="131"/>
        <v>2.4644165449933558E-2</v>
      </c>
      <c r="AE80" s="5">
        <f t="shared" si="132"/>
        <v>1.2502909288955638E-2</v>
      </c>
      <c r="AF80" s="5">
        <f t="shared" si="133"/>
        <v>3.1715973706927577E-3</v>
      </c>
      <c r="AG80" s="5">
        <f t="shared" si="134"/>
        <v>5.3635676035127759E-4</v>
      </c>
      <c r="AH80" s="5">
        <f t="shared" si="135"/>
        <v>4.0183931525303334E-4</v>
      </c>
      <c r="AI80" s="5">
        <f t="shared" si="136"/>
        <v>5.7051203756268811E-4</v>
      </c>
      <c r="AJ80" s="5">
        <f t="shared" si="137"/>
        <v>4.0499270809151258E-4</v>
      </c>
      <c r="AK80" s="5">
        <f t="shared" si="138"/>
        <v>1.9166302410025796E-4</v>
      </c>
      <c r="AL80" s="5">
        <f t="shared" si="139"/>
        <v>1.960018069362304E-6</v>
      </c>
      <c r="AM80" s="5">
        <f t="shared" si="140"/>
        <v>6.9977189942304766E-3</v>
      </c>
      <c r="AN80" s="5">
        <f t="shared" si="141"/>
        <v>3.550205260235396E-3</v>
      </c>
      <c r="AO80" s="5">
        <f t="shared" si="142"/>
        <v>9.0057613060733543E-4</v>
      </c>
      <c r="AP80" s="5">
        <f t="shared" si="143"/>
        <v>1.5229868088733261E-4</v>
      </c>
      <c r="AQ80" s="5">
        <f t="shared" si="144"/>
        <v>1.9316708003669234E-5</v>
      </c>
      <c r="AR80" s="5">
        <f t="shared" si="145"/>
        <v>4.0773630720437084E-5</v>
      </c>
      <c r="AS80" s="5">
        <f t="shared" si="146"/>
        <v>5.7888430171391941E-5</v>
      </c>
      <c r="AT80" s="5">
        <f t="shared" si="147"/>
        <v>4.1093597608275475E-5</v>
      </c>
      <c r="AU80" s="5">
        <f t="shared" si="148"/>
        <v>1.9447567897892888E-5</v>
      </c>
      <c r="AV80" s="5">
        <f t="shared" si="149"/>
        <v>6.9026792339116704E-6</v>
      </c>
      <c r="AW80" s="5">
        <f t="shared" si="150"/>
        <v>3.9216327976872213E-8</v>
      </c>
      <c r="AX80" s="5">
        <f t="shared" si="151"/>
        <v>1.655837200820621E-3</v>
      </c>
      <c r="AY80" s="5">
        <f t="shared" si="152"/>
        <v>8.400683058713298E-4</v>
      </c>
      <c r="AZ80" s="5">
        <f t="shared" si="153"/>
        <v>2.1309907706499738E-4</v>
      </c>
      <c r="BA80" s="5">
        <f t="shared" si="154"/>
        <v>3.6037717670154276E-5</v>
      </c>
      <c r="BB80" s="5">
        <f t="shared" si="155"/>
        <v>4.5708213971204633E-6</v>
      </c>
      <c r="BC80" s="5">
        <f t="shared" si="156"/>
        <v>4.6378982011231967E-7</v>
      </c>
      <c r="BD80" s="5">
        <f t="shared" si="157"/>
        <v>3.4476653126049475E-6</v>
      </c>
      <c r="BE80" s="5">
        <f t="shared" si="158"/>
        <v>4.8948285736797451E-6</v>
      </c>
      <c r="BF80" s="5">
        <f t="shared" si="159"/>
        <v>3.4747205127647325E-6</v>
      </c>
      <c r="BG80" s="5">
        <f t="shared" si="160"/>
        <v>1.6444134130662004E-6</v>
      </c>
      <c r="BH80" s="5">
        <f t="shared" si="161"/>
        <v>5.8366467097244197E-7</v>
      </c>
      <c r="BI80" s="5">
        <f t="shared" si="162"/>
        <v>1.6573177787751581E-7</v>
      </c>
      <c r="BJ80" s="8">
        <f t="shared" si="163"/>
        <v>0.59664095002742579</v>
      </c>
      <c r="BK80" s="8">
        <f t="shared" si="164"/>
        <v>0.27172795374474351</v>
      </c>
      <c r="BL80" s="8">
        <f t="shared" si="165"/>
        <v>0.12862687246607671</v>
      </c>
      <c r="BM80" s="8">
        <f t="shared" si="166"/>
        <v>0.30292163709042547</v>
      </c>
      <c r="BN80" s="8">
        <f t="shared" si="167"/>
        <v>0.69640233093887849</v>
      </c>
    </row>
    <row r="81" spans="1:66" x14ac:dyDescent="0.25">
      <c r="A81" t="s">
        <v>21</v>
      </c>
      <c r="B81" t="s">
        <v>22</v>
      </c>
      <c r="C81" t="s">
        <v>397</v>
      </c>
      <c r="D81" s="11">
        <v>44258</v>
      </c>
      <c r="E81">
        <f>VLOOKUP(A81,home!$A$2:$E$405,3,FALSE)</f>
        <v>1.4055555555555601</v>
      </c>
      <c r="F81">
        <f>VLOOKUP(B81,home!$B$2:$E$405,3,FALSE)</f>
        <v>1.34</v>
      </c>
      <c r="G81">
        <f>VLOOKUP(C81,away!$B$2:$E$405,4,FALSE)</f>
        <v>1.5</v>
      </c>
      <c r="H81">
        <f>VLOOKUP(A81,away!$A$2:$E$405,3,FALSE)</f>
        <v>1.3583333333333301</v>
      </c>
      <c r="I81">
        <f>VLOOKUP(C81,away!$B$2:$E$405,3,FALSE)</f>
        <v>0.71</v>
      </c>
      <c r="J81">
        <f>VLOOKUP(B81,home!$B$2:$E$405,4,FALSE)</f>
        <v>1.43</v>
      </c>
      <c r="K81" s="3">
        <f t="shared" si="112"/>
        <v>2.8251666666666759</v>
      </c>
      <c r="L81" s="3">
        <f t="shared" si="113"/>
        <v>1.3791158333333298</v>
      </c>
      <c r="M81" s="5">
        <f t="shared" si="114"/>
        <v>1.4931495574647997E-2</v>
      </c>
      <c r="N81" s="5">
        <f t="shared" si="115"/>
        <v>4.2183963580976508E-2</v>
      </c>
      <c r="O81" s="5">
        <f t="shared" si="116"/>
        <v>2.0592261962343598E-2</v>
      </c>
      <c r="P81" s="5">
        <f t="shared" si="117"/>
        <v>5.8176572087281254E-2</v>
      </c>
      <c r="Q81" s="5">
        <f t="shared" si="118"/>
        <v>5.9588363888427941E-2</v>
      </c>
      <c r="R81" s="5">
        <f t="shared" si="119"/>
        <v>1.4199557258207863E-2</v>
      </c>
      <c r="S81" s="5">
        <f t="shared" si="120"/>
        <v>5.6667356643984756E-2</v>
      </c>
      <c r="T81" s="5">
        <f t="shared" si="121"/>
        <v>8.2179256120958999E-2</v>
      </c>
      <c r="U81" s="5">
        <f t="shared" si="122"/>
        <v>4.0116115847313713E-2</v>
      </c>
      <c r="V81" s="5">
        <f t="shared" si="123"/>
        <v>2.4532130327490079E-2</v>
      </c>
      <c r="W81" s="5">
        <f t="shared" si="124"/>
        <v>5.6115686459596956E-2</v>
      </c>
      <c r="X81" s="5">
        <f t="shared" si="125"/>
        <v>7.7390031694798911E-2</v>
      </c>
      <c r="Y81" s="5">
        <f t="shared" si="126"/>
        <v>5.3364909026232706E-2</v>
      </c>
      <c r="Z81" s="5">
        <f t="shared" si="127"/>
        <v>6.5276114137058881E-3</v>
      </c>
      <c r="AA81" s="5">
        <f t="shared" si="128"/>
        <v>1.8441590178954814E-2</v>
      </c>
      <c r="AB81" s="5">
        <f t="shared" si="129"/>
        <v>2.6050282926955343E-2</v>
      </c>
      <c r="AC81" s="5">
        <f t="shared" si="130"/>
        <v>5.9739295760626249E-3</v>
      </c>
      <c r="AD81" s="5">
        <f t="shared" si="131"/>
        <v>3.9634041715692965E-2</v>
      </c>
      <c r="AE81" s="5">
        <f t="shared" si="132"/>
        <v>5.4659934469105866E-2</v>
      </c>
      <c r="AF81" s="5">
        <f t="shared" si="133"/>
        <v>3.7691190537653067E-2</v>
      </c>
      <c r="AG81" s="5">
        <f t="shared" si="134"/>
        <v>1.7326839215886906E-2</v>
      </c>
      <c r="AH81" s="5">
        <f t="shared" si="135"/>
        <v>2.2505830636222884E-3</v>
      </c>
      <c r="AI81" s="5">
        <f t="shared" si="136"/>
        <v>6.3582722519102573E-3</v>
      </c>
      <c r="AJ81" s="5">
        <f t="shared" si="137"/>
        <v>8.9815894118442617E-3</v>
      </c>
      <c r="AK81" s="5">
        <f t="shared" si="138"/>
        <v>8.4581623400095864E-3</v>
      </c>
      <c r="AL81" s="5">
        <f t="shared" si="139"/>
        <v>9.3103264274808917E-4</v>
      </c>
      <c r="AM81" s="5">
        <f t="shared" si="140"/>
        <v>2.2394554704090443E-2</v>
      </c>
      <c r="AN81" s="5">
        <f t="shared" si="141"/>
        <v>3.0884684972860531E-2</v>
      </c>
      <c r="AO81" s="5">
        <f t="shared" si="142"/>
        <v>2.1296779026791963E-2</v>
      </c>
      <c r="AP81" s="5">
        <f t="shared" si="143"/>
        <v>9.7902417182833251E-3</v>
      </c>
      <c r="AQ81" s="5">
        <f t="shared" si="144"/>
        <v>3.3754693414612606E-3</v>
      </c>
      <c r="AR81" s="5">
        <f t="shared" si="145"/>
        <v>6.2076294745466536E-4</v>
      </c>
      <c r="AS81" s="5">
        <f t="shared" si="146"/>
        <v>1.7537587870506779E-3</v>
      </c>
      <c r="AT81" s="5">
        <f t="shared" si="147"/>
        <v>2.477330433274679E-3</v>
      </c>
      <c r="AU81" s="5">
        <f t="shared" si="148"/>
        <v>2.3329571208021782E-3</v>
      </c>
      <c r="AV81" s="5">
        <f t="shared" si="149"/>
        <v>1.6477481731132441E-3</v>
      </c>
      <c r="AW81" s="5">
        <f t="shared" si="150"/>
        <v>1.0076442366342564E-4</v>
      </c>
      <c r="AX81" s="5">
        <f t="shared" si="151"/>
        <v>1.054472491080663E-2</v>
      </c>
      <c r="AY81" s="5">
        <f t="shared" si="152"/>
        <v>1.4542397082637808E-2</v>
      </c>
      <c r="AZ81" s="5">
        <f t="shared" si="153"/>
        <v>1.0027825035643112E-2</v>
      </c>
      <c r="BA81" s="5">
        <f t="shared" si="154"/>
        <v>4.6098440935172591E-3</v>
      </c>
      <c r="BB81" s="5">
        <f t="shared" si="155"/>
        <v>1.5893772446419463E-3</v>
      </c>
      <c r="BC81" s="5">
        <f t="shared" si="156"/>
        <v>4.3838706464508132E-4</v>
      </c>
      <c r="BD81" s="5">
        <f t="shared" si="157"/>
        <v>1.426840015968992E-4</v>
      </c>
      <c r="BE81" s="5">
        <f t="shared" si="158"/>
        <v>4.0310608517817444E-4</v>
      </c>
      <c r="BF81" s="5">
        <f t="shared" si="159"/>
        <v>5.6942093748793814E-4</v>
      </c>
      <c r="BG81" s="5">
        <f t="shared" si="160"/>
        <v>5.3623635063100388E-4</v>
      </c>
      <c r="BH81" s="5">
        <f t="shared" si="161"/>
        <v>3.7873926581442408E-4</v>
      </c>
      <c r="BI81" s="5">
        <f t="shared" si="162"/>
        <v>2.1400030982734398E-4</v>
      </c>
      <c r="BJ81" s="8">
        <f t="shared" si="163"/>
        <v>0.64962850190471033</v>
      </c>
      <c r="BK81" s="8">
        <f t="shared" si="164"/>
        <v>0.17575491393485257</v>
      </c>
      <c r="BL81" s="8">
        <f t="shared" si="165"/>
        <v>0.15652515965339292</v>
      </c>
      <c r="BM81" s="8">
        <f t="shared" si="166"/>
        <v>0.76432233989580189</v>
      </c>
      <c r="BN81" s="8">
        <f t="shared" si="167"/>
        <v>0.20967221435188518</v>
      </c>
    </row>
    <row r="82" spans="1:66" x14ac:dyDescent="0.25">
      <c r="A82" t="s">
        <v>21</v>
      </c>
      <c r="B82" t="s">
        <v>266</v>
      </c>
      <c r="C82" t="s">
        <v>273</v>
      </c>
      <c r="D82" s="11">
        <v>44258</v>
      </c>
      <c r="E82">
        <f>VLOOKUP(A82,home!$A$2:$E$405,3,FALSE)</f>
        <v>1.4055555555555601</v>
      </c>
      <c r="F82">
        <f>VLOOKUP(B82,home!$B$2:$E$405,3,FALSE)</f>
        <v>0.79</v>
      </c>
      <c r="G82">
        <f>VLOOKUP(C82,away!$B$2:$E$405,4,FALSE)</f>
        <v>0.99</v>
      </c>
      <c r="H82">
        <f>VLOOKUP(A82,away!$A$2:$E$405,3,FALSE)</f>
        <v>1.3583333333333301</v>
      </c>
      <c r="I82">
        <f>VLOOKUP(C82,away!$B$2:$E$405,3,FALSE)</f>
        <v>1.03</v>
      </c>
      <c r="J82">
        <f>VLOOKUP(B82,home!$B$2:$E$405,4,FALSE)</f>
        <v>1.1000000000000001</v>
      </c>
      <c r="K82" s="3">
        <f t="shared" ref="K82:K100" si="168">E82*F82*G82</f>
        <v>1.0992850000000036</v>
      </c>
      <c r="L82" s="3">
        <f t="shared" ref="L82:L100" si="169">H82*I82*J82</f>
        <v>1.538991666666663</v>
      </c>
      <c r="M82" s="5">
        <f t="shared" si="114"/>
        <v>7.1484354838944358E-2</v>
      </c>
      <c r="N82" s="5">
        <f t="shared" si="115"/>
        <v>7.8581679009129213E-2</v>
      </c>
      <c r="O82" s="5">
        <f t="shared" si="116"/>
        <v>0.1100138263941781</v>
      </c>
      <c r="P82" s="5">
        <f t="shared" si="117"/>
        <v>0.12093654914772446</v>
      </c>
      <c r="Q82" s="5">
        <f t="shared" si="118"/>
        <v>4.3191830504775437E-2</v>
      </c>
      <c r="R82" s="5">
        <f t="shared" si="119"/>
        <v>8.4655181019376552E-2</v>
      </c>
      <c r="S82" s="5">
        <f t="shared" si="120"/>
        <v>5.1149824855773858E-2</v>
      </c>
      <c r="T82" s="5">
        <f t="shared" si="121"/>
        <v>6.6471867214928357E-2</v>
      </c>
      <c r="U82" s="5">
        <f t="shared" si="122"/>
        <v>9.3060170666885642E-2</v>
      </c>
      <c r="V82" s="5">
        <f t="shared" si="123"/>
        <v>9.6149761588543298E-3</v>
      </c>
      <c r="W82" s="5">
        <f t="shared" si="124"/>
        <v>1.5826710465480742E-2</v>
      </c>
      <c r="X82" s="5">
        <f t="shared" si="125"/>
        <v>2.4357175517120921E-2</v>
      </c>
      <c r="Y82" s="5">
        <f t="shared" si="126"/>
        <v>1.8742745072193184E-2</v>
      </c>
      <c r="Z82" s="5">
        <f t="shared" si="127"/>
        <v>4.3427872709659469E-2</v>
      </c>
      <c r="AA82" s="5">
        <f t="shared" si="128"/>
        <v>4.7739609051638168E-2</v>
      </c>
      <c r="AB82" s="5">
        <f t="shared" si="129"/>
        <v>2.6239718068165115E-2</v>
      </c>
      <c r="AC82" s="5">
        <f t="shared" si="130"/>
        <v>1.0166578052369824E-3</v>
      </c>
      <c r="AD82" s="5">
        <f t="shared" si="131"/>
        <v>4.3495163535115138E-3</v>
      </c>
      <c r="AE82" s="5">
        <f t="shared" si="132"/>
        <v>6.6938694220845894E-3</v>
      </c>
      <c r="AF82" s="5">
        <f t="shared" si="133"/>
        <v>5.1509046291714879E-3</v>
      </c>
      <c r="AG82" s="5">
        <f t="shared" si="134"/>
        <v>2.6423997666965536E-3</v>
      </c>
      <c r="AH82" s="5">
        <f t="shared" si="135"/>
        <v>1.6708783550306628E-2</v>
      </c>
      <c r="AI82" s="5">
        <f t="shared" si="136"/>
        <v>1.8367715125098879E-2</v>
      </c>
      <c r="AJ82" s="5">
        <f t="shared" si="137"/>
        <v>1.0095676860647192E-2</v>
      </c>
      <c r="AK82" s="5">
        <f t="shared" si="138"/>
        <v>3.6993420459188625E-3</v>
      </c>
      <c r="AL82" s="5">
        <f t="shared" si="139"/>
        <v>6.8798878807241822E-5</v>
      </c>
      <c r="AM82" s="5">
        <f t="shared" si="140"/>
        <v>9.5627161693398433E-4</v>
      </c>
      <c r="AN82" s="5">
        <f t="shared" si="141"/>
        <v>1.4716940495312569E-3</v>
      </c>
      <c r="AO82" s="5">
        <f t="shared" si="142"/>
        <v>1.1324624390557599E-3</v>
      </c>
      <c r="AP82" s="5">
        <f t="shared" si="143"/>
        <v>5.8095008550660635E-4</v>
      </c>
      <c r="AQ82" s="5">
        <f t="shared" si="144"/>
        <v>2.2351933508598808E-4</v>
      </c>
      <c r="AR82" s="5">
        <f t="shared" si="145"/>
        <v>5.1429357288117839E-3</v>
      </c>
      <c r="AS82" s="5">
        <f t="shared" si="146"/>
        <v>5.6535521026468798E-3</v>
      </c>
      <c r="AT82" s="5">
        <f t="shared" si="147"/>
        <v>3.1074325115790975E-3</v>
      </c>
      <c r="AU82" s="5">
        <f t="shared" si="148"/>
        <v>1.1386513161637465E-3</v>
      </c>
      <c r="AV82" s="5">
        <f t="shared" si="149"/>
        <v>3.1292557802226707E-4</v>
      </c>
      <c r="AW82" s="5">
        <f t="shared" si="150"/>
        <v>3.2331468453350286E-6</v>
      </c>
      <c r="AX82" s="5">
        <f t="shared" si="151"/>
        <v>1.7520250740354632E-4</v>
      </c>
      <c r="AY82" s="5">
        <f t="shared" si="152"/>
        <v>2.6963519887316208E-4</v>
      </c>
      <c r="AZ82" s="5">
        <f t="shared" si="153"/>
        <v>2.0748316205290243E-4</v>
      </c>
      <c r="BA82" s="5">
        <f t="shared" si="154"/>
        <v>1.0643828579102192E-4</v>
      </c>
      <c r="BB82" s="5">
        <f t="shared" si="155"/>
        <v>4.0951908711666849E-5</v>
      </c>
      <c r="BC82" s="5">
        <f t="shared" si="156"/>
        <v>1.2604929248269841E-5</v>
      </c>
      <c r="BD82" s="5">
        <f t="shared" si="157"/>
        <v>1.3191558714739295E-3</v>
      </c>
      <c r="BE82" s="5">
        <f t="shared" si="158"/>
        <v>1.4501282621732234E-3</v>
      </c>
      <c r="BF82" s="5">
        <f t="shared" si="159"/>
        <v>7.9705212334154848E-4</v>
      </c>
      <c r="BG82" s="5">
        <f t="shared" si="160"/>
        <v>2.9206248113583901E-4</v>
      </c>
      <c r="BH82" s="5">
        <f t="shared" si="161"/>
        <v>8.0264976143852967E-5</v>
      </c>
      <c r="BI82" s="5">
        <f t="shared" si="162"/>
        <v>1.7646816860059144E-5</v>
      </c>
      <c r="BJ82" s="8">
        <f t="shared" si="163"/>
        <v>0.27118591147328613</v>
      </c>
      <c r="BK82" s="8">
        <f t="shared" si="164"/>
        <v>0.25454079688421438</v>
      </c>
      <c r="BL82" s="8">
        <f t="shared" si="165"/>
        <v>0.42989183055056734</v>
      </c>
      <c r="BM82" s="8">
        <f t="shared" si="166"/>
        <v>0.48991658865157139</v>
      </c>
      <c r="BN82" s="8">
        <f t="shared" si="167"/>
        <v>0.50886342091412806</v>
      </c>
    </row>
    <row r="83" spans="1:66" x14ac:dyDescent="0.25">
      <c r="A83" t="s">
        <v>21</v>
      </c>
      <c r="B83" t="s">
        <v>270</v>
      </c>
      <c r="C83" t="s">
        <v>23</v>
      </c>
      <c r="D83" s="11">
        <v>44258</v>
      </c>
      <c r="E83">
        <f>VLOOKUP(A83,home!$A$2:$E$405,3,FALSE)</f>
        <v>1.4055555555555601</v>
      </c>
      <c r="F83">
        <f>VLOOKUP(B83,home!$B$2:$E$405,3,FALSE)</f>
        <v>0.79</v>
      </c>
      <c r="G83">
        <f>VLOOKUP(C83,away!$B$2:$E$405,4,FALSE)</f>
        <v>0.83</v>
      </c>
      <c r="H83">
        <f>VLOOKUP(A83,away!$A$2:$E$405,3,FALSE)</f>
        <v>1.3583333333333301</v>
      </c>
      <c r="I83">
        <f>VLOOKUP(C83,away!$B$2:$E$405,3,FALSE)</f>
        <v>1.3</v>
      </c>
      <c r="J83">
        <f>VLOOKUP(B83,home!$B$2:$E$405,4,FALSE)</f>
        <v>1.1499999999999999</v>
      </c>
      <c r="K83" s="3">
        <f t="shared" si="168"/>
        <v>0.9216227777777809</v>
      </c>
      <c r="L83" s="3">
        <f t="shared" si="169"/>
        <v>2.0307083333333282</v>
      </c>
      <c r="M83" s="5">
        <f t="shared" si="114"/>
        <v>5.2217838376955282E-2</v>
      </c>
      <c r="N83" s="5">
        <f t="shared" si="115"/>
        <v>4.8125149254520744E-2</v>
      </c>
      <c r="O83" s="5">
        <f t="shared" si="116"/>
        <v>0.10603919954073598</v>
      </c>
      <c r="P83" s="5">
        <f t="shared" si="117"/>
        <v>9.7728141634065485E-2</v>
      </c>
      <c r="Q83" s="5">
        <f t="shared" si="118"/>
        <v>2.2176616868460852E-2</v>
      </c>
      <c r="R83" s="5">
        <f t="shared" si="119"/>
        <v>0.10766734308368411</v>
      </c>
      <c r="S83" s="5">
        <f t="shared" si="120"/>
        <v>4.5725703917030132E-2</v>
      </c>
      <c r="T83" s="5">
        <f t="shared" si="121"/>
        <v>4.5034240679923912E-2</v>
      </c>
      <c r="U83" s="5">
        <f t="shared" si="122"/>
        <v>9.9228675808738301E-2</v>
      </c>
      <c r="V83" s="5">
        <f t="shared" si="123"/>
        <v>9.50864516719758E-3</v>
      </c>
      <c r="W83" s="5">
        <f t="shared" si="124"/>
        <v>6.8128250800081613E-3</v>
      </c>
      <c r="X83" s="5">
        <f t="shared" si="125"/>
        <v>1.3834860663514872E-2</v>
      </c>
      <c r="Y83" s="5">
        <f t="shared" si="126"/>
        <v>1.4047283419952558E-2</v>
      </c>
      <c r="Z83" s="5">
        <f t="shared" si="127"/>
        <v>7.2880323609298567E-2</v>
      </c>
      <c r="AA83" s="5">
        <f t="shared" si="128"/>
        <v>6.716816629014534E-2</v>
      </c>
      <c r="AB83" s="5">
        <f t="shared" si="129"/>
        <v>3.095185599728182E-2</v>
      </c>
      <c r="AC83" s="5">
        <f t="shared" si="130"/>
        <v>1.1122423037455463E-3</v>
      </c>
      <c r="AD83" s="5">
        <f t="shared" si="131"/>
        <v>1.5697136936878133E-3</v>
      </c>
      <c r="AE83" s="5">
        <f t="shared" si="132"/>
        <v>3.1876306787192821E-3</v>
      </c>
      <c r="AF83" s="5">
        <f t="shared" si="133"/>
        <v>3.2365740914321105E-3</v>
      </c>
      <c r="AG83" s="5">
        <f t="shared" si="134"/>
        <v>2.1908459929739763E-3</v>
      </c>
      <c r="AH83" s="5">
        <f t="shared" si="135"/>
        <v>3.6999670122358094E-2</v>
      </c>
      <c r="AI83" s="5">
        <f t="shared" si="136"/>
        <v>3.4099738755029231E-2</v>
      </c>
      <c r="AJ83" s="5">
        <f t="shared" si="137"/>
        <v>1.5713547976453343E-2</v>
      </c>
      <c r="AK83" s="5">
        <f t="shared" si="138"/>
        <v>4.8273212449344528E-3</v>
      </c>
      <c r="AL83" s="5">
        <f t="shared" si="139"/>
        <v>8.3264552321885664E-5</v>
      </c>
      <c r="AM83" s="5">
        <f t="shared" si="140"/>
        <v>2.8933677893847672E-4</v>
      </c>
      <c r="AN83" s="5">
        <f t="shared" si="141"/>
        <v>5.8755860813018777E-4</v>
      </c>
      <c r="AO83" s="5">
        <f t="shared" si="142"/>
        <v>5.9658008092585194E-4</v>
      </c>
      <c r="AP83" s="5">
        <f t="shared" si="143"/>
        <v>4.0382671394559945E-4</v>
      </c>
      <c r="AQ83" s="5">
        <f t="shared" si="144"/>
        <v>2.0501356830798581E-4</v>
      </c>
      <c r="AR83" s="5">
        <f t="shared" si="145"/>
        <v>1.5027107689611349E-2</v>
      </c>
      <c r="AS83" s="5">
        <f t="shared" si="146"/>
        <v>1.3849324730865463E-2</v>
      </c>
      <c r="AT83" s="5">
        <f t="shared" si="147"/>
        <v>6.3819265644033717E-3</v>
      </c>
      <c r="AU83" s="5">
        <f t="shared" si="148"/>
        <v>1.9605762959530818E-3</v>
      </c>
      <c r="AV83" s="5">
        <f t="shared" si="149"/>
        <v>4.5172794298038797E-4</v>
      </c>
      <c r="AW83" s="5">
        <f t="shared" si="150"/>
        <v>4.3287091023846113E-6</v>
      </c>
      <c r="AX83" s="5">
        <f t="shared" si="151"/>
        <v>4.4443227653092423E-5</v>
      </c>
      <c r="AY83" s="5">
        <f t="shared" si="152"/>
        <v>9.0251232755365004E-5</v>
      </c>
      <c r="AZ83" s="5">
        <f t="shared" si="153"/>
        <v>9.1636965224962784E-5</v>
      </c>
      <c r="BA83" s="5">
        <f t="shared" si="154"/>
        <v>6.2029316307902761E-5</v>
      </c>
      <c r="BB83" s="5">
        <f t="shared" si="155"/>
        <v>3.1490862384356768E-5</v>
      </c>
      <c r="BC83" s="5">
        <f t="shared" si="156"/>
        <v>1.2789751333553267E-5</v>
      </c>
      <c r="BD83" s="5">
        <f t="shared" si="157"/>
        <v>5.0859454685318502E-3</v>
      </c>
      <c r="BE83" s="5">
        <f t="shared" si="158"/>
        <v>4.6873231903346415E-3</v>
      </c>
      <c r="BF83" s="5">
        <f t="shared" si="159"/>
        <v>2.1599719095092107E-3</v>
      </c>
      <c r="BG83" s="5">
        <f t="shared" si="160"/>
        <v>6.635597703879522E-4</v>
      </c>
      <c r="BH83" s="5">
        <f t="shared" si="161"/>
        <v>1.5288794970163273E-4</v>
      </c>
      <c r="BI83" s="5">
        <f t="shared" si="162"/>
        <v>2.818100337855369E-5</v>
      </c>
      <c r="BJ83" s="8">
        <f t="shared" si="163"/>
        <v>0.16263069752910164</v>
      </c>
      <c r="BK83" s="8">
        <f t="shared" si="164"/>
        <v>0.20646608718407125</v>
      </c>
      <c r="BL83" s="8">
        <f t="shared" si="165"/>
        <v>0.55314405133501798</v>
      </c>
      <c r="BM83" s="8">
        <f t="shared" si="166"/>
        <v>0.56108094837541422</v>
      </c>
      <c r="BN83" s="8">
        <f t="shared" si="167"/>
        <v>0.43395428875842246</v>
      </c>
    </row>
    <row r="84" spans="1:66" x14ac:dyDescent="0.25">
      <c r="A84" t="s">
        <v>24</v>
      </c>
      <c r="B84" t="s">
        <v>290</v>
      </c>
      <c r="C84" t="s">
        <v>286</v>
      </c>
      <c r="D84" s="11">
        <v>44258</v>
      </c>
      <c r="E84">
        <f>VLOOKUP(A84,home!$A$2:$E$405,3,FALSE)</f>
        <v>1.63610315186246</v>
      </c>
      <c r="F84">
        <f>VLOOKUP(B84,home!$B$2:$E$405,3,FALSE)</f>
        <v>1.01</v>
      </c>
      <c r="G84">
        <f>VLOOKUP(C84,away!$B$2:$E$405,4,FALSE)</f>
        <v>0.71</v>
      </c>
      <c r="H84">
        <f>VLOOKUP(A84,away!$A$2:$E$405,3,FALSE)</f>
        <v>1.4240687679083099</v>
      </c>
      <c r="I84">
        <f>VLOOKUP(C84,away!$B$2:$E$405,3,FALSE)</f>
        <v>1.1499999999999999</v>
      </c>
      <c r="J84">
        <f>VLOOKUP(B84,home!$B$2:$E$405,4,FALSE)</f>
        <v>0.99</v>
      </c>
      <c r="K84" s="3">
        <f t="shared" si="168"/>
        <v>1.1732495702005701</v>
      </c>
      <c r="L84" s="3">
        <f t="shared" si="169"/>
        <v>1.6213022922636107</v>
      </c>
      <c r="M84" s="5">
        <f t="shared" ref="M84:M100" si="170">_xlfn.POISSON.DIST(0,K84,FALSE) * _xlfn.POISSON.DIST(0,L84,FALSE)</f>
        <v>6.1142268339456581E-2</v>
      </c>
      <c r="N84" s="5">
        <f t="shared" ref="N84:N100" si="171">_xlfn.POISSON.DIST(1,K84,FALSE) * _xlfn.POISSON.DIST(0,L84,FALSE)</f>
        <v>7.1735140050355348E-2</v>
      </c>
      <c r="O84" s="5">
        <f t="shared" ref="O84:O100" si="172">_xlfn.POISSON.DIST(0,K84,FALSE) * _xlfn.POISSON.DIST(1,L84,FALSE)</f>
        <v>9.9130099812957728E-2</v>
      </c>
      <c r="P84" s="5">
        <f t="shared" ref="P84:P100" si="173">_xlfn.POISSON.DIST(1,K84,FALSE) * _xlfn.POISSON.DIST(1,L84,FALSE)</f>
        <v>0.11630434699949226</v>
      </c>
      <c r="Q84" s="5">
        <f t="shared" ref="Q84:Q100" si="174">_xlfn.POISSON.DIST(2,K84,FALSE) * _xlfn.POISSON.DIST(0,L84,FALSE)</f>
        <v>4.2081611116178565E-2</v>
      </c>
      <c r="R84" s="5">
        <f t="shared" ref="R84:R100" si="175">_xlfn.POISSON.DIST(0,K84,FALSE) * _xlfn.POISSON.DIST(2,L84,FALSE)</f>
        <v>8.0359929029534455E-2</v>
      </c>
      <c r="S84" s="5">
        <f t="shared" ref="S84:S100" si="176">_xlfn.POISSON.DIST(2,K84,FALSE) * _xlfn.POISSON.DIST(2,L84,FALSE)</f>
        <v>5.5308305932809186E-2</v>
      </c>
      <c r="T84" s="5">
        <f t="shared" ref="T84:T100" si="177">_xlfn.POISSON.DIST(2,K84,FALSE) * _xlfn.POISSON.DIST(1,L84,FALSE)</f>
        <v>6.8227012564806136E-2</v>
      </c>
      <c r="U84" s="5">
        <f t="shared" ref="U84:U100" si="178">_xlfn.POISSON.DIST(1,K84,FALSE) * _xlfn.POISSON.DIST(2,L84,FALSE)</f>
        <v>9.4282252195249605E-2</v>
      </c>
      <c r="V84" s="5">
        <f t="shared" ref="V84:V100" si="179">_xlfn.POISSON.DIST(3,K84,FALSE) * _xlfn.POISSON.DIST(3,L84,FALSE)</f>
        <v>1.1689669901334413E-2</v>
      </c>
      <c r="W84" s="5">
        <f t="shared" ref="W84:W100" si="180">_xlfn.POISSON.DIST(3,K84,FALSE) * _xlfn.POISSON.DIST(0,L84,FALSE)</f>
        <v>1.6457410718468009E-2</v>
      </c>
      <c r="X84" s="5">
        <f t="shared" ref="X84:X100" si="181">_xlfn.POISSON.DIST(3,K84,FALSE) * _xlfn.POISSON.DIST(1,L84,FALSE)</f>
        <v>2.6682437722575898E-2</v>
      </c>
      <c r="Y84" s="5">
        <f t="shared" ref="Y84:Y100" si="182">_xlfn.POISSON.DIST(3,K84,FALSE) * _xlfn.POISSON.DIST(2,L84,FALSE)</f>
        <v>2.163014872139667E-2</v>
      </c>
      <c r="Z84" s="5">
        <f t="shared" ref="Z84:Z100" si="183">_xlfn.POISSON.DIST(0,K84,FALSE) * _xlfn.POISSON.DIST(3,L84,FALSE)</f>
        <v>4.3429245713908438E-2</v>
      </c>
      <c r="AA84" s="5">
        <f t="shared" ref="AA84:AA100" si="184">_xlfn.POISSON.DIST(1,K84,FALSE) * _xlfn.POISSON.DIST(3,L84,FALSE)</f>
        <v>5.0953343867978021E-2</v>
      </c>
      <c r="AB84" s="5">
        <f t="shared" ref="AB84:AB100" si="185">_xlfn.POISSON.DIST(2,K84,FALSE) * _xlfn.POISSON.DIST(3,L84,FALSE)</f>
        <v>2.9890494396693539E-2</v>
      </c>
      <c r="AC84" s="5">
        <f t="shared" ref="AC84:AC100" si="186">_xlfn.POISSON.DIST(4,K84,FALSE) * _xlfn.POISSON.DIST(4,L84,FALSE)</f>
        <v>1.389749944512774E-3</v>
      </c>
      <c r="AD84" s="5">
        <f t="shared" ref="AD84:AD100" si="187">_xlfn.POISSON.DIST(4,K84,FALSE) * _xlfn.POISSON.DIST(0,L84,FALSE)</f>
        <v>4.8271625130142121E-3</v>
      </c>
      <c r="AE84" s="5">
        <f t="shared" ref="AE84:AE100" si="188">_xlfn.POISSON.DIST(4,K84,FALSE) * _xlfn.POISSON.DIST(1,L84,FALSE)</f>
        <v>7.8262896474789127E-3</v>
      </c>
      <c r="AF84" s="5">
        <f t="shared" ref="AF84:AF100" si="189">_xlfn.POISSON.DIST(4,K84,FALSE) * _xlfn.POISSON.DIST(2,L84,FALSE)</f>
        <v>6.3443906726882646E-3</v>
      </c>
      <c r="AG84" s="5">
        <f t="shared" ref="AG84:AG100" si="190">_xlfn.POISSON.DIST(4,K84,FALSE) * _xlfn.POISSON.DIST(3,L84,FALSE)</f>
        <v>3.4287250468817854E-3</v>
      </c>
      <c r="AH84" s="5">
        <f t="shared" ref="AH84:AH100" si="191">_xlfn.POISSON.DIST(0,K84,FALSE) * _xlfn.POISSON.DIST(4,L84,FALSE)</f>
        <v>1.7602983906809842E-2</v>
      </c>
      <c r="AI84" s="5">
        <f t="shared" ref="AI84:AI100" si="192">_xlfn.POISSON.DIST(1,K84,FALSE) * _xlfn.POISSON.DIST(4,L84,FALSE)</f>
        <v>2.0652693302912195E-2</v>
      </c>
      <c r="AJ84" s="5">
        <f t="shared" ref="AJ84:AJ100" si="193">_xlfn.POISSON.DIST(2,K84,FALSE) * _xlfn.POISSON.DIST(4,L84,FALSE)</f>
        <v>1.2115381770562964E-2</v>
      </c>
      <c r="AK84" s="5">
        <f t="shared" ref="AK84:AK100" si="194">_xlfn.POISSON.DIST(3,K84,FALSE) * _xlfn.POISSON.DIST(4,L84,FALSE)</f>
        <v>4.7381221517096058E-3</v>
      </c>
      <c r="AL84" s="5">
        <f t="shared" ref="AL84:AL100" si="195">_xlfn.POISSON.DIST(5,K84,FALSE) * _xlfn.POISSON.DIST(5,L84,FALSE)</f>
        <v>1.0574286115245907E-4</v>
      </c>
      <c r="AM84" s="5">
        <f t="shared" ref="AM84:AM100" si="196">_xlfn.POISSON.DIST(5,K84,FALSE) * _xlfn.POISSON.DIST(0,L84,FALSE)</f>
        <v>1.1326932687364462E-3</v>
      </c>
      <c r="AN84" s="5">
        <f t="shared" ref="AN84:AN100" si="197">_xlfn.POISSON.DIST(5,K84,FALSE) * _xlfn.POISSON.DIST(1,L84,FALSE)</f>
        <v>1.836438193033962E-3</v>
      </c>
      <c r="AO84" s="5">
        <f t="shared" ref="AO84:AO100" si="198">_xlfn.POISSON.DIST(5,K84,FALSE) * _xlfn.POISSON.DIST(2,L84,FALSE)</f>
        <v>1.4887107259832031E-3</v>
      </c>
      <c r="AP84" s="5">
        <f t="shared" ref="AP84:AP100" si="199">_xlfn.POISSON.DIST(5,K84,FALSE) * _xlfn.POISSON.DIST(3,L84,FALSE)</f>
        <v>8.0455003751799729E-4</v>
      </c>
      <c r="AQ84" s="5">
        <f t="shared" ref="AQ84:AQ100" si="200">_xlfn.POISSON.DIST(5,K84,FALSE) * _xlfn.POISSON.DIST(4,L84,FALSE)</f>
        <v>3.2610470501717584E-4</v>
      </c>
      <c r="AR84" s="5">
        <f t="shared" ref="AR84:AR100" si="201">_xlfn.POISSON.DIST(0,K84,FALSE) * _xlfn.POISSON.DIST(5,L84,FALSE)</f>
        <v>5.7079516317580436E-3</v>
      </c>
      <c r="AS84" s="5">
        <f t="shared" ref="AS84:AS100" si="202">_xlfn.POISSON.DIST(1,K84,FALSE) * _xlfn.POISSON.DIST(5,L84,FALSE)</f>
        <v>6.696851798685767E-3</v>
      </c>
      <c r="AT84" s="5">
        <f t="shared" ref="AT84:AT100" si="203">_xlfn.POISSON.DIST(2,K84,FALSE) * _xlfn.POISSON.DIST(5,L84,FALSE)</f>
        <v>3.9285392472524962E-3</v>
      </c>
      <c r="AU84" s="5">
        <f t="shared" ref="AU84:AU100" si="204">_xlfn.POISSON.DIST(3,K84,FALSE) * _xlfn.POISSON.DIST(5,L84,FALSE)</f>
        <v>1.536385661118354E-3</v>
      </c>
      <c r="AV84" s="5">
        <f t="shared" ref="AV84:AV100" si="205">_xlfn.POISSON.DIST(4,K84,FALSE) * _xlfn.POISSON.DIST(5,L84,FALSE)</f>
        <v>4.506409541423569E-4</v>
      </c>
      <c r="AW84" s="5">
        <f t="shared" ref="AW84:AW100" si="206">_xlfn.POISSON.DIST(6,K84,FALSE) * _xlfn.POISSON.DIST(6,L84,FALSE)</f>
        <v>5.5873124318639767E-6</v>
      </c>
      <c r="AX84" s="5">
        <f t="shared" ref="AX84:AX100" si="207">_xlfn.POISSON.DIST(6,K84,FALSE) * _xlfn.POISSON.DIST(0,L84,FALSE)</f>
        <v>2.2148864845235214E-4</v>
      </c>
      <c r="AY84" s="5">
        <f t="shared" ref="AY84:AY100" si="208">_xlfn.POISSON.DIST(6,K84,FALSE) * _xlfn.POISSON.DIST(1,L84,FALSE)</f>
        <v>3.5910005344616752E-4</v>
      </c>
      <c r="AZ84" s="5">
        <f t="shared" ref="AZ84:AZ100" si="209">_xlfn.POISSON.DIST(6,K84,FALSE) * _xlfn.POISSON.DIST(2,L84,FALSE)</f>
        <v>2.9110486990212829E-4</v>
      </c>
      <c r="BA84" s="5">
        <f t="shared" ref="BA84:BA100" si="210">_xlfn.POISSON.DIST(6,K84,FALSE) * _xlfn.POISSON.DIST(3,L84,FALSE)</f>
        <v>1.5732299762047361E-4</v>
      </c>
      <c r="BB84" s="5">
        <f t="shared" ref="BB84:BB100" si="211">_xlfn.POISSON.DIST(6,K84,FALSE) * _xlfn.POISSON.DIST(4,L84,FALSE)</f>
        <v>6.3767034166964127E-5</v>
      </c>
      <c r="BC84" s="5">
        <f t="shared" ref="BC84:BC100" si="212">_xlfn.POISSON.DIST(6,K84,FALSE) * _xlfn.POISSON.DIST(5,L84,FALSE)</f>
        <v>2.067712773315017E-5</v>
      </c>
      <c r="BD84" s="5">
        <f t="shared" ref="BD84:BD100" si="213">_xlfn.POISSON.DIST(0,K84,FALSE) * _xlfn.POISSON.DIST(6,L84,FALSE)</f>
        <v>1.5423858441165228E-3</v>
      </c>
      <c r="BE84" s="5">
        <f t="shared" ref="BE84:BE100" si="214">_xlfn.POISSON.DIST(1,K84,FALSE) * _xlfn.POISSON.DIST(6,L84,FALSE)</f>
        <v>1.8096035286931538E-3</v>
      </c>
      <c r="BF84" s="5">
        <f t="shared" ref="BF84:BF100" si="215">_xlfn.POISSON.DIST(2,K84,FALSE) * _xlfn.POISSON.DIST(6,L84,FALSE)</f>
        <v>1.061558281136339E-3</v>
      </c>
      <c r="BG84" s="5">
        <f t="shared" ref="BG84:BG100" si="216">_xlfn.POISSON.DIST(3,K84,FALSE) * _xlfn.POISSON.DIST(6,L84,FALSE)</f>
        <v>4.1515759902868851E-4</v>
      </c>
      <c r="BH84" s="5">
        <f t="shared" ref="BH84:BH100" si="217">_xlfn.POISSON.DIST(4,K84,FALSE) * _xlfn.POISSON.DIST(6,L84,FALSE)</f>
        <v>1.2177086865647736E-4</v>
      </c>
      <c r="BI84" s="5">
        <f t="shared" ref="BI84:BI100" si="218">_xlfn.POISSON.DIST(5,K84,FALSE) * _xlfn.POISSON.DIST(6,L84,FALSE)</f>
        <v>2.8573523862832442E-5</v>
      </c>
      <c r="BJ84" s="8">
        <f t="shared" ref="BJ84:BJ100" si="219">SUM(N84,Q84,T84,W84,X84,Y84,AD84,AE84,AF84,AG84,AM84,AN84,AO84,AP84,AQ84,AX84,AY84,AZ84,BA84,BB84,BC84)</f>
        <v>0.27594228643545382</v>
      </c>
      <c r="BK84" s="8">
        <f t="shared" ref="BK84:BK100" si="220">SUM(M84,P84,S84,V84,AC84,AL84,AY84)</f>
        <v>0.24629918403220383</v>
      </c>
      <c r="BL84" s="8">
        <f t="shared" ref="BL84:BL100" si="221">SUM(O84,R84,U84,AA84,AB84,AH84,AI84,AJ84,AK84,AR84,AS84,AT84,AU84,AV84,BD84,BE84,BF84,BG84,BH84,BI84)</f>
        <v>0.43302471937285908</v>
      </c>
      <c r="BM84" s="8">
        <f t="shared" ref="BM84:BM100" si="222">SUM(S84:BI84)</f>
        <v>0.52758852746543594</v>
      </c>
      <c r="BN84" s="8">
        <f t="shared" ref="BN84:BN100" si="223">SUM(M84:R84)</f>
        <v>0.470753395347975</v>
      </c>
    </row>
    <row r="85" spans="1:66" x14ac:dyDescent="0.25">
      <c r="A85" t="s">
        <v>24</v>
      </c>
      <c r="B85" t="s">
        <v>292</v>
      </c>
      <c r="C85" t="s">
        <v>288</v>
      </c>
      <c r="D85" s="11">
        <v>44258</v>
      </c>
      <c r="E85">
        <f>VLOOKUP(A85,home!$A$2:$E$405,3,FALSE)</f>
        <v>1.63610315186246</v>
      </c>
      <c r="F85">
        <f>VLOOKUP(B85,home!$B$2:$E$405,3,FALSE)</f>
        <v>1.69</v>
      </c>
      <c r="G85">
        <f>VLOOKUP(C85,away!$B$2:$E$405,4,FALSE)</f>
        <v>1.9</v>
      </c>
      <c r="H85">
        <f>VLOOKUP(A85,away!$A$2:$E$405,3,FALSE)</f>
        <v>1.4240687679083099</v>
      </c>
      <c r="I85">
        <f>VLOOKUP(C85,away!$B$2:$E$405,3,FALSE)</f>
        <v>0.71</v>
      </c>
      <c r="J85">
        <f>VLOOKUP(B85,home!$B$2:$E$405,4,FALSE)</f>
        <v>0.91</v>
      </c>
      <c r="K85" s="3">
        <f t="shared" si="168"/>
        <v>5.2535272206303585</v>
      </c>
      <c r="L85" s="3">
        <f t="shared" si="169"/>
        <v>0.92009083094555899</v>
      </c>
      <c r="M85" s="5">
        <f t="shared" si="170"/>
        <v>2.083683471765838E-3</v>
      </c>
      <c r="N85" s="5">
        <f t="shared" si="171"/>
        <v>1.0946687838099401E-2</v>
      </c>
      <c r="O85" s="5">
        <f t="shared" si="172"/>
        <v>1.9171780569645573E-3</v>
      </c>
      <c r="P85" s="5">
        <f t="shared" si="173"/>
        <v>1.0071947109058522E-2</v>
      </c>
      <c r="Q85" s="5">
        <f t="shared" si="174"/>
        <v>2.8754361266599249E-2</v>
      </c>
      <c r="R85" s="5">
        <f t="shared" si="175"/>
        <v>8.8198897575155583E-4</v>
      </c>
      <c r="S85" s="5">
        <f t="shared" si="176"/>
        <v>1.2171248649597255E-2</v>
      </c>
      <c r="T85" s="5">
        <f t="shared" si="177"/>
        <v>2.6456624151094101E-2</v>
      </c>
      <c r="U85" s="5">
        <f t="shared" si="178"/>
        <v>4.6335530924066877E-3</v>
      </c>
      <c r="V85" s="5">
        <f t="shared" si="179"/>
        <v>6.5369372348443944E-3</v>
      </c>
      <c r="W85" s="5">
        <f t="shared" si="180"/>
        <v>5.035393987530612E-2</v>
      </c>
      <c r="X85" s="5">
        <f t="shared" si="181"/>
        <v>4.6330198381253129E-2</v>
      </c>
      <c r="Y85" s="5">
        <f t="shared" si="182"/>
        <v>2.1313995363239888E-2</v>
      </c>
      <c r="Z85" s="5">
        <f t="shared" si="183"/>
        <v>2.7050332319469053E-4</v>
      </c>
      <c r="AA85" s="5">
        <f t="shared" si="184"/>
        <v>1.4210965716742782E-3</v>
      </c>
      <c r="AB85" s="5">
        <f t="shared" si="185"/>
        <v>3.7328847612176511E-3</v>
      </c>
      <c r="AC85" s="5">
        <f t="shared" si="186"/>
        <v>1.9748586750556068E-3</v>
      </c>
      <c r="AD85" s="5">
        <f t="shared" si="187"/>
        <v>6.6133948450226299E-2</v>
      </c>
      <c r="AE85" s="5">
        <f t="shared" si="188"/>
        <v>6.084923958327948E-2</v>
      </c>
      <c r="AF85" s="5">
        <f t="shared" si="189"/>
        <v>2.7993413705292507E-2</v>
      </c>
      <c r="AG85" s="5">
        <f t="shared" si="190"/>
        <v>8.5854944257017941E-3</v>
      </c>
      <c r="AH85" s="5">
        <f t="shared" si="191"/>
        <v>6.2221906852934461E-5</v>
      </c>
      <c r="AI85" s="5">
        <f t="shared" si="192"/>
        <v>3.2688448137141787E-4</v>
      </c>
      <c r="AJ85" s="5">
        <f t="shared" si="193"/>
        <v>8.5864826044319061E-4</v>
      </c>
      <c r="AK85" s="5">
        <f t="shared" si="194"/>
        <v>1.5036440030617357E-3</v>
      </c>
      <c r="AL85" s="5">
        <f t="shared" si="195"/>
        <v>3.8183673081917604E-4</v>
      </c>
      <c r="AM85" s="5">
        <f t="shared" si="196"/>
        <v>6.9487299678205744E-2</v>
      </c>
      <c r="AN85" s="5">
        <f t="shared" si="197"/>
        <v>6.3934627301083402E-2</v>
      </c>
      <c r="AO85" s="5">
        <f t="shared" si="198"/>
        <v>2.9412832179824218E-2</v>
      </c>
      <c r="AP85" s="5">
        <f t="shared" si="199"/>
        <v>9.0208257335989157E-3</v>
      </c>
      <c r="AQ85" s="5">
        <f t="shared" si="200"/>
        <v>2.0749947612605265E-3</v>
      </c>
      <c r="AR85" s="5">
        <f t="shared" si="201"/>
        <v>1.1449961195866732E-5</v>
      </c>
      <c r="AS85" s="5">
        <f t="shared" si="202"/>
        <v>6.0152682817647214E-5</v>
      </c>
      <c r="AT85" s="5">
        <f t="shared" si="203"/>
        <v>1.5800687828822685E-4</v>
      </c>
      <c r="AU85" s="5">
        <f t="shared" si="204"/>
        <v>2.7669781204467587E-4</v>
      </c>
      <c r="AV85" s="5">
        <f t="shared" si="205"/>
        <v>3.6340987186639194E-4</v>
      </c>
      <c r="AW85" s="5">
        <f t="shared" si="206"/>
        <v>5.1269241455471387E-5</v>
      </c>
      <c r="AX85" s="5">
        <f t="shared" si="207"/>
        <v>6.0842236724592165E-2</v>
      </c>
      <c r="AY85" s="5">
        <f t="shared" si="208"/>
        <v>5.5980384144516414E-2</v>
      </c>
      <c r="AZ85" s="5">
        <f t="shared" si="209"/>
        <v>2.5753519082089848E-2</v>
      </c>
      <c r="BA85" s="5">
        <f t="shared" si="210"/>
        <v>7.8985255906707866E-3</v>
      </c>
      <c r="BB85" s="5">
        <f t="shared" si="211"/>
        <v>1.8168402434912611E-3</v>
      </c>
      <c r="BC85" s="5">
        <f t="shared" si="212"/>
        <v>3.3433160986584136E-4</v>
      </c>
      <c r="BD85" s="5">
        <f t="shared" si="213"/>
        <v>1.7558340518332373E-6</v>
      </c>
      <c r="BE85" s="5">
        <f t="shared" si="214"/>
        <v>9.2243219862156087E-6</v>
      </c>
      <c r="BF85" s="5">
        <f t="shared" si="215"/>
        <v>2.4230113323221399E-5</v>
      </c>
      <c r="BG85" s="5">
        <f t="shared" si="216"/>
        <v>4.2431186634167309E-5</v>
      </c>
      <c r="BH85" s="5">
        <f t="shared" si="217"/>
        <v>5.5728348496561259E-5</v>
      </c>
      <c r="BI85" s="5">
        <f t="shared" si="218"/>
        <v>5.8554079157491883E-5</v>
      </c>
      <c r="BJ85" s="8">
        <f t="shared" si="219"/>
        <v>0.67427432008929133</v>
      </c>
      <c r="BK85" s="8">
        <f t="shared" si="220"/>
        <v>8.92008960156572E-2</v>
      </c>
      <c r="BL85" s="8">
        <f t="shared" si="221"/>
        <v>1.6399741199606313E-2</v>
      </c>
      <c r="BM85" s="8">
        <f t="shared" si="222"/>
        <v>0.66956049900644932</v>
      </c>
      <c r="BN85" s="8">
        <f t="shared" si="223"/>
        <v>5.4655846718239122E-2</v>
      </c>
    </row>
    <row r="86" spans="1:66" x14ac:dyDescent="0.25">
      <c r="A86" t="s">
        <v>24</v>
      </c>
      <c r="B86" t="s">
        <v>289</v>
      </c>
      <c r="C86" t="s">
        <v>181</v>
      </c>
      <c r="D86" s="11">
        <v>44258</v>
      </c>
      <c r="E86">
        <f>VLOOKUP(A86,home!$A$2:$E$405,3,FALSE)</f>
        <v>1.63610315186246</v>
      </c>
      <c r="F86">
        <f>VLOOKUP(B86,home!$B$2:$E$405,3,FALSE)</f>
        <v>0.61</v>
      </c>
      <c r="G86">
        <f>VLOOKUP(C86,away!$B$2:$E$405,4,FALSE)</f>
        <v>0.79</v>
      </c>
      <c r="H86">
        <f>VLOOKUP(A86,away!$A$2:$E$405,3,FALSE)</f>
        <v>1.4240687679083099</v>
      </c>
      <c r="I86">
        <f>VLOOKUP(C86,away!$B$2:$E$405,3,FALSE)</f>
        <v>0.76</v>
      </c>
      <c r="J86">
        <f>VLOOKUP(B86,home!$B$2:$E$405,4,FALSE)</f>
        <v>1.48</v>
      </c>
      <c r="K86" s="3">
        <f t="shared" si="168"/>
        <v>0.78843810888251953</v>
      </c>
      <c r="L86" s="3">
        <f t="shared" si="169"/>
        <v>1.601792550143267</v>
      </c>
      <c r="M86" s="5">
        <f t="shared" si="170"/>
        <v>9.1608551101215033E-2</v>
      </c>
      <c r="N86" s="5">
        <f t="shared" si="171"/>
        <v>7.222767278770964E-2</v>
      </c>
      <c r="O86" s="5">
        <f t="shared" si="172"/>
        <v>0.14673789468334503</v>
      </c>
      <c r="P86" s="5">
        <f t="shared" si="173"/>
        <v>0.11569374818553887</v>
      </c>
      <c r="Q86" s="5">
        <f t="shared" si="174"/>
        <v>2.8473524870863597E-2</v>
      </c>
      <c r="R86" s="5">
        <f t="shared" si="175"/>
        <v>0.11752183326374471</v>
      </c>
      <c r="S86" s="5">
        <f t="shared" si="176"/>
        <v>3.6527821934521761E-2</v>
      </c>
      <c r="T86" s="5">
        <f t="shared" si="177"/>
        <v>4.5608680014468335E-2</v>
      </c>
      <c r="U86" s="5">
        <f t="shared" si="178"/>
        <v>9.2658691970873661E-2</v>
      </c>
      <c r="V86" s="5">
        <f t="shared" si="179"/>
        <v>5.1257231410266266E-3</v>
      </c>
      <c r="W86" s="5">
        <f t="shared" si="180"/>
        <v>7.4832040341343614E-3</v>
      </c>
      <c r="X86" s="5">
        <f t="shared" si="181"/>
        <v>1.1986540473078462E-2</v>
      </c>
      <c r="Y86" s="5">
        <f t="shared" si="182"/>
        <v>9.5999756158839187E-3</v>
      </c>
      <c r="Z86" s="5">
        <f t="shared" si="183"/>
        <v>6.2748532333681814E-2</v>
      </c>
      <c r="AA86" s="5">
        <f t="shared" si="184"/>
        <v>4.9473334168321725E-2</v>
      </c>
      <c r="AB86" s="5">
        <f t="shared" si="185"/>
        <v>1.9503331015892255E-2</v>
      </c>
      <c r="AC86" s="5">
        <f t="shared" si="186"/>
        <v>4.0458431228456218E-4</v>
      </c>
      <c r="AD86" s="5">
        <f t="shared" si="187"/>
        <v>1.4750108092637338E-3</v>
      </c>
      <c r="AE86" s="5">
        <f t="shared" si="188"/>
        <v>2.3626613256594402E-3</v>
      </c>
      <c r="AF86" s="5">
        <f t="shared" si="189"/>
        <v>1.8922466549764539E-3</v>
      </c>
      <c r="AG86" s="5">
        <f t="shared" si="190"/>
        <v>1.0103288649916003E-3</v>
      </c>
      <c r="AH86" s="5">
        <f t="shared" si="191"/>
        <v>2.5127532906128874E-2</v>
      </c>
      <c r="AI86" s="5">
        <f t="shared" si="192"/>
        <v>1.981150452539153E-2</v>
      </c>
      <c r="AJ86" s="5">
        <f t="shared" si="193"/>
        <v>7.810072581058587E-3</v>
      </c>
      <c r="AK86" s="5">
        <f t="shared" si="194"/>
        <v>2.0525862853483503E-3</v>
      </c>
      <c r="AL86" s="5">
        <f t="shared" si="195"/>
        <v>2.0438212364499978E-5</v>
      </c>
      <c r="AM86" s="5">
        <f t="shared" si="196"/>
        <v>2.3259094660743466E-4</v>
      </c>
      <c r="AN86" s="5">
        <f t="shared" si="197"/>
        <v>3.7256244550655922E-4</v>
      </c>
      <c r="AO86" s="5">
        <f t="shared" si="198"/>
        <v>2.983838748377818E-4</v>
      </c>
      <c r="AP86" s="5">
        <f t="shared" si="199"/>
        <v>1.5931635593267995E-4</v>
      </c>
      <c r="AQ86" s="5">
        <f t="shared" si="200"/>
        <v>6.3797938012234996E-5</v>
      </c>
      <c r="AR86" s="5">
        <f t="shared" si="201"/>
        <v>8.0498190025034E-3</v>
      </c>
      <c r="AS86" s="5">
        <f t="shared" si="202"/>
        <v>6.3467840711803501E-3</v>
      </c>
      <c r="AT86" s="5">
        <f t="shared" si="203"/>
        <v>2.5020232152835665E-3</v>
      </c>
      <c r="AU86" s="5">
        <f t="shared" si="204"/>
        <v>6.5756348407944548E-4</v>
      </c>
      <c r="AV86" s="5">
        <f t="shared" si="205"/>
        <v>1.2961202746444967E-4</v>
      </c>
      <c r="AW86" s="5">
        <f t="shared" si="206"/>
        <v>7.1699195660860494E-7</v>
      </c>
      <c r="AX86" s="5">
        <f t="shared" si="207"/>
        <v>3.0563927681060136E-5</v>
      </c>
      <c r="AY86" s="5">
        <f t="shared" si="208"/>
        <v>4.8957071662639702E-5</v>
      </c>
      <c r="AZ86" s="5">
        <f t="shared" si="209"/>
        <v>3.920953633302317E-5</v>
      </c>
      <c r="BA86" s="5">
        <f t="shared" si="210"/>
        <v>2.0935181064269418E-5</v>
      </c>
      <c r="BB86" s="5">
        <f t="shared" si="211"/>
        <v>8.383454266161792E-6</v>
      </c>
      <c r="BC86" s="5">
        <f t="shared" si="212"/>
        <v>2.6857109176009475E-6</v>
      </c>
      <c r="BD86" s="5">
        <f t="shared" si="213"/>
        <v>2.1490233513686056E-3</v>
      </c>
      <c r="BE86" s="5">
        <f t="shared" si="214"/>
        <v>1.6943719070974376E-3</v>
      </c>
      <c r="BF86" s="5">
        <f t="shared" si="215"/>
        <v>6.6795369108778584E-4</v>
      </c>
      <c r="BG86" s="5">
        <f t="shared" si="216"/>
        <v>1.7554671500745085E-4</v>
      </c>
      <c r="BH86" s="5">
        <f t="shared" si="217"/>
        <v>3.4601930000253283E-5</v>
      </c>
      <c r="BI86" s="5">
        <f t="shared" si="218"/>
        <v>5.4562960506170047E-6</v>
      </c>
      <c r="BJ86" s="8">
        <f t="shared" si="219"/>
        <v>0.18339723189385096</v>
      </c>
      <c r="BK86" s="8">
        <f t="shared" si="220"/>
        <v>0.24942982395861402</v>
      </c>
      <c r="BL86" s="8">
        <f t="shared" si="221"/>
        <v>0.50310953709122808</v>
      </c>
      <c r="BM86" s="8">
        <f t="shared" si="222"/>
        <v>0.42637366030525203</v>
      </c>
      <c r="BN86" s="8">
        <f t="shared" si="223"/>
        <v>0.57226322489241688</v>
      </c>
    </row>
    <row r="87" spans="1:66" x14ac:dyDescent="0.25">
      <c r="A87" t="s">
        <v>24</v>
      </c>
      <c r="B87" t="s">
        <v>326</v>
      </c>
      <c r="C87" t="s">
        <v>180</v>
      </c>
      <c r="D87" s="11">
        <v>44258</v>
      </c>
      <c r="E87">
        <f>VLOOKUP(A87,home!$A$2:$E$405,3,FALSE)</f>
        <v>1.63610315186246</v>
      </c>
      <c r="F87">
        <f>VLOOKUP(B87,home!$B$2:$E$405,3,FALSE)</f>
        <v>0.79</v>
      </c>
      <c r="G87">
        <f>VLOOKUP(C87,away!$B$2:$E$405,4,FALSE)</f>
        <v>1.02</v>
      </c>
      <c r="H87">
        <f>VLOOKUP(A87,away!$A$2:$E$405,3,FALSE)</f>
        <v>1.4240687679083099</v>
      </c>
      <c r="I87">
        <f>VLOOKUP(C87,away!$B$2:$E$405,3,FALSE)</f>
        <v>0.54</v>
      </c>
      <c r="J87">
        <f>VLOOKUP(B87,home!$B$2:$E$405,4,FALSE)</f>
        <v>1.28</v>
      </c>
      <c r="K87" s="3">
        <f t="shared" si="168"/>
        <v>1.3183719197707704</v>
      </c>
      <c r="L87" s="3">
        <f t="shared" si="169"/>
        <v>0.98431633237822402</v>
      </c>
      <c r="M87" s="5">
        <f t="shared" si="170"/>
        <v>9.9989684616577396E-2</v>
      </c>
      <c r="N87" s="5">
        <f t="shared" si="171"/>
        <v>0.13182359246523101</v>
      </c>
      <c r="O87" s="5">
        <f t="shared" si="172"/>
        <v>9.8421479637444784E-2</v>
      </c>
      <c r="P87" s="5">
        <f t="shared" si="173"/>
        <v>0.12975611505629786</v>
      </c>
      <c r="Q87" s="5">
        <f t="shared" si="174"/>
        <v>8.6896261334733146E-2</v>
      </c>
      <c r="R87" s="5">
        <f t="shared" si="175"/>
        <v>4.8438934931983854E-2</v>
      </c>
      <c r="S87" s="5">
        <f t="shared" si="176"/>
        <v>4.2095965846540552E-2</v>
      </c>
      <c r="T87" s="5">
        <f t="shared" si="177"/>
        <v>8.5533409254384199E-2</v>
      </c>
      <c r="U87" s="5">
        <f t="shared" si="178"/>
        <v>6.3860531637930984E-2</v>
      </c>
      <c r="V87" s="5">
        <f t="shared" si="179"/>
        <v>6.0697472152421456E-3</v>
      </c>
      <c r="W87" s="5">
        <f t="shared" si="180"/>
        <v>3.8187196958924884E-2</v>
      </c>
      <c r="X87" s="5">
        <f t="shared" si="181"/>
        <v>3.7588281654413809E-2</v>
      </c>
      <c r="Y87" s="5">
        <f t="shared" si="182"/>
        <v>1.8499379769236143E-2</v>
      </c>
      <c r="Z87" s="5">
        <f t="shared" si="183"/>
        <v>1.5893078258852597E-2</v>
      </c>
      <c r="AA87" s="5">
        <f t="shared" si="184"/>
        <v>2.0952988095190594E-2</v>
      </c>
      <c r="AB87" s="5">
        <f t="shared" si="185"/>
        <v>1.381191556999526E-2</v>
      </c>
      <c r="AC87" s="5">
        <f t="shared" si="186"/>
        <v>4.9229254312813662E-4</v>
      </c>
      <c r="AD87" s="5">
        <f t="shared" si="187"/>
        <v>1.258623204135058E-2</v>
      </c>
      <c r="AE87" s="5">
        <f t="shared" si="188"/>
        <v>1.2388833761403491E-2</v>
      </c>
      <c r="AF87" s="5">
        <f t="shared" si="189"/>
        <v>6.0972657052341004E-3</v>
      </c>
      <c r="AG87" s="5">
        <f t="shared" si="190"/>
        <v>2.0005460721705189E-3</v>
      </c>
      <c r="AH87" s="5">
        <f t="shared" si="191"/>
        <v>3.9109541254884689E-3</v>
      </c>
      <c r="AI87" s="5">
        <f t="shared" si="192"/>
        <v>5.1560920985556482E-3</v>
      </c>
      <c r="AJ87" s="5">
        <f t="shared" si="193"/>
        <v>3.398823519243855E-3</v>
      </c>
      <c r="AK87" s="5">
        <f t="shared" si="194"/>
        <v>1.4936378293425217E-3</v>
      </c>
      <c r="AL87" s="5">
        <f t="shared" si="195"/>
        <v>2.5553823121830936E-5</v>
      </c>
      <c r="AM87" s="5">
        <f t="shared" si="196"/>
        <v>3.3186669798071478E-3</v>
      </c>
      <c r="AN87" s="5">
        <f t="shared" si="197"/>
        <v>3.2666181099484889E-3</v>
      </c>
      <c r="AO87" s="5">
        <f t="shared" si="198"/>
        <v>1.6076927786323914E-3</v>
      </c>
      <c r="AP87" s="5">
        <f t="shared" si="199"/>
        <v>5.2749275315146389E-4</v>
      </c>
      <c r="AQ87" s="5">
        <f t="shared" si="200"/>
        <v>1.2980493303453518E-4</v>
      </c>
      <c r="AR87" s="5">
        <f t="shared" si="201"/>
        <v>7.6992320418005908E-4</v>
      </c>
      <c r="AS87" s="5">
        <f t="shared" si="202"/>
        <v>1.0150451327709275E-3</v>
      </c>
      <c r="AT87" s="5">
        <f t="shared" si="203"/>
        <v>6.6910350017259203E-4</v>
      </c>
      <c r="AU87" s="5">
        <f t="shared" si="204"/>
        <v>2.9404242201596059E-4</v>
      </c>
      <c r="AV87" s="5">
        <f t="shared" si="205"/>
        <v>9.6914318101807252E-5</v>
      </c>
      <c r="AW87" s="5">
        <f t="shared" si="206"/>
        <v>9.2114080062894149E-7</v>
      </c>
      <c r="AX87" s="5">
        <f t="shared" si="207"/>
        <v>7.2920622620803606E-4</v>
      </c>
      <c r="AY87" s="5">
        <f t="shared" si="208"/>
        <v>7.1776959812845957E-4</v>
      </c>
      <c r="AZ87" s="5">
        <f t="shared" si="209"/>
        <v>3.5325616916119854E-4</v>
      </c>
      <c r="BA87" s="5">
        <f t="shared" si="210"/>
        <v>1.1590527227291082E-4</v>
      </c>
      <c r="BB87" s="5">
        <f t="shared" si="211"/>
        <v>2.8521863126742757E-5</v>
      </c>
      <c r="BC87" s="5">
        <f t="shared" si="212"/>
        <v>5.6149071411018292E-6</v>
      </c>
      <c r="BD87" s="5">
        <f t="shared" si="213"/>
        <v>1.2630799742523432E-4</v>
      </c>
      <c r="BE87" s="5">
        <f t="shared" si="214"/>
        <v>1.6652091704790772E-4</v>
      </c>
      <c r="BF87" s="5">
        <f t="shared" si="215"/>
        <v>1.0976825054521966E-4</v>
      </c>
      <c r="BG87" s="5">
        <f t="shared" si="216"/>
        <v>4.8238459733726695E-5</v>
      </c>
      <c r="BH87" s="5">
        <f t="shared" si="217"/>
        <v>1.5899057691484566E-5</v>
      </c>
      <c r="BI87" s="5">
        <f t="shared" si="218"/>
        <v>4.1921742422537463E-6</v>
      </c>
      <c r="BJ87" s="8">
        <f t="shared" si="219"/>
        <v>0.44240154860769437</v>
      </c>
      <c r="BK87" s="8">
        <f t="shared" si="220"/>
        <v>0.27914712869903641</v>
      </c>
      <c r="BL87" s="8">
        <f t="shared" si="221"/>
        <v>0.2627613128791032</v>
      </c>
      <c r="BM87" s="8">
        <f t="shared" si="222"/>
        <v>0.40416015194509075</v>
      </c>
      <c r="BN87" s="8">
        <f t="shared" si="223"/>
        <v>0.59532606804226795</v>
      </c>
    </row>
    <row r="88" spans="1:66" x14ac:dyDescent="0.25">
      <c r="A88" t="s">
        <v>24</v>
      </c>
      <c r="B88" t="s">
        <v>287</v>
      </c>
      <c r="C88" t="s">
        <v>26</v>
      </c>
      <c r="D88" s="11">
        <v>44258</v>
      </c>
      <c r="E88">
        <f>VLOOKUP(A88,home!$A$2:$E$405,3,FALSE)</f>
        <v>1.63610315186246</v>
      </c>
      <c r="F88">
        <f>VLOOKUP(B88,home!$B$2:$E$405,3,FALSE)</f>
        <v>0.85</v>
      </c>
      <c r="G88">
        <f>VLOOKUP(C88,away!$B$2:$E$405,4,FALSE)</f>
        <v>1.1499999999999999</v>
      </c>
      <c r="H88">
        <f>VLOOKUP(A88,away!$A$2:$E$405,3,FALSE)</f>
        <v>1.4240687679083099</v>
      </c>
      <c r="I88">
        <f>VLOOKUP(C88,away!$B$2:$E$405,3,FALSE)</f>
        <v>0.83</v>
      </c>
      <c r="J88">
        <f>VLOOKUP(B88,home!$B$2:$E$405,4,FALSE)</f>
        <v>0.9</v>
      </c>
      <c r="K88" s="3">
        <f t="shared" si="168"/>
        <v>1.5992908309455545</v>
      </c>
      <c r="L88" s="3">
        <f t="shared" si="169"/>
        <v>1.0637793696275075</v>
      </c>
      <c r="M88" s="5">
        <f t="shared" si="170"/>
        <v>6.9733796007614368E-2</v>
      </c>
      <c r="N88" s="5">
        <f t="shared" si="171"/>
        <v>0.11152462056200536</v>
      </c>
      <c r="O88" s="5">
        <f t="shared" si="172"/>
        <v>7.4181373558713209E-2</v>
      </c>
      <c r="P88" s="5">
        <f t="shared" si="173"/>
        <v>0.11863759055939702</v>
      </c>
      <c r="Q88" s="5">
        <f t="shared" si="174"/>
        <v>8.918015154474862E-2</v>
      </c>
      <c r="R88" s="5">
        <f t="shared" si="175"/>
        <v>3.9456307401195295E-2</v>
      </c>
      <c r="S88" s="5">
        <f t="shared" si="176"/>
        <v>5.0459313487689207E-2</v>
      </c>
      <c r="T88" s="5">
        <f t="shared" si="177"/>
        <v>9.4868005393558275E-2</v>
      </c>
      <c r="U88" s="5">
        <f t="shared" si="178"/>
        <v>6.3102110649700852E-2</v>
      </c>
      <c r="V88" s="5">
        <f t="shared" si="179"/>
        <v>9.5384506926360479E-3</v>
      </c>
      <c r="W88" s="5">
        <f t="shared" si="180"/>
        <v>4.754166622261715E-2</v>
      </c>
      <c r="X88" s="5">
        <f t="shared" si="181"/>
        <v>5.0573843725337034E-2</v>
      </c>
      <c r="Y88" s="5">
        <f t="shared" si="182"/>
        <v>2.6899705798889555E-2</v>
      </c>
      <c r="Z88" s="5">
        <f t="shared" si="183"/>
        <v>1.3990935271690898E-2</v>
      </c>
      <c r="AA88" s="5">
        <f t="shared" si="184"/>
        <v>2.2375574496368001E-2</v>
      </c>
      <c r="AB88" s="5">
        <f t="shared" si="185"/>
        <v>1.7892525564590273E-2</v>
      </c>
      <c r="AC88" s="5">
        <f t="shared" si="186"/>
        <v>1.0142309689052972E-3</v>
      </c>
      <c r="AD88" s="5">
        <f t="shared" si="187"/>
        <v>1.9008237719426408E-2</v>
      </c>
      <c r="AE88" s="5">
        <f t="shared" si="188"/>
        <v>2.0220571138901234E-2</v>
      </c>
      <c r="AF88" s="5">
        <f t="shared" si="189"/>
        <v>1.0755113209824264E-2</v>
      </c>
      <c r="AG88" s="5">
        <f t="shared" si="190"/>
        <v>3.8136891835397787E-3</v>
      </c>
      <c r="AH88" s="5">
        <f t="shared" si="191"/>
        <v>3.7208170759546505E-3</v>
      </c>
      <c r="AI88" s="5">
        <f t="shared" si="192"/>
        <v>5.9506686331999206E-3</v>
      </c>
      <c r="AJ88" s="5">
        <f t="shared" si="193"/>
        <v>4.7584248915359751E-3</v>
      </c>
      <c r="AK88" s="5">
        <f t="shared" si="194"/>
        <v>2.536701766258859E-3</v>
      </c>
      <c r="AL88" s="5">
        <f t="shared" si="195"/>
        <v>6.9020145358791898E-5</v>
      </c>
      <c r="AM88" s="5">
        <f t="shared" si="196"/>
        <v>6.0799400594224139E-3</v>
      </c>
      <c r="AN88" s="5">
        <f t="shared" si="197"/>
        <v>6.4677148037854057E-3</v>
      </c>
      <c r="AO88" s="5">
        <f t="shared" si="198"/>
        <v>3.4401107884506686E-3</v>
      </c>
      <c r="AP88" s="5">
        <f t="shared" si="199"/>
        <v>1.2198396286622801E-3</v>
      </c>
      <c r="AQ88" s="5">
        <f t="shared" si="200"/>
        <v>3.2441005780625324E-4</v>
      </c>
      <c r="AR88" s="5">
        <f t="shared" si="201"/>
        <v>7.9162568871166106E-4</v>
      </c>
      <c r="AS88" s="5">
        <f t="shared" si="202"/>
        <v>1.2660397054975192E-3</v>
      </c>
      <c r="AT88" s="5">
        <f t="shared" si="203"/>
        <v>1.0123828463075965E-3</v>
      </c>
      <c r="AU88" s="5">
        <f t="shared" si="204"/>
        <v>5.39698201168767E-4</v>
      </c>
      <c r="AV88" s="5">
        <f t="shared" si="205"/>
        <v>2.1578359615175474E-4</v>
      </c>
      <c r="AW88" s="5">
        <f t="shared" si="206"/>
        <v>3.2617628332578737E-6</v>
      </c>
      <c r="AX88" s="5">
        <f t="shared" si="207"/>
        <v>1.6205987316221403E-3</v>
      </c>
      <c r="AY88" s="5">
        <f t="shared" si="208"/>
        <v>1.7239594971441385E-3</v>
      </c>
      <c r="AZ88" s="5">
        <f t="shared" si="209"/>
        <v>9.169562735676732E-4</v>
      </c>
      <c r="BA88" s="5">
        <f t="shared" si="210"/>
        <v>3.2514638889060262E-4</v>
      </c>
      <c r="BB88" s="5">
        <f t="shared" si="211"/>
        <v>8.6471005152676401E-5</v>
      </c>
      <c r="BC88" s="5">
        <f t="shared" si="212"/>
        <v>1.8397214270474217E-5</v>
      </c>
      <c r="BD88" s="5">
        <f t="shared" si="213"/>
        <v>1.4035251268643866E-4</v>
      </c>
      <c r="BE88" s="5">
        <f t="shared" si="214"/>
        <v>2.2446448663959094E-4</v>
      </c>
      <c r="BF88" s="5">
        <f t="shared" si="215"/>
        <v>1.7949199767779939E-4</v>
      </c>
      <c r="BG88" s="5">
        <f t="shared" si="216"/>
        <v>9.5686635371401737E-5</v>
      </c>
      <c r="BH88" s="5">
        <f t="shared" si="217"/>
        <v>3.8257689648378366E-5</v>
      </c>
      <c r="BI88" s="5">
        <f t="shared" si="218"/>
        <v>1.2237034453562426E-5</v>
      </c>
      <c r="BJ88" s="8">
        <f t="shared" si="219"/>
        <v>0.49660914894762243</v>
      </c>
      <c r="BK88" s="8">
        <f t="shared" si="220"/>
        <v>0.25117636135874483</v>
      </c>
      <c r="BL88" s="8">
        <f t="shared" si="221"/>
        <v>0.2384905244318315</v>
      </c>
      <c r="BM88" s="8">
        <f t="shared" si="222"/>
        <v>0.49583243264190513</v>
      </c>
      <c r="BN88" s="8">
        <f t="shared" si="223"/>
        <v>0.50271383963367389</v>
      </c>
    </row>
    <row r="89" spans="1:66" x14ac:dyDescent="0.25">
      <c r="A89" t="s">
        <v>24</v>
      </c>
      <c r="B89" t="s">
        <v>293</v>
      </c>
      <c r="C89" t="s">
        <v>184</v>
      </c>
      <c r="D89" s="11">
        <v>44258</v>
      </c>
      <c r="E89">
        <f>VLOOKUP(A89,home!$A$2:$E$405,3,FALSE)</f>
        <v>1.63610315186246</v>
      </c>
      <c r="F89">
        <f>VLOOKUP(B89,home!$B$2:$E$405,3,FALSE)</f>
        <v>0.88</v>
      </c>
      <c r="G89">
        <f>VLOOKUP(C89,away!$B$2:$E$405,4,FALSE)</f>
        <v>0.95</v>
      </c>
      <c r="H89">
        <f>VLOOKUP(A89,away!$A$2:$E$405,3,FALSE)</f>
        <v>1.4240687679083099</v>
      </c>
      <c r="I89">
        <f>VLOOKUP(C89,away!$B$2:$E$405,3,FALSE)</f>
        <v>0.65</v>
      </c>
      <c r="J89">
        <f>VLOOKUP(B89,home!$B$2:$E$405,4,FALSE)</f>
        <v>1.01</v>
      </c>
      <c r="K89" s="3">
        <f t="shared" si="168"/>
        <v>1.3677822349570166</v>
      </c>
      <c r="L89" s="3">
        <f t="shared" si="169"/>
        <v>0.93490114613180553</v>
      </c>
      <c r="M89" s="5">
        <f t="shared" si="170"/>
        <v>9.9990171673534023E-2</v>
      </c>
      <c r="N89" s="5">
        <f t="shared" si="171"/>
        <v>0.13676478048536211</v>
      </c>
      <c r="O89" s="5">
        <f t="shared" si="172"/>
        <v>9.348092609950294E-2</v>
      </c>
      <c r="P89" s="5">
        <f t="shared" si="173"/>
        <v>0.12786155002622984</v>
      </c>
      <c r="Q89" s="5">
        <f t="shared" si="174"/>
        <v>9.3532218557837207E-2</v>
      </c>
      <c r="R89" s="5">
        <f t="shared" si="175"/>
        <v>4.3697712475943958E-2</v>
      </c>
      <c r="S89" s="5">
        <f t="shared" si="176"/>
        <v>4.0875457311164203E-2</v>
      </c>
      <c r="T89" s="5">
        <f t="shared" si="177"/>
        <v>8.7443378329972524E-2</v>
      </c>
      <c r="U89" s="5">
        <f t="shared" si="178"/>
        <v>5.9768954832855735E-2</v>
      </c>
      <c r="V89" s="5">
        <f t="shared" si="179"/>
        <v>5.8076811643498717E-3</v>
      </c>
      <c r="W89" s="5">
        <f t="shared" si="180"/>
        <v>4.2643902313175552E-2</v>
      </c>
      <c r="X89" s="5">
        <f t="shared" si="181"/>
        <v>3.9867833148120577E-2</v>
      </c>
      <c r="Y89" s="5">
        <f t="shared" si="182"/>
        <v>1.863624145198476E-2</v>
      </c>
      <c r="Z89" s="5">
        <f t="shared" si="183"/>
        <v>1.3617680492366035E-2</v>
      </c>
      <c r="AA89" s="5">
        <f t="shared" si="184"/>
        <v>1.862602145877898E-2</v>
      </c>
      <c r="AB89" s="5">
        <f t="shared" si="185"/>
        <v>1.2738170629623034E-2</v>
      </c>
      <c r="AC89" s="5">
        <f t="shared" si="186"/>
        <v>4.6415756625337398E-4</v>
      </c>
      <c r="AD89" s="5">
        <f t="shared" si="187"/>
        <v>1.4581893003300985E-2</v>
      </c>
      <c r="AE89" s="5">
        <f t="shared" si="188"/>
        <v>1.3632628481557444E-2</v>
      </c>
      <c r="AF89" s="5">
        <f t="shared" si="189"/>
        <v>6.3725799960985758E-3</v>
      </c>
      <c r="AG89" s="5">
        <f t="shared" si="190"/>
        <v>1.9859107807230583E-3</v>
      </c>
      <c r="AH89" s="5">
        <f t="shared" si="191"/>
        <v>3.1827962749924337E-3</v>
      </c>
      <c r="AI89" s="5">
        <f t="shared" si="192"/>
        <v>4.3533722024220178E-3</v>
      </c>
      <c r="AJ89" s="5">
        <f t="shared" si="193"/>
        <v>2.9772325803142691E-3</v>
      </c>
      <c r="AK89" s="5">
        <f t="shared" si="194"/>
        <v>1.3574019442296982E-3</v>
      </c>
      <c r="AL89" s="5">
        <f t="shared" si="195"/>
        <v>2.3741495742733063E-5</v>
      </c>
      <c r="AM89" s="5">
        <f t="shared" si="196"/>
        <v>3.9889708403918209E-3</v>
      </c>
      <c r="AN89" s="5">
        <f t="shared" si="197"/>
        <v>3.7292934105686648E-3</v>
      </c>
      <c r="AO89" s="5">
        <f t="shared" si="198"/>
        <v>1.7432603419012174E-3</v>
      </c>
      <c r="AP89" s="5">
        <f t="shared" si="199"/>
        <v>5.432586972165238E-4</v>
      </c>
      <c r="AQ89" s="5">
        <f t="shared" si="200"/>
        <v>1.2697329466844988E-4</v>
      </c>
      <c r="AR89" s="5">
        <f t="shared" si="201"/>
        <v>5.9511997707889367E-4</v>
      </c>
      <c r="AS89" s="5">
        <f t="shared" si="202"/>
        <v>8.139945323165377E-4</v>
      </c>
      <c r="AT89" s="5">
        <f t="shared" si="203"/>
        <v>5.566836303273528E-4</v>
      </c>
      <c r="AU89" s="5">
        <f t="shared" si="204"/>
        <v>2.5380732668437729E-4</v>
      </c>
      <c r="AV89" s="5">
        <f t="shared" si="205"/>
        <v>8.6788288135205782E-5</v>
      </c>
      <c r="AW89" s="5">
        <f t="shared" si="206"/>
        <v>8.4331189611488328E-7</v>
      </c>
      <c r="AX89" s="5">
        <f t="shared" si="207"/>
        <v>9.0934057520824867E-4</v>
      </c>
      <c r="AY89" s="5">
        <f t="shared" si="208"/>
        <v>8.5014354598634688E-4</v>
      </c>
      <c r="AZ89" s="5">
        <f t="shared" si="209"/>
        <v>3.9740008775959653E-4</v>
      </c>
      <c r="BA89" s="5">
        <f t="shared" si="210"/>
        <v>1.2384326583977565E-4</v>
      </c>
      <c r="BB89" s="5">
        <f t="shared" si="211"/>
        <v>2.8945302793578027E-5</v>
      </c>
      <c r="BC89" s="5">
        <f t="shared" si="212"/>
        <v>5.4121993513696523E-6</v>
      </c>
      <c r="BD89" s="5">
        <f t="shared" si="213"/>
        <v>9.2729724776165217E-5</v>
      </c>
      <c r="BE89" s="5">
        <f t="shared" si="214"/>
        <v>1.2683407020129227E-4</v>
      </c>
      <c r="BF89" s="5">
        <f t="shared" si="215"/>
        <v>8.674069400430937E-5</v>
      </c>
      <c r="BG89" s="5">
        <f t="shared" si="216"/>
        <v>3.9547460102312301E-5</v>
      </c>
      <c r="BH89" s="5">
        <f t="shared" si="217"/>
        <v>1.3523078341403539E-5</v>
      </c>
      <c r="BI89" s="5">
        <f t="shared" si="218"/>
        <v>3.6993252634607518E-6</v>
      </c>
      <c r="BJ89" s="8">
        <f t="shared" si="219"/>
        <v>0.46790820810981831</v>
      </c>
      <c r="BK89" s="8">
        <f t="shared" si="220"/>
        <v>0.27587290278326043</v>
      </c>
      <c r="BL89" s="8">
        <f t="shared" si="221"/>
        <v>0.24285205660589437</v>
      </c>
      <c r="BM89" s="8">
        <f t="shared" si="222"/>
        <v>0.4040741884388388</v>
      </c>
      <c r="BN89" s="8">
        <f t="shared" si="223"/>
        <v>0.59532735931841008</v>
      </c>
    </row>
    <row r="90" spans="1:66" x14ac:dyDescent="0.25">
      <c r="A90" t="s">
        <v>24</v>
      </c>
      <c r="B90" t="s">
        <v>327</v>
      </c>
      <c r="C90" t="s">
        <v>185</v>
      </c>
      <c r="D90" s="11">
        <v>44258</v>
      </c>
      <c r="E90">
        <f>VLOOKUP(A90,home!$A$2:$E$405,3,FALSE)</f>
        <v>1.63610315186246</v>
      </c>
      <c r="F90">
        <f>VLOOKUP(B90,home!$B$2:$E$405,3,FALSE)</f>
        <v>1.05</v>
      </c>
      <c r="G90">
        <f>VLOOKUP(C90,away!$B$2:$E$405,4,FALSE)</f>
        <v>1.04</v>
      </c>
      <c r="H90">
        <f>VLOOKUP(A90,away!$A$2:$E$405,3,FALSE)</f>
        <v>1.4240687679083099</v>
      </c>
      <c r="I90">
        <f>VLOOKUP(C90,away!$B$2:$E$405,3,FALSE)</f>
        <v>0.93</v>
      </c>
      <c r="J90">
        <f>VLOOKUP(B90,home!$B$2:$E$405,4,FALSE)</f>
        <v>0.94</v>
      </c>
      <c r="K90" s="3">
        <f t="shared" si="168"/>
        <v>1.7866246418338065</v>
      </c>
      <c r="L90" s="3">
        <f t="shared" si="169"/>
        <v>1.2449209169054445</v>
      </c>
      <c r="M90" s="5">
        <f t="shared" si="170"/>
        <v>4.8241021146635331E-2</v>
      </c>
      <c r="N90" s="5">
        <f t="shared" si="171"/>
        <v>8.6188597127804426E-2</v>
      </c>
      <c r="O90" s="5">
        <f t="shared" si="172"/>
        <v>6.0056256278324185E-2</v>
      </c>
      <c r="P90" s="5">
        <f t="shared" si="173"/>
        <v>0.10729798736314024</v>
      </c>
      <c r="Q90" s="5">
        <f t="shared" si="174"/>
        <v>7.6993335736810928E-2</v>
      </c>
      <c r="R90" s="5">
        <f t="shared" si="175"/>
        <v>3.7382644815959862E-2</v>
      </c>
      <c r="S90" s="5">
        <f t="shared" si="176"/>
        <v>5.9663217208782052E-2</v>
      </c>
      <c r="T90" s="5">
        <f t="shared" si="177"/>
        <v>9.5850614121079383E-2</v>
      </c>
      <c r="U90" s="5">
        <f t="shared" si="178"/>
        <v>6.6788754405114684E-2</v>
      </c>
      <c r="V90" s="5">
        <f t="shared" si="179"/>
        <v>1.4744812089033794E-2</v>
      </c>
      <c r="W90" s="5">
        <f t="shared" si="180"/>
        <v>4.5852730294789958E-2</v>
      </c>
      <c r="X90" s="5">
        <f t="shared" si="181"/>
        <v>5.7083023041207957E-2</v>
      </c>
      <c r="Y90" s="5">
        <f t="shared" si="182"/>
        <v>3.5531924692097622E-2</v>
      </c>
      <c r="Z90" s="5">
        <f t="shared" si="183"/>
        <v>1.5512812153545106E-2</v>
      </c>
      <c r="AA90" s="5">
        <f t="shared" si="184"/>
        <v>2.7715572457662645E-2</v>
      </c>
      <c r="AB90" s="5">
        <f t="shared" si="185"/>
        <v>2.4758662357695221E-2</v>
      </c>
      <c r="AC90" s="5">
        <f t="shared" si="186"/>
        <v>2.0497190767273122E-3</v>
      </c>
      <c r="AD90" s="5">
        <f t="shared" si="187"/>
        <v>2.0480404460007814E-2</v>
      </c>
      <c r="AE90" s="5">
        <f t="shared" si="188"/>
        <v>2.5496483898947282E-2</v>
      </c>
      <c r="AF90" s="5">
        <f t="shared" si="189"/>
        <v>1.5870553056671177E-2</v>
      </c>
      <c r="AG90" s="5">
        <f t="shared" si="190"/>
        <v>6.5858611543691973E-3</v>
      </c>
      <c r="AH90" s="5">
        <f t="shared" si="191"/>
        <v>4.8280560824933228E-3</v>
      </c>
      <c r="AI90" s="5">
        <f t="shared" si="192"/>
        <v>8.6259239691381644E-3</v>
      </c>
      <c r="AJ90" s="5">
        <f t="shared" si="193"/>
        <v>7.7056441609235611E-3</v>
      </c>
      <c r="AK90" s="5">
        <f t="shared" si="194"/>
        <v>4.5890312463696074E-3</v>
      </c>
      <c r="AL90" s="5">
        <f t="shared" si="195"/>
        <v>1.8235993050326539E-4</v>
      </c>
      <c r="AM90" s="5">
        <f t="shared" si="196"/>
        <v>7.3181590565945817E-3</v>
      </c>
      <c r="AN90" s="5">
        <f t="shared" si="197"/>
        <v>9.110529282795609E-3</v>
      </c>
      <c r="AO90" s="5">
        <f t="shared" si="198"/>
        <v>5.6709442341159062E-3</v>
      </c>
      <c r="AP90" s="5">
        <f t="shared" si="199"/>
        <v>2.3532923652184066E-3</v>
      </c>
      <c r="AQ90" s="5">
        <f t="shared" si="200"/>
        <v>7.3241572226357007E-4</v>
      </c>
      <c r="AR90" s="5">
        <f t="shared" si="201"/>
        <v>1.2021096010176992E-3</v>
      </c>
      <c r="AS90" s="5">
        <f t="shared" si="202"/>
        <v>2.1477186353632267E-3</v>
      </c>
      <c r="AT90" s="5">
        <f t="shared" si="203"/>
        <v>1.9185835188328085E-3</v>
      </c>
      <c r="AU90" s="5">
        <f t="shared" si="204"/>
        <v>1.1425961973876371E-3</v>
      </c>
      <c r="AV90" s="5">
        <f t="shared" si="205"/>
        <v>5.103476304795893E-4</v>
      </c>
      <c r="AW90" s="5">
        <f t="shared" si="206"/>
        <v>1.1266836728023966E-5</v>
      </c>
      <c r="AX90" s="5">
        <f t="shared" si="207"/>
        <v>2.1791338838951886E-3</v>
      </c>
      <c r="AY90" s="5">
        <f t="shared" si="208"/>
        <v>2.7128493527985207E-3</v>
      </c>
      <c r="AZ90" s="5">
        <f t="shared" si="209"/>
        <v>1.6886414518561383E-3</v>
      </c>
      <c r="BA90" s="5">
        <f t="shared" si="210"/>
        <v>7.0074168818976164E-4</v>
      </c>
      <c r="BB90" s="5">
        <f t="shared" si="211"/>
        <v>2.1809199624376675E-4</v>
      </c>
      <c r="BC90" s="5">
        <f t="shared" si="212"/>
        <v>5.4301457586705764E-5</v>
      </c>
      <c r="BD90" s="5">
        <f t="shared" si="213"/>
        <v>2.4942189778663182E-4</v>
      </c>
      <c r="BE90" s="5">
        <f t="shared" si="214"/>
        <v>4.4562330879854937E-4</v>
      </c>
      <c r="BF90" s="5">
        <f t="shared" si="215"/>
        <v>3.9808079223750209E-4</v>
      </c>
      <c r="BG90" s="5">
        <f t="shared" si="216"/>
        <v>2.3707365095074841E-4</v>
      </c>
      <c r="BH90" s="5">
        <f t="shared" si="217"/>
        <v>1.0589040667952846E-4</v>
      </c>
      <c r="BI90" s="5">
        <f t="shared" si="218"/>
        <v>3.7837281981489682E-5</v>
      </c>
      <c r="BJ90" s="8">
        <f t="shared" si="219"/>
        <v>0.49867262807534396</v>
      </c>
      <c r="BK90" s="8">
        <f t="shared" si="220"/>
        <v>0.23489196616762056</v>
      </c>
      <c r="BL90" s="8">
        <f t="shared" si="221"/>
        <v>0.25084582869519667</v>
      </c>
      <c r="BM90" s="8">
        <f t="shared" si="222"/>
        <v>0.58106181010696101</v>
      </c>
      <c r="BN90" s="8">
        <f t="shared" si="223"/>
        <v>0.41615984246867499</v>
      </c>
    </row>
    <row r="91" spans="1:66" x14ac:dyDescent="0.25">
      <c r="A91" t="s">
        <v>213</v>
      </c>
      <c r="B91" t="s">
        <v>216</v>
      </c>
      <c r="C91" t="s">
        <v>222</v>
      </c>
      <c r="D91" s="11">
        <v>44258</v>
      </c>
      <c r="E91">
        <f>VLOOKUP(A91,home!$A$2:$E$405,3,FALSE)</f>
        <v>1.2638888888888899</v>
      </c>
      <c r="F91">
        <f>VLOOKUP(B91,home!$B$2:$E$405,3,FALSE)</f>
        <v>0.56999999999999995</v>
      </c>
      <c r="G91">
        <f>VLOOKUP(C91,away!$B$2:$E$405,4,FALSE)</f>
        <v>1.19</v>
      </c>
      <c r="H91">
        <f>VLOOKUP(A91,away!$A$2:$E$405,3,FALSE)</f>
        <v>1.1527777777777799</v>
      </c>
      <c r="I91">
        <f>VLOOKUP(C91,away!$B$2:$E$405,3,FALSE)</f>
        <v>1.19</v>
      </c>
      <c r="J91">
        <f>VLOOKUP(B91,home!$B$2:$E$405,4,FALSE)</f>
        <v>1.3</v>
      </c>
      <c r="K91" s="3">
        <f t="shared" si="168"/>
        <v>0.85729583333333403</v>
      </c>
      <c r="L91" s="3">
        <f t="shared" si="169"/>
        <v>1.7833472222222253</v>
      </c>
      <c r="M91" s="5">
        <f t="shared" si="170"/>
        <v>7.1315395047055932E-2</v>
      </c>
      <c r="N91" s="5">
        <f t="shared" si="171"/>
        <v>6.1138391026361739E-2</v>
      </c>
      <c r="O91" s="5">
        <f t="shared" si="172"/>
        <v>0.12718011165884785</v>
      </c>
      <c r="P91" s="5">
        <f t="shared" si="173"/>
        <v>0.10903097980799843</v>
      </c>
      <c r="Q91" s="5">
        <f t="shared" si="174"/>
        <v>2.6206843941802008E-2</v>
      </c>
      <c r="R91" s="5">
        <f t="shared" si="175"/>
        <v>0.1134031494243594</v>
      </c>
      <c r="S91" s="5">
        <f t="shared" si="176"/>
        <v>4.1673170814128864E-2</v>
      </c>
      <c r="T91" s="5">
        <f t="shared" si="177"/>
        <v>4.6735902346823968E-2</v>
      </c>
      <c r="U91" s="5">
        <f t="shared" si="178"/>
        <v>9.7220047488380798E-2</v>
      </c>
      <c r="V91" s="5">
        <f t="shared" si="179"/>
        <v>7.0791425774858778E-3</v>
      </c>
      <c r="W91" s="5">
        <f t="shared" si="180"/>
        <v>7.4890060387079295E-3</v>
      </c>
      <c r="X91" s="5">
        <f t="shared" si="181"/>
        <v>1.3355498116335258E-2</v>
      </c>
      <c r="Y91" s="5">
        <f t="shared" si="182"/>
        <v>1.1908745233580325E-2</v>
      </c>
      <c r="Z91" s="5">
        <f t="shared" si="183"/>
        <v>6.7412397172394417E-2</v>
      </c>
      <c r="AA91" s="5">
        <f t="shared" si="184"/>
        <v>5.7792367210905561E-2</v>
      </c>
      <c r="AB91" s="5">
        <f t="shared" si="185"/>
        <v>2.4772577804189667E-2</v>
      </c>
      <c r="AC91" s="5">
        <f t="shared" si="186"/>
        <v>6.7643691354661117E-4</v>
      </c>
      <c r="AD91" s="5">
        <f t="shared" si="187"/>
        <v>1.6050734181981211E-3</v>
      </c>
      <c r="AE91" s="5">
        <f t="shared" si="188"/>
        <v>2.8624032218063514E-3</v>
      </c>
      <c r="AF91" s="5">
        <f t="shared" si="189"/>
        <v>2.5523294172441532E-3</v>
      </c>
      <c r="AG91" s="5">
        <f t="shared" si="190"/>
        <v>1.5172298588128103E-3</v>
      </c>
      <c r="AH91" s="5">
        <f t="shared" si="191"/>
        <v>3.0054927810182749E-2</v>
      </c>
      <c r="AI91" s="5">
        <f t="shared" si="192"/>
        <v>2.5765964382803815E-2</v>
      </c>
      <c r="AJ91" s="5">
        <f t="shared" si="193"/>
        <v>1.10445269535964E-2</v>
      </c>
      <c r="AK91" s="5">
        <f t="shared" si="194"/>
        <v>3.1561423128186319E-3</v>
      </c>
      <c r="AL91" s="5">
        <f t="shared" si="195"/>
        <v>4.1366989225045353E-5</v>
      </c>
      <c r="AM91" s="5">
        <f t="shared" si="196"/>
        <v>2.7520455072306836E-4</v>
      </c>
      <c r="AN91" s="5">
        <f t="shared" si="197"/>
        <v>4.9078527107489949E-4</v>
      </c>
      <c r="AO91" s="5">
        <f t="shared" si="198"/>
        <v>4.3762027493950199E-4</v>
      </c>
      <c r="AP91" s="5">
        <f t="shared" si="199"/>
        <v>2.6014296723382904E-4</v>
      </c>
      <c r="AQ91" s="5">
        <f t="shared" si="200"/>
        <v>1.1598130949927414E-4</v>
      </c>
      <c r="AR91" s="5">
        <f t="shared" si="201"/>
        <v>1.0719674404875786E-2</v>
      </c>
      <c r="AS91" s="5">
        <f t="shared" si="202"/>
        <v>9.189932201989999E-3</v>
      </c>
      <c r="AT91" s="5">
        <f t="shared" si="203"/>
        <v>3.9392452926909289E-3</v>
      </c>
      <c r="AU91" s="5">
        <f t="shared" si="204"/>
        <v>1.1256995253006276E-3</v>
      </c>
      <c r="AV91" s="5">
        <f t="shared" si="205"/>
        <v>2.4126437815638499E-4</v>
      </c>
      <c r="AW91" s="5">
        <f t="shared" si="206"/>
        <v>1.7567826553897153E-6</v>
      </c>
      <c r="AX91" s="5">
        <f t="shared" si="207"/>
        <v>3.9321952441543092E-5</v>
      </c>
      <c r="AY91" s="5">
        <f t="shared" si="208"/>
        <v>7.012469465898033E-5</v>
      </c>
      <c r="AZ91" s="5">
        <f t="shared" si="209"/>
        <v>6.2528339714637153E-5</v>
      </c>
      <c r="BA91" s="5">
        <f t="shared" si="210"/>
        <v>3.7169913646755266E-5</v>
      </c>
      <c r="BB91" s="5">
        <f t="shared" si="211"/>
        <v>1.657171556304525E-5</v>
      </c>
      <c r="BC91" s="5">
        <f t="shared" si="212"/>
        <v>5.9106245833627153E-6</v>
      </c>
      <c r="BD91" s="5">
        <f t="shared" si="213"/>
        <v>3.1861502621769854E-3</v>
      </c>
      <c r="BE91" s="5">
        <f t="shared" si="214"/>
        <v>2.7314733441382391E-3</v>
      </c>
      <c r="BF91" s="5">
        <f t="shared" si="215"/>
        <v>1.1708403583953902E-3</v>
      </c>
      <c r="BG91" s="5">
        <f t="shared" si="216"/>
        <v>3.3458552025029188E-4</v>
      </c>
      <c r="BH91" s="5">
        <f t="shared" si="217"/>
        <v>7.1709693101060256E-5</v>
      </c>
      <c r="BI91" s="5">
        <f t="shared" si="218"/>
        <v>1.2295284221030222E-5</v>
      </c>
      <c r="BJ91" s="8">
        <f t="shared" si="219"/>
        <v>0.17718278423375158</v>
      </c>
      <c r="BK91" s="8">
        <f t="shared" si="220"/>
        <v>0.22988661684409972</v>
      </c>
      <c r="BL91" s="8">
        <f t="shared" si="221"/>
        <v>0.52311268531138189</v>
      </c>
      <c r="BM91" s="8">
        <f t="shared" si="222"/>
        <v>0.48925124474319837</v>
      </c>
      <c r="BN91" s="8">
        <f t="shared" si="223"/>
        <v>0.50827487090642531</v>
      </c>
    </row>
    <row r="92" spans="1:66" x14ac:dyDescent="0.25">
      <c r="A92" t="s">
        <v>213</v>
      </c>
      <c r="B92" t="s">
        <v>215</v>
      </c>
      <c r="C92" t="s">
        <v>315</v>
      </c>
      <c r="D92" s="11">
        <v>44258</v>
      </c>
      <c r="E92">
        <f>VLOOKUP(A92,home!$A$2:$E$405,3,FALSE)</f>
        <v>1.2638888888888899</v>
      </c>
      <c r="F92">
        <f>VLOOKUP(B92,home!$B$2:$E$405,3,FALSE)</f>
        <v>0.88</v>
      </c>
      <c r="G92">
        <f>VLOOKUP(C92,away!$B$2:$E$405,4,FALSE)</f>
        <v>0.4</v>
      </c>
      <c r="H92">
        <f>VLOOKUP(A92,away!$A$2:$E$405,3,FALSE)</f>
        <v>1.1527777777777799</v>
      </c>
      <c r="I92">
        <f>VLOOKUP(C92,away!$B$2:$E$405,3,FALSE)</f>
        <v>1.41</v>
      </c>
      <c r="J92">
        <f>VLOOKUP(B92,home!$B$2:$E$405,4,FALSE)</f>
        <v>1.06</v>
      </c>
      <c r="K92" s="3">
        <f t="shared" si="168"/>
        <v>0.44488888888888928</v>
      </c>
      <c r="L92" s="3">
        <f t="shared" si="169"/>
        <v>1.7229416666666699</v>
      </c>
      <c r="M92" s="5">
        <f t="shared" si="170"/>
        <v>0.11442558778979003</v>
      </c>
      <c r="N92" s="5">
        <f t="shared" si="171"/>
        <v>5.0906672612257751E-2</v>
      </c>
      <c r="O92" s="5">
        <f t="shared" si="172"/>
        <v>0.19714861293585417</v>
      </c>
      <c r="P92" s="5">
        <f t="shared" si="173"/>
        <v>8.7709227355017877E-2</v>
      </c>
      <c r="Q92" s="5">
        <f t="shared" si="174"/>
        <v>1.1323906507748898E-2</v>
      </c>
      <c r="R92" s="5">
        <f t="shared" si="175"/>
        <v>0.16983777987636145</v>
      </c>
      <c r="S92" s="5">
        <f t="shared" si="176"/>
        <v>1.6807666693717957E-2</v>
      </c>
      <c r="T92" s="5">
        <f t="shared" si="177"/>
        <v>1.9510430351638432E-2</v>
      </c>
      <c r="U92" s="5">
        <f t="shared" si="178"/>
        <v>7.5558941180550218E-2</v>
      </c>
      <c r="V92" s="5">
        <f t="shared" si="179"/>
        <v>1.4314858219910305E-3</v>
      </c>
      <c r="W92" s="5">
        <f t="shared" si="180"/>
        <v>1.6792933947046896E-3</v>
      </c>
      <c r="X92" s="5">
        <f t="shared" si="181"/>
        <v>2.8933245602948275E-3</v>
      </c>
      <c r="Y92" s="5">
        <f t="shared" si="182"/>
        <v>2.4925147200609908E-3</v>
      </c>
      <c r="Z92" s="5">
        <f t="shared" si="183"/>
        <v>9.7540195841048394E-2</v>
      </c>
      <c r="AA92" s="5">
        <f t="shared" si="184"/>
        <v>4.3394549349728688E-2</v>
      </c>
      <c r="AB92" s="5">
        <f t="shared" si="185"/>
        <v>9.6528764220174309E-3</v>
      </c>
      <c r="AC92" s="5">
        <f t="shared" si="186"/>
        <v>6.8578692625524676E-5</v>
      </c>
      <c r="AD92" s="5">
        <f t="shared" si="187"/>
        <v>1.867747431221551E-4</v>
      </c>
      <c r="AE92" s="5">
        <f t="shared" si="188"/>
        <v>3.2180198720612498E-4</v>
      </c>
      <c r="AF92" s="5">
        <f t="shared" si="189"/>
        <v>2.7722302608678377E-4</v>
      </c>
      <c r="AG92" s="5">
        <f t="shared" si="190"/>
        <v>1.5921303420144697E-4</v>
      </c>
      <c r="AH92" s="5">
        <f t="shared" si="191"/>
        <v>4.2014016897342348E-2</v>
      </c>
      <c r="AI92" s="5">
        <f t="shared" si="192"/>
        <v>1.8691569295217661E-2</v>
      </c>
      <c r="AJ92" s="5">
        <f t="shared" si="193"/>
        <v>4.1578357476695308E-3</v>
      </c>
      <c r="AK92" s="5">
        <f t="shared" si="194"/>
        <v>6.165916419877338E-4</v>
      </c>
      <c r="AL92" s="5">
        <f t="shared" si="195"/>
        <v>2.1026710054580068E-6</v>
      </c>
      <c r="AM92" s="5">
        <f t="shared" si="196"/>
        <v>1.6618801588024665E-5</v>
      </c>
      <c r="AN92" s="5">
        <f t="shared" si="197"/>
        <v>2.8633225706073913E-5</v>
      </c>
      <c r="AO92" s="5">
        <f t="shared" si="198"/>
        <v>2.4666688810032969E-5</v>
      </c>
      <c r="AP92" s="5">
        <f t="shared" si="199"/>
        <v>1.4166421976502099E-5</v>
      </c>
      <c r="AQ92" s="5">
        <f t="shared" si="200"/>
        <v>6.10197967272447E-6</v>
      </c>
      <c r="AR92" s="5">
        <f t="shared" si="201"/>
        <v>1.4477540059293723E-2</v>
      </c>
      <c r="AS92" s="5">
        <f t="shared" si="202"/>
        <v>6.4408967108235699E-3</v>
      </c>
      <c r="AT92" s="5">
        <f t="shared" si="203"/>
        <v>1.4327416905631995E-3</v>
      </c>
      <c r="AU92" s="5">
        <f t="shared" si="204"/>
        <v>2.1247028625981683E-4</v>
      </c>
      <c r="AV92" s="5">
        <f t="shared" si="205"/>
        <v>2.3631417394008538E-5</v>
      </c>
      <c r="AW92" s="5">
        <f t="shared" si="206"/>
        <v>4.4770398346692568E-8</v>
      </c>
      <c r="AX92" s="5">
        <f t="shared" si="207"/>
        <v>1.2322533621935327E-6</v>
      </c>
      <c r="AY92" s="5">
        <f t="shared" si="208"/>
        <v>2.1231006616133325E-6</v>
      </c>
      <c r="AZ92" s="5">
        <f t="shared" si="209"/>
        <v>1.828989296210593E-6</v>
      </c>
      <c r="BA92" s="5">
        <f t="shared" si="210"/>
        <v>1.0504139554428596E-6</v>
      </c>
      <c r="BB92" s="5">
        <f t="shared" si="211"/>
        <v>4.5245049277016263E-7</v>
      </c>
      <c r="BC92" s="5">
        <f t="shared" si="212"/>
        <v>1.5590916121951592E-7</v>
      </c>
      <c r="BD92" s="5">
        <f t="shared" si="213"/>
        <v>4.1573261664988358E-3</v>
      </c>
      <c r="BE92" s="5">
        <f t="shared" si="214"/>
        <v>1.8495482189623729E-3</v>
      </c>
      <c r="BF92" s="5">
        <f t="shared" si="215"/>
        <v>4.1142172604029698E-4</v>
      </c>
      <c r="BG92" s="5">
        <f t="shared" si="216"/>
        <v>6.1012318187605568E-5</v>
      </c>
      <c r="BH92" s="5">
        <f t="shared" si="217"/>
        <v>6.7859256117548033E-6</v>
      </c>
      <c r="BI92" s="5">
        <f t="shared" si="218"/>
        <v>6.0379658109925038E-7</v>
      </c>
      <c r="BJ92" s="8">
        <f t="shared" si="219"/>
        <v>8.9848185172004907E-2</v>
      </c>
      <c r="BK92" s="8">
        <f t="shared" si="220"/>
        <v>0.22044677212480951</v>
      </c>
      <c r="BL92" s="8">
        <f t="shared" si="221"/>
        <v>0.59014675166294528</v>
      </c>
      <c r="BM92" s="8">
        <f t="shared" si="222"/>
        <v>0.36662803939351496</v>
      </c>
      <c r="BN92" s="8">
        <f t="shared" si="223"/>
        <v>0.63135178707703021</v>
      </c>
    </row>
    <row r="93" spans="1:66" x14ac:dyDescent="0.25">
      <c r="A93" t="s">
        <v>40</v>
      </c>
      <c r="B93" t="s">
        <v>335</v>
      </c>
      <c r="C93" t="s">
        <v>42</v>
      </c>
      <c r="D93" s="11">
        <v>44258</v>
      </c>
      <c r="E93">
        <f>VLOOKUP(A93,home!$A$2:$E$405,3,FALSE)</f>
        <v>1.4975000000000001</v>
      </c>
      <c r="F93">
        <f>VLOOKUP(B93,home!$B$2:$E$405,3,FALSE)</f>
        <v>0.6</v>
      </c>
      <c r="G93">
        <f>VLOOKUP(C93,away!$B$2:$E$405,4,FALSE)</f>
        <v>1.0900000000000001</v>
      </c>
      <c r="H93">
        <f>VLOOKUP(A93,away!$A$2:$E$405,3,FALSE)</f>
        <v>1.175</v>
      </c>
      <c r="I93">
        <f>VLOOKUP(C93,away!$B$2:$E$405,3,FALSE)</f>
        <v>0.7</v>
      </c>
      <c r="J93">
        <f>VLOOKUP(B93,home!$B$2:$E$405,4,FALSE)</f>
        <v>1.28</v>
      </c>
      <c r="K93" s="3">
        <f t="shared" si="168"/>
        <v>0.97936500000000004</v>
      </c>
      <c r="L93" s="3">
        <f t="shared" si="169"/>
        <v>1.0528</v>
      </c>
      <c r="M93" s="5">
        <f t="shared" si="170"/>
        <v>0.13105148732276714</v>
      </c>
      <c r="N93" s="5">
        <f t="shared" si="171"/>
        <v>0.12834723988186184</v>
      </c>
      <c r="O93" s="5">
        <f t="shared" si="172"/>
        <v>0.13797100585340924</v>
      </c>
      <c r="P93" s="5">
        <f t="shared" si="173"/>
        <v>0.13512397414762414</v>
      </c>
      <c r="Q93" s="5">
        <f t="shared" si="174"/>
        <v>6.2849397293449807E-2</v>
      </c>
      <c r="R93" s="5">
        <f t="shared" si="175"/>
        <v>7.2627937481234611E-2</v>
      </c>
      <c r="S93" s="5">
        <f t="shared" si="176"/>
        <v>3.4830753855694334E-2</v>
      </c>
      <c r="T93" s="5">
        <f t="shared" si="177"/>
        <v>6.6167845470543954E-2</v>
      </c>
      <c r="U93" s="5">
        <f t="shared" si="178"/>
        <v>7.1129259991309327E-2</v>
      </c>
      <c r="V93" s="5">
        <f t="shared" si="179"/>
        <v>3.9903484413195403E-3</v>
      </c>
      <c r="W93" s="5">
        <f t="shared" si="180"/>
        <v>2.0517499993433164E-2</v>
      </c>
      <c r="X93" s="5">
        <f t="shared" si="181"/>
        <v>2.1600823993086434E-2</v>
      </c>
      <c r="Y93" s="5">
        <f t="shared" si="182"/>
        <v>1.1370673749960696E-2</v>
      </c>
      <c r="Z93" s="5">
        <f t="shared" si="183"/>
        <v>2.5487564193414601E-2</v>
      </c>
      <c r="AA93" s="5">
        <f t="shared" si="184"/>
        <v>2.4961628306283491E-2</v>
      </c>
      <c r="AB93" s="5">
        <f t="shared" si="185"/>
        <v>1.2223272553091665E-2</v>
      </c>
      <c r="AC93" s="5">
        <f t="shared" si="186"/>
        <v>2.5714690016112552E-4</v>
      </c>
      <c r="AD93" s="5">
        <f t="shared" si="187"/>
        <v>5.0235303452671656E-3</v>
      </c>
      <c r="AE93" s="5">
        <f t="shared" si="188"/>
        <v>5.2887727474972722E-3</v>
      </c>
      <c r="AF93" s="5">
        <f t="shared" si="189"/>
        <v>2.7840099742825635E-3</v>
      </c>
      <c r="AG93" s="5">
        <f t="shared" si="190"/>
        <v>9.7700190030822762E-4</v>
      </c>
      <c r="AH93" s="5">
        <f t="shared" si="191"/>
        <v>6.708326895706722E-3</v>
      </c>
      <c r="AI93" s="5">
        <f t="shared" si="192"/>
        <v>6.5699005702138137E-3</v>
      </c>
      <c r="AJ93" s="5">
        <f t="shared" si="193"/>
        <v>3.217165335973726E-3</v>
      </c>
      <c r="AK93" s="5">
        <f t="shared" si="194"/>
        <v>1.0502597097553029E-3</v>
      </c>
      <c r="AL93" s="5">
        <f t="shared" si="195"/>
        <v>1.0605514458278782E-5</v>
      </c>
      <c r="AM93" s="5">
        <f t="shared" si="196"/>
        <v>9.8397395931851608E-4</v>
      </c>
      <c r="AN93" s="5">
        <f t="shared" si="197"/>
        <v>1.0359277843705337E-3</v>
      </c>
      <c r="AO93" s="5">
        <f t="shared" si="198"/>
        <v>5.4531238569264888E-4</v>
      </c>
      <c r="AP93" s="5">
        <f t="shared" si="199"/>
        <v>1.9136829321907359E-4</v>
      </c>
      <c r="AQ93" s="5">
        <f t="shared" si="200"/>
        <v>5.0368134775260162E-5</v>
      </c>
      <c r="AR93" s="5">
        <f t="shared" si="201"/>
        <v>1.4125053111600078E-3</v>
      </c>
      <c r="AS93" s="5">
        <f t="shared" si="202"/>
        <v>1.3833582640642209E-3</v>
      </c>
      <c r="AT93" s="5">
        <f t="shared" si="203"/>
        <v>6.7740633314262782E-4</v>
      </c>
      <c r="AU93" s="5">
        <f t="shared" si="204"/>
        <v>2.2114268448607664E-4</v>
      </c>
      <c r="AV93" s="5">
        <f t="shared" si="205"/>
        <v>5.4144851297926597E-5</v>
      </c>
      <c r="AW93" s="5">
        <f t="shared" si="206"/>
        <v>3.03752384052017E-7</v>
      </c>
      <c r="AX93" s="5">
        <f t="shared" si="207"/>
        <v>1.6061160944466304E-4</v>
      </c>
      <c r="AY93" s="5">
        <f t="shared" si="208"/>
        <v>1.6909190242334125E-4</v>
      </c>
      <c r="AZ93" s="5">
        <f t="shared" si="209"/>
        <v>8.9009977435646812E-5</v>
      </c>
      <c r="BA93" s="5">
        <f t="shared" si="210"/>
        <v>3.1236568081416323E-5</v>
      </c>
      <c r="BB93" s="5">
        <f t="shared" si="211"/>
        <v>8.221464719028775E-6</v>
      </c>
      <c r="BC93" s="5">
        <f t="shared" si="212"/>
        <v>1.7311116112386993E-6</v>
      </c>
      <c r="BD93" s="5">
        <f t="shared" si="213"/>
        <v>2.4784759859820924E-4</v>
      </c>
      <c r="BE93" s="5">
        <f t="shared" si="214"/>
        <v>2.4273326340113521E-4</v>
      </c>
      <c r="BF93" s="5">
        <f t="shared" si="215"/>
        <v>1.1886223125542639E-4</v>
      </c>
      <c r="BG93" s="5">
        <f t="shared" si="216"/>
        <v>3.8803169704490235E-5</v>
      </c>
      <c r="BH93" s="5">
        <f t="shared" si="217"/>
        <v>9.5006165744095171E-6</v>
      </c>
      <c r="BI93" s="5">
        <f t="shared" si="218"/>
        <v>1.8609142702793162E-6</v>
      </c>
      <c r="BJ93" s="8">
        <f t="shared" si="219"/>
        <v>0.32819364854078259</v>
      </c>
      <c r="BK93" s="8">
        <f t="shared" si="220"/>
        <v>0.30543340808444791</v>
      </c>
      <c r="BL93" s="8">
        <f t="shared" si="221"/>
        <v>0.34086692193493268</v>
      </c>
      <c r="BM93" s="8">
        <f t="shared" si="222"/>
        <v>0.33184171262319173</v>
      </c>
      <c r="BN93" s="8">
        <f t="shared" si="223"/>
        <v>0.66797104198034685</v>
      </c>
    </row>
    <row r="94" spans="1:66" x14ac:dyDescent="0.25">
      <c r="A94" t="s">
        <v>40</v>
      </c>
      <c r="B94" t="s">
        <v>234</v>
      </c>
      <c r="C94" t="s">
        <v>232</v>
      </c>
      <c r="D94" s="11">
        <v>44258</v>
      </c>
      <c r="E94">
        <f>VLOOKUP(A94,home!$A$2:$E$405,3,FALSE)</f>
        <v>1.4975000000000001</v>
      </c>
      <c r="F94">
        <f>VLOOKUP(B94,home!$B$2:$E$405,3,FALSE)</f>
        <v>0.91</v>
      </c>
      <c r="G94">
        <f>VLOOKUP(C94,away!$B$2:$E$405,4,FALSE)</f>
        <v>1.02</v>
      </c>
      <c r="H94">
        <f>VLOOKUP(A94,away!$A$2:$E$405,3,FALSE)</f>
        <v>1.175</v>
      </c>
      <c r="I94">
        <f>VLOOKUP(C94,away!$B$2:$E$405,3,FALSE)</f>
        <v>0.77</v>
      </c>
      <c r="J94">
        <f>VLOOKUP(B94,home!$B$2:$E$405,4,FALSE)</f>
        <v>1.25</v>
      </c>
      <c r="K94" s="3">
        <f t="shared" si="168"/>
        <v>1.3899795000000001</v>
      </c>
      <c r="L94" s="3">
        <f t="shared" si="169"/>
        <v>1.1309375000000002</v>
      </c>
      <c r="M94" s="5">
        <f t="shared" si="170"/>
        <v>8.0385859108604255E-2</v>
      </c>
      <c r="N94" s="5">
        <f t="shared" si="171"/>
        <v>0.11173469625084821</v>
      </c>
      <c r="O94" s="5">
        <f t="shared" si="172"/>
        <v>9.0911382535637131E-2</v>
      </c>
      <c r="P94" s="5">
        <f t="shared" si="173"/>
        <v>0.12636495804119366</v>
      </c>
      <c r="Q94" s="5">
        <f t="shared" si="174"/>
        <v>7.765446861370294E-2</v>
      </c>
      <c r="R94" s="5">
        <f t="shared" si="175"/>
        <v>5.1407545843198586E-2</v>
      </c>
      <c r="S94" s="5">
        <f t="shared" si="176"/>
        <v>4.9660794814605218E-2</v>
      </c>
      <c r="T94" s="5">
        <f t="shared" si="177"/>
        <v>8.7822350597809684E-2</v>
      </c>
      <c r="U94" s="5">
        <f t="shared" si="178"/>
        <v>7.1455434867356254E-2</v>
      </c>
      <c r="V94" s="5">
        <f t="shared" si="179"/>
        <v>8.6739748102014382E-3</v>
      </c>
      <c r="W94" s="5">
        <f t="shared" si="180"/>
        <v>3.597937315214686E-2</v>
      </c>
      <c r="X94" s="5">
        <f t="shared" si="181"/>
        <v>4.0690422324256091E-2</v>
      </c>
      <c r="Y94" s="5">
        <f t="shared" si="182"/>
        <v>2.3009162248669196E-2</v>
      </c>
      <c r="Z94" s="5">
        <f t="shared" si="183"/>
        <v>1.9379573792347463E-2</v>
      </c>
      <c r="AA94" s="5">
        <f t="shared" si="184"/>
        <v>2.6937210290100235E-2</v>
      </c>
      <c r="AB94" s="5">
        <f t="shared" si="185"/>
        <v>1.8721085045214192E-2</v>
      </c>
      <c r="AC94" s="5">
        <f t="shared" si="186"/>
        <v>8.5220715052990734E-4</v>
      </c>
      <c r="AD94" s="5">
        <f t="shared" si="187"/>
        <v>1.2502647776083623E-2</v>
      </c>
      <c r="AE94" s="5">
        <f t="shared" si="188"/>
        <v>1.4139713219264573E-2</v>
      </c>
      <c r="AF94" s="5">
        <f t="shared" si="189"/>
        <v>7.9955659594560195E-3</v>
      </c>
      <c r="AG94" s="5">
        <f t="shared" si="190"/>
        <v>3.0141617924240964E-3</v>
      </c>
      <c r="AH94" s="5">
        <f t="shared" si="191"/>
        <v>5.4792716839457446E-3</v>
      </c>
      <c r="AI94" s="5">
        <f t="shared" si="192"/>
        <v>7.6160753156150653E-3</v>
      </c>
      <c r="AJ94" s="5">
        <f t="shared" si="193"/>
        <v>5.2930942795804863E-3</v>
      </c>
      <c r="AK94" s="5">
        <f t="shared" si="194"/>
        <v>2.4524308467280495E-3</v>
      </c>
      <c r="AL94" s="5">
        <f t="shared" si="195"/>
        <v>5.3586101840934406E-5</v>
      </c>
      <c r="AM94" s="5">
        <f t="shared" si="196"/>
        <v>3.4756848208953657E-3</v>
      </c>
      <c r="AN94" s="5">
        <f t="shared" si="197"/>
        <v>3.9307823021313528E-3</v>
      </c>
      <c r="AO94" s="5">
        <f t="shared" si="198"/>
        <v>2.2227345549083394E-3</v>
      </c>
      <c r="AP94" s="5">
        <f t="shared" si="199"/>
        <v>8.3792462023054984E-4</v>
      </c>
      <c r="AQ94" s="5">
        <f t="shared" si="200"/>
        <v>2.369100937979971E-4</v>
      </c>
      <c r="AR94" s="5">
        <f t="shared" si="201"/>
        <v>1.2393427640124766E-3</v>
      </c>
      <c r="AS94" s="5">
        <f t="shared" si="202"/>
        <v>1.7226610354506805E-3</v>
      </c>
      <c r="AT94" s="5">
        <f t="shared" si="203"/>
        <v>1.1972317623626099E-3</v>
      </c>
      <c r="AU94" s="5">
        <f t="shared" si="204"/>
        <v>5.5470920214430001E-4</v>
      </c>
      <c r="AV94" s="5">
        <f t="shared" si="205"/>
        <v>1.9275860486048319E-4</v>
      </c>
      <c r="AW94" s="5">
        <f t="shared" si="206"/>
        <v>2.3398965888502827E-6</v>
      </c>
      <c r="AX94" s="5">
        <f t="shared" si="207"/>
        <v>8.0518844158428908E-4</v>
      </c>
      <c r="AY94" s="5">
        <f t="shared" si="208"/>
        <v>9.1061780315423199E-4</v>
      </c>
      <c r="AZ94" s="5">
        <f t="shared" si="209"/>
        <v>5.149259108773699E-4</v>
      </c>
      <c r="BA94" s="5">
        <f t="shared" si="210"/>
        <v>1.9411634077762512E-4</v>
      </c>
      <c r="BB94" s="5">
        <f t="shared" si="211"/>
        <v>5.4883362287048908E-5</v>
      </c>
      <c r="BC94" s="5">
        <f t="shared" si="212"/>
        <v>1.2413930507301859E-5</v>
      </c>
      <c r="BD94" s="5">
        <f t="shared" si="213"/>
        <v>2.3360320119589337E-4</v>
      </c>
      <c r="BE94" s="5">
        <f t="shared" si="214"/>
        <v>3.247036607966673E-4</v>
      </c>
      <c r="BF94" s="5">
        <f t="shared" si="215"/>
        <v>2.2566571604116067E-4</v>
      </c>
      <c r="BG94" s="5">
        <f t="shared" si="216"/>
        <v>1.0455690638334488E-4</v>
      </c>
      <c r="BH94" s="5">
        <f t="shared" si="217"/>
        <v>3.6332989114067117E-5</v>
      </c>
      <c r="BI94" s="5">
        <f t="shared" si="218"/>
        <v>1.0100422008455292E-5</v>
      </c>
      <c r="BJ94" s="8">
        <f t="shared" si="219"/>
        <v>0.4277387441158127</v>
      </c>
      <c r="BK94" s="8">
        <f t="shared" si="220"/>
        <v>0.26690199783012963</v>
      </c>
      <c r="BL94" s="8">
        <f t="shared" si="221"/>
        <v>0.28611519697174587</v>
      </c>
      <c r="BM94" s="8">
        <f t="shared" si="222"/>
        <v>0.46076832441028548</v>
      </c>
      <c r="BN94" s="8">
        <f t="shared" si="223"/>
        <v>0.53845891039318483</v>
      </c>
    </row>
    <row r="95" spans="1:66" x14ac:dyDescent="0.25">
      <c r="A95" t="s">
        <v>40</v>
      </c>
      <c r="B95" t="s">
        <v>235</v>
      </c>
      <c r="C95" t="s">
        <v>317</v>
      </c>
      <c r="D95" s="11">
        <v>44258</v>
      </c>
      <c r="E95">
        <f>VLOOKUP(A95,home!$A$2:$E$405,3,FALSE)</f>
        <v>1.4975000000000001</v>
      </c>
      <c r="F95">
        <f>VLOOKUP(B95,home!$B$2:$E$405,3,FALSE)</f>
        <v>0.6</v>
      </c>
      <c r="G95">
        <f>VLOOKUP(C95,away!$B$2:$E$405,4,FALSE)</f>
        <v>1.02</v>
      </c>
      <c r="H95">
        <f>VLOOKUP(A95,away!$A$2:$E$405,3,FALSE)</f>
        <v>1.175</v>
      </c>
      <c r="I95">
        <f>VLOOKUP(C95,away!$B$2:$E$405,3,FALSE)</f>
        <v>0.91</v>
      </c>
      <c r="J95">
        <f>VLOOKUP(B95,home!$B$2:$E$405,4,FALSE)</f>
        <v>0.63</v>
      </c>
      <c r="K95" s="3">
        <f t="shared" si="168"/>
        <v>0.91647000000000001</v>
      </c>
      <c r="L95" s="3">
        <f t="shared" si="169"/>
        <v>0.67362750000000005</v>
      </c>
      <c r="M95" s="5">
        <f t="shared" si="170"/>
        <v>0.20390572995632175</v>
      </c>
      <c r="N95" s="5">
        <f t="shared" si="171"/>
        <v>0.18687348433307022</v>
      </c>
      <c r="O95" s="5">
        <f t="shared" si="172"/>
        <v>0.13735650710615213</v>
      </c>
      <c r="P95" s="5">
        <f t="shared" si="173"/>
        <v>0.12588311806757524</v>
      </c>
      <c r="Q95" s="5">
        <f t="shared" si="174"/>
        <v>8.5631971093364428E-2</v>
      </c>
      <c r="R95" s="5">
        <f t="shared" si="175"/>
        <v>4.6263560245324749E-2</v>
      </c>
      <c r="S95" s="5">
        <f t="shared" si="176"/>
        <v>1.9428781400367648E-2</v>
      </c>
      <c r="T95" s="5">
        <f t="shared" si="177"/>
        <v>5.7684050607695346E-2</v>
      </c>
      <c r="U95" s="5">
        <f t="shared" si="178"/>
        <v>4.2399165058032776E-2</v>
      </c>
      <c r="V95" s="5">
        <f t="shared" si="179"/>
        <v>1.3327267477178967E-3</v>
      </c>
      <c r="W95" s="5">
        <f t="shared" si="180"/>
        <v>2.6159710849311901E-2</v>
      </c>
      <c r="X95" s="5">
        <f t="shared" si="181"/>
        <v>1.7621900620144852E-2</v>
      </c>
      <c r="Y95" s="5">
        <f t="shared" si="182"/>
        <v>5.9352984299983133E-3</v>
      </c>
      <c r="Z95" s="5">
        <f t="shared" si="183"/>
        <v>1.0388135476385837E-2</v>
      </c>
      <c r="AA95" s="5">
        <f t="shared" si="184"/>
        <v>9.5204145200433275E-3</v>
      </c>
      <c r="AB95" s="5">
        <f t="shared" si="185"/>
        <v>4.3625871475920543E-3</v>
      </c>
      <c r="AC95" s="5">
        <f t="shared" si="186"/>
        <v>5.1423211160717721E-5</v>
      </c>
      <c r="AD95" s="5">
        <f t="shared" si="187"/>
        <v>5.9936475505172181E-3</v>
      </c>
      <c r="AE95" s="5">
        <f t="shared" si="188"/>
        <v>4.0374858153360378E-3</v>
      </c>
      <c r="AF95" s="5">
        <f t="shared" si="189"/>
        <v>1.3598807380351384E-3</v>
      </c>
      <c r="AG95" s="5">
        <f t="shared" si="190"/>
        <v>3.0535102062025516E-4</v>
      </c>
      <c r="AH95" s="5">
        <f t="shared" si="191"/>
        <v>1.7494334326547745E-3</v>
      </c>
      <c r="AI95" s="5">
        <f t="shared" si="192"/>
        <v>1.6033032580251214E-3</v>
      </c>
      <c r="AJ95" s="5">
        <f t="shared" si="193"/>
        <v>7.3468966844114148E-4</v>
      </c>
      <c r="AK95" s="5">
        <f t="shared" si="194"/>
        <v>2.244403468120843E-4</v>
      </c>
      <c r="AL95" s="5">
        <f t="shared" si="195"/>
        <v>1.2698641010912488E-6</v>
      </c>
      <c r="AM95" s="5">
        <f t="shared" si="196"/>
        <v>1.0985996341245034E-3</v>
      </c>
      <c r="AN95" s="5">
        <f t="shared" si="197"/>
        <v>7.4004692503620384E-4</v>
      </c>
      <c r="AO95" s="5">
        <f t="shared" si="198"/>
        <v>2.4925797999741272E-4</v>
      </c>
      <c r="AP95" s="5">
        <f t="shared" si="199"/>
        <v>5.5969009973569062E-5</v>
      </c>
      <c r="AQ95" s="5">
        <f t="shared" si="200"/>
        <v>9.4255660664925966E-6</v>
      </c>
      <c r="AR95" s="5">
        <f t="shared" si="201"/>
        <v>2.3569329393113091E-4</v>
      </c>
      <c r="AS95" s="5">
        <f t="shared" si="202"/>
        <v>2.1600583308906354E-4</v>
      </c>
      <c r="AT95" s="5">
        <f t="shared" si="203"/>
        <v>9.8981432925567038E-5</v>
      </c>
      <c r="AU95" s="5">
        <f t="shared" si="204"/>
        <v>3.0237837944431475E-5</v>
      </c>
      <c r="AV95" s="5">
        <f t="shared" si="205"/>
        <v>6.928017835233278E-6</v>
      </c>
      <c r="AW95" s="5">
        <f t="shared" si="206"/>
        <v>2.1776737030185332E-8</v>
      </c>
      <c r="AX95" s="5">
        <f t="shared" si="207"/>
        <v>1.6780560111434717E-4</v>
      </c>
      <c r="AY95" s="5">
        <f t="shared" si="208"/>
        <v>1.1303846756465491E-4</v>
      </c>
      <c r="AZ95" s="5">
        <f t="shared" si="209"/>
        <v>3.8072910154704781E-5</v>
      </c>
      <c r="BA95" s="5">
        <f t="shared" si="210"/>
        <v>8.5489864284128025E-6</v>
      </c>
      <c r="BB95" s="5">
        <f t="shared" si="211"/>
        <v>1.4397080888264109E-6</v>
      </c>
      <c r="BC95" s="5">
        <f t="shared" si="212"/>
        <v>1.939653921211827E-7</v>
      </c>
      <c r="BD95" s="5">
        <f t="shared" si="213"/>
        <v>2.6461580726265479E-5</v>
      </c>
      <c r="BE95" s="5">
        <f t="shared" si="214"/>
        <v>2.4251244888200527E-5</v>
      </c>
      <c r="BF95" s="5">
        <f t="shared" si="215"/>
        <v>1.1112769201344568E-5</v>
      </c>
      <c r="BG95" s="5">
        <f t="shared" si="216"/>
        <v>3.394839863318752E-6</v>
      </c>
      <c r="BH95" s="5">
        <f t="shared" si="217"/>
        <v>7.7781722238393409E-7</v>
      </c>
      <c r="BI95" s="5">
        <f t="shared" si="218"/>
        <v>1.4256922995964086E-7</v>
      </c>
      <c r="BJ95" s="8">
        <f t="shared" si="219"/>
        <v>0.39408517981203495</v>
      </c>
      <c r="BK95" s="8">
        <f t="shared" si="220"/>
        <v>0.35071608771480894</v>
      </c>
      <c r="BL95" s="8">
        <f t="shared" si="221"/>
        <v>0.24486808801993501</v>
      </c>
      <c r="BM95" s="8">
        <f t="shared" si="222"/>
        <v>0.21403010353052865</v>
      </c>
      <c r="BN95" s="8">
        <f t="shared" si="223"/>
        <v>0.78591437080180848</v>
      </c>
    </row>
    <row r="96" spans="1:66" x14ac:dyDescent="0.25">
      <c r="A96" t="s">
        <v>40</v>
      </c>
      <c r="B96" t="s">
        <v>333</v>
      </c>
      <c r="C96" t="s">
        <v>321</v>
      </c>
      <c r="D96" s="11">
        <v>44258</v>
      </c>
      <c r="E96">
        <f>VLOOKUP(A96,home!$A$2:$E$405,3,FALSE)</f>
        <v>1.4975000000000001</v>
      </c>
      <c r="F96">
        <f>VLOOKUP(B96,home!$B$2:$E$405,3,FALSE)</f>
        <v>0.91</v>
      </c>
      <c r="G96">
        <f>VLOOKUP(C96,away!$B$2:$E$405,4,FALSE)</f>
        <v>0.63</v>
      </c>
      <c r="H96">
        <f>VLOOKUP(A96,away!$A$2:$E$405,3,FALSE)</f>
        <v>1.175</v>
      </c>
      <c r="I96">
        <f>VLOOKUP(C96,away!$B$2:$E$405,3,FALSE)</f>
        <v>1.0900000000000001</v>
      </c>
      <c r="J96">
        <f>VLOOKUP(B96,home!$B$2:$E$405,4,FALSE)</f>
        <v>1.08</v>
      </c>
      <c r="K96" s="3">
        <f t="shared" si="168"/>
        <v>0.85851675000000016</v>
      </c>
      <c r="L96" s="3">
        <f t="shared" si="169"/>
        <v>1.3832100000000001</v>
      </c>
      <c r="M96" s="5">
        <f t="shared" si="170"/>
        <v>0.10627483577733164</v>
      </c>
      <c r="N96" s="5">
        <f t="shared" si="171"/>
        <v>9.1238726618338511E-2</v>
      </c>
      <c r="O96" s="5">
        <f t="shared" si="172"/>
        <v>0.1470004155955629</v>
      </c>
      <c r="P96" s="5">
        <f t="shared" si="173"/>
        <v>0.12620231904575202</v>
      </c>
      <c r="Q96" s="5">
        <f t="shared" si="174"/>
        <v>3.9164987525257232E-2</v>
      </c>
      <c r="R96" s="5">
        <f t="shared" si="175"/>
        <v>0.1016662224279693</v>
      </c>
      <c r="S96" s="5">
        <f t="shared" si="176"/>
        <v>3.7466595963263308E-2</v>
      </c>
      <c r="T96" s="5">
        <f t="shared" si="177"/>
        <v>5.4173402394811054E-2</v>
      </c>
      <c r="U96" s="5">
        <f t="shared" si="178"/>
        <v>8.7282154863637343E-2</v>
      </c>
      <c r="V96" s="5">
        <f t="shared" si="179"/>
        <v>4.9435464637293848E-3</v>
      </c>
      <c r="W96" s="5">
        <f t="shared" si="180"/>
        <v>1.1207932601324798E-2</v>
      </c>
      <c r="X96" s="5">
        <f t="shared" si="181"/>
        <v>1.5502924453478473E-2</v>
      </c>
      <c r="Y96" s="5">
        <f t="shared" si="182"/>
        <v>1.0721900066647982E-2</v>
      </c>
      <c r="Z96" s="5">
        <f t="shared" si="183"/>
        <v>4.6875245174863807E-2</v>
      </c>
      <c r="AA96" s="5">
        <f t="shared" si="184"/>
        <v>4.0243183142977271E-2</v>
      </c>
      <c r="AB96" s="5">
        <f t="shared" si="185"/>
        <v>1.7274723400781813E-2</v>
      </c>
      <c r="AC96" s="5">
        <f t="shared" si="186"/>
        <v>3.6690660556526906E-4</v>
      </c>
      <c r="AD96" s="5">
        <f t="shared" si="187"/>
        <v>2.405549467777103E-3</v>
      </c>
      <c r="AE96" s="5">
        <f t="shared" si="188"/>
        <v>3.3273800793239667E-3</v>
      </c>
      <c r="AF96" s="5">
        <f t="shared" si="189"/>
        <v>2.3012326997608524E-3</v>
      </c>
      <c r="AG96" s="5">
        <f t="shared" si="190"/>
        <v>1.0610293608787362E-3</v>
      </c>
      <c r="AH96" s="5">
        <f t="shared" si="191"/>
        <v>1.6209576969580836E-2</v>
      </c>
      <c r="AI96" s="5">
        <f t="shared" si="192"/>
        <v>1.3916193338799393E-2</v>
      </c>
      <c r="AJ96" s="5">
        <f t="shared" si="193"/>
        <v>5.9736425387988514E-3</v>
      </c>
      <c r="AK96" s="5">
        <f t="shared" si="194"/>
        <v>1.7094907260237801E-3</v>
      </c>
      <c r="AL96" s="5">
        <f t="shared" si="195"/>
        <v>1.7428195172207907E-5</v>
      </c>
      <c r="AM96" s="5">
        <f t="shared" si="196"/>
        <v>4.1304090220804584E-4</v>
      </c>
      <c r="AN96" s="5">
        <f t="shared" si="197"/>
        <v>5.7132230634319102E-4</v>
      </c>
      <c r="AO96" s="5">
        <f t="shared" si="198"/>
        <v>3.9512936367848271E-4</v>
      </c>
      <c r="AP96" s="5">
        <f t="shared" si="199"/>
        <v>1.8218229571123802E-4</v>
      </c>
      <c r="AQ96" s="5">
        <f t="shared" si="200"/>
        <v>6.2999093312685376E-5</v>
      </c>
      <c r="AR96" s="5">
        <f t="shared" si="201"/>
        <v>4.4842497920187813E-3</v>
      </c>
      <c r="AS96" s="5">
        <f t="shared" si="202"/>
        <v>3.8498035576321416E-3</v>
      </c>
      <c r="AT96" s="5">
        <f t="shared" si="203"/>
        <v>1.6525604192183917E-3</v>
      </c>
      <c r="AU96" s="5">
        <f t="shared" si="204"/>
        <v>4.729169334286706E-4</v>
      </c>
      <c r="AV96" s="5">
        <f t="shared" si="205"/>
        <v>1.0150177717678716E-4</v>
      </c>
      <c r="AW96" s="5">
        <f t="shared" si="206"/>
        <v>5.7489271708345513E-7</v>
      </c>
      <c r="AX96" s="5">
        <f t="shared" si="207"/>
        <v>5.9100422163453202E-5</v>
      </c>
      <c r="AY96" s="5">
        <f t="shared" si="208"/>
        <v>8.1748294940710097E-5</v>
      </c>
      <c r="AZ96" s="5">
        <f t="shared" si="209"/>
        <v>5.6537529522469822E-5</v>
      </c>
      <c r="BA96" s="5">
        <f t="shared" si="210"/>
        <v>2.6067758736925159E-5</v>
      </c>
      <c r="BB96" s="5">
        <f t="shared" si="211"/>
        <v>9.0142961406255603E-6</v>
      </c>
      <c r="BC96" s="5">
        <f t="shared" si="212"/>
        <v>2.4937329129349362E-6</v>
      </c>
      <c r="BD96" s="5">
        <f t="shared" si="213"/>
        <v>1.033776525803049E-3</v>
      </c>
      <c r="BE96" s="5">
        <f t="shared" si="214"/>
        <v>8.8751446315872519E-4</v>
      </c>
      <c r="BF96" s="5">
        <f t="shared" si="215"/>
        <v>3.809730162445117E-4</v>
      </c>
      <c r="BG96" s="5">
        <f t="shared" si="216"/>
        <v>1.090239052479785E-4</v>
      </c>
      <c r="BH96" s="5">
        <f t="shared" si="217"/>
        <v>2.3399712201450613E-5</v>
      </c>
      <c r="BI96" s="5">
        <f t="shared" si="218"/>
        <v>4.0178089740249473E-6</v>
      </c>
      <c r="BJ96" s="8">
        <f t="shared" si="219"/>
        <v>0.23296470126326943</v>
      </c>
      <c r="BK96" s="8">
        <f t="shared" si="220"/>
        <v>0.27535338034575457</v>
      </c>
      <c r="BL96" s="8">
        <f t="shared" si="221"/>
        <v>0.44427534091523591</v>
      </c>
      <c r="BM96" s="8">
        <f t="shared" si="222"/>
        <v>0.38783998730668862</v>
      </c>
      <c r="BN96" s="8">
        <f t="shared" si="223"/>
        <v>0.61154750699021165</v>
      </c>
    </row>
    <row r="97" spans="1:66" x14ac:dyDescent="0.25">
      <c r="A97" t="s">
        <v>40</v>
      </c>
      <c r="B97" t="s">
        <v>237</v>
      </c>
      <c r="C97" t="s">
        <v>319</v>
      </c>
      <c r="D97" s="11">
        <v>44258</v>
      </c>
      <c r="E97">
        <f>VLOOKUP(A97,home!$A$2:$E$405,3,FALSE)</f>
        <v>1.4975000000000001</v>
      </c>
      <c r="F97">
        <f>VLOOKUP(B97,home!$B$2:$E$405,3,FALSE)</f>
        <v>0.67</v>
      </c>
      <c r="G97">
        <f>VLOOKUP(C97,away!$B$2:$E$405,4,FALSE)</f>
        <v>1.23</v>
      </c>
      <c r="H97">
        <f>VLOOKUP(A97,away!$A$2:$E$405,3,FALSE)</f>
        <v>1.175</v>
      </c>
      <c r="I97">
        <f>VLOOKUP(C97,away!$B$2:$E$405,3,FALSE)</f>
        <v>0.74</v>
      </c>
      <c r="J97">
        <f>VLOOKUP(B97,home!$B$2:$E$405,4,FALSE)</f>
        <v>1.03</v>
      </c>
      <c r="K97" s="3">
        <f t="shared" si="168"/>
        <v>1.2340897500000001</v>
      </c>
      <c r="L97" s="3">
        <f t="shared" si="169"/>
        <v>0.89558500000000008</v>
      </c>
      <c r="M97" s="5">
        <f t="shared" si="170"/>
        <v>0.11887595196867047</v>
      </c>
      <c r="N97" s="5">
        <f t="shared" si="171"/>
        <v>0.14670359384602857</v>
      </c>
      <c r="O97" s="5">
        <f t="shared" si="172"/>
        <v>0.10646351944386176</v>
      </c>
      <c r="P97" s="5">
        <f t="shared" si="173"/>
        <v>0.13138553809459552</v>
      </c>
      <c r="Q97" s="5">
        <f t="shared" si="174"/>
        <v>9.0522700726773486E-2</v>
      </c>
      <c r="R97" s="5">
        <f t="shared" si="175"/>
        <v>4.7673565530565468E-2</v>
      </c>
      <c r="S97" s="5">
        <f t="shared" si="176"/>
        <v>3.6302884087430522E-2</v>
      </c>
      <c r="T97" s="5">
        <f t="shared" si="177"/>
        <v>8.1070772930387447E-2</v>
      </c>
      <c r="U97" s="5">
        <f t="shared" si="178"/>
        <v>5.8833458567224169E-2</v>
      </c>
      <c r="V97" s="5">
        <f t="shared" si="179"/>
        <v>4.4581243269172493E-3</v>
      </c>
      <c r="W97" s="5">
        <f t="shared" si="180"/>
        <v>3.7237712369742902E-2</v>
      </c>
      <c r="X97" s="5">
        <f t="shared" si="181"/>
        <v>3.3349536632656197E-2</v>
      </c>
      <c r="Y97" s="5">
        <f t="shared" si="182"/>
        <v>1.4933672382578703E-2</v>
      </c>
      <c r="Z97" s="5">
        <f t="shared" si="183"/>
        <v>1.423191006189716E-2</v>
      </c>
      <c r="AA97" s="5">
        <f t="shared" si="184"/>
        <v>1.7563454330309154E-2</v>
      </c>
      <c r="AB97" s="5">
        <f t="shared" si="185"/>
        <v>1.0837439481813822E-2</v>
      </c>
      <c r="AC97" s="5">
        <f t="shared" si="186"/>
        <v>3.0795392901406503E-4</v>
      </c>
      <c r="AD97" s="5">
        <f t="shared" si="187"/>
        <v>1.1488669787236991E-2</v>
      </c>
      <c r="AE97" s="5">
        <f t="shared" si="188"/>
        <v>1.0289080331402641E-2</v>
      </c>
      <c r="AF97" s="5">
        <f t="shared" si="189"/>
        <v>4.6073730042996176E-3</v>
      </c>
      <c r="AG97" s="5">
        <f t="shared" si="190"/>
        <v>1.3754313840185577E-3</v>
      </c>
      <c r="AH97" s="5">
        <f t="shared" si="191"/>
        <v>3.1864712931960418E-3</v>
      </c>
      <c r="AI97" s="5">
        <f t="shared" si="192"/>
        <v>3.932391561602481E-3</v>
      </c>
      <c r="AJ97" s="5">
        <f t="shared" si="193"/>
        <v>2.4264620595800582E-3</v>
      </c>
      <c r="AK97" s="5">
        <f t="shared" si="194"/>
        <v>9.9815731883054612E-4</v>
      </c>
      <c r="AL97" s="5">
        <f t="shared" si="195"/>
        <v>1.3614424785433862E-5</v>
      </c>
      <c r="AM97" s="5">
        <f t="shared" si="196"/>
        <v>2.8356099251127705E-3</v>
      </c>
      <c r="AN97" s="5">
        <f t="shared" si="197"/>
        <v>2.5395297147821207E-3</v>
      </c>
      <c r="AO97" s="5">
        <f t="shared" si="198"/>
        <v>1.137182359806573E-3</v>
      </c>
      <c r="AP97" s="5">
        <f t="shared" si="199"/>
        <v>3.3948115456912322E-4</v>
      </c>
      <c r="AQ97" s="5">
        <f t="shared" si="200"/>
        <v>7.6008557453697049E-5</v>
      </c>
      <c r="AR97" s="5">
        <f t="shared" si="201"/>
        <v>5.7075117862339568E-4</v>
      </c>
      <c r="AS97" s="5">
        <f t="shared" si="202"/>
        <v>7.0435817933955187E-4</v>
      </c>
      <c r="AT97" s="5">
        <f t="shared" si="203"/>
        <v>4.3462060472580148E-4</v>
      </c>
      <c r="AU97" s="5">
        <f t="shared" si="204"/>
        <v>1.7878694447697103E-4</v>
      </c>
      <c r="AV97" s="5">
        <f t="shared" si="205"/>
        <v>5.5159783903212306E-5</v>
      </c>
      <c r="AW97" s="5">
        <f t="shared" si="206"/>
        <v>4.1797504426061998E-7</v>
      </c>
      <c r="AX97" s="5">
        <f t="shared" si="207"/>
        <v>5.832328572633219E-4</v>
      </c>
      <c r="AY97" s="5">
        <f t="shared" si="208"/>
        <v>5.2233459847217216E-4</v>
      </c>
      <c r="AZ97" s="5">
        <f t="shared" si="209"/>
        <v>2.3389751568635018E-4</v>
      </c>
      <c r="BA97" s="5">
        <f t="shared" si="210"/>
        <v>6.9825035528653319E-5</v>
      </c>
      <c r="BB97" s="5">
        <f t="shared" si="211"/>
        <v>1.5633563610982244E-5</v>
      </c>
      <c r="BC97" s="5">
        <f t="shared" si="212"/>
        <v>2.8002370133083079E-6</v>
      </c>
      <c r="BD97" s="5">
        <f t="shared" si="213"/>
        <v>8.519269905123894E-5</v>
      </c>
      <c r="BE97" s="5">
        <f t="shared" si="214"/>
        <v>1.0513543667396872E-4</v>
      </c>
      <c r="BF97" s="5">
        <f t="shared" si="215"/>
        <v>6.4873282380559447E-5</v>
      </c>
      <c r="BG97" s="5">
        <f t="shared" si="216"/>
        <v>2.6686484278234669E-5</v>
      </c>
      <c r="BH97" s="5">
        <f t="shared" si="217"/>
        <v>8.2333791778263958E-6</v>
      </c>
      <c r="BI97" s="5">
        <f t="shared" si="218"/>
        <v>2.0321457702437966E-6</v>
      </c>
      <c r="BJ97" s="8">
        <f t="shared" si="219"/>
        <v>0.43993407891442432</v>
      </c>
      <c r="BK97" s="8">
        <f t="shared" si="220"/>
        <v>0.2918664014298854</v>
      </c>
      <c r="BL97" s="8">
        <f t="shared" si="221"/>
        <v>0.25415074970538454</v>
      </c>
      <c r="BM97" s="8">
        <f t="shared" si="222"/>
        <v>0.35803635387766819</v>
      </c>
      <c r="BN97" s="8">
        <f t="shared" si="223"/>
        <v>0.64162486961049525</v>
      </c>
    </row>
    <row r="98" spans="1:66" x14ac:dyDescent="0.25">
      <c r="A98" t="s">
        <v>69</v>
      </c>
      <c r="B98" t="s">
        <v>76</v>
      </c>
      <c r="C98" t="s">
        <v>259</v>
      </c>
      <c r="D98" s="11">
        <v>44289</v>
      </c>
      <c r="E98">
        <f>VLOOKUP(A98,home!$A$2:$E$405,3,FALSE)</f>
        <v>1.33815028901734</v>
      </c>
      <c r="F98">
        <f>VLOOKUP(B98,home!$B$2:$E$405,3,FALSE)</f>
        <v>0.4</v>
      </c>
      <c r="G98">
        <f>VLOOKUP(C98,away!$B$2:$E$405,4,FALSE)</f>
        <v>0.95</v>
      </c>
      <c r="H98">
        <f>VLOOKUP(A98,away!$A$2:$E$405,3,FALSE)</f>
        <v>1.32369942196532</v>
      </c>
      <c r="I98">
        <f>VLOOKUP(C98,away!$B$2:$E$405,3,FALSE)</f>
        <v>1.2</v>
      </c>
      <c r="J98">
        <f>VLOOKUP(B98,home!$B$2:$E$405,4,FALSE)</f>
        <v>1.07</v>
      </c>
      <c r="K98" s="3">
        <f t="shared" si="168"/>
        <v>0.50849710982658913</v>
      </c>
      <c r="L98" s="3">
        <f t="shared" si="169"/>
        <v>1.6996300578034709</v>
      </c>
      <c r="M98" s="5">
        <f t="shared" si="170"/>
        <v>0.10990629194878604</v>
      </c>
      <c r="N98" s="5">
        <f t="shared" si="171"/>
        <v>5.5887031807715017E-2</v>
      </c>
      <c r="O98" s="5">
        <f t="shared" si="172"/>
        <v>0.18680003733788034</v>
      </c>
      <c r="P98" s="5">
        <f t="shared" si="173"/>
        <v>9.4987279101811081E-2</v>
      </c>
      <c r="Q98" s="5">
        <f t="shared" si="174"/>
        <v>1.420919707550487E-2</v>
      </c>
      <c r="R98" s="5">
        <f t="shared" si="175"/>
        <v>0.15874547912913609</v>
      </c>
      <c r="S98" s="5">
        <f t="shared" si="176"/>
        <v>2.0523354557739262E-2</v>
      </c>
      <c r="T98" s="5">
        <f t="shared" si="177"/>
        <v>2.4150378446781251E-2</v>
      </c>
      <c r="U98" s="5">
        <f t="shared" si="178"/>
        <v>8.0721617335202819E-2</v>
      </c>
      <c r="V98" s="5">
        <f t="shared" si="179"/>
        <v>1.9708280298656716E-3</v>
      </c>
      <c r="W98" s="5">
        <f t="shared" si="180"/>
        <v>2.4084452152835496E-3</v>
      </c>
      <c r="X98" s="5">
        <f t="shared" si="181"/>
        <v>4.0934658804688724E-3</v>
      </c>
      <c r="Y98" s="5">
        <f t="shared" si="182"/>
        <v>3.4786888255189234E-3</v>
      </c>
      <c r="Z98" s="5">
        <f t="shared" si="183"/>
        <v>8.9936195956097725E-2</v>
      </c>
      <c r="AA98" s="5">
        <f t="shared" si="184"/>
        <v>4.5732295712473461E-2</v>
      </c>
      <c r="AB98" s="5">
        <f t="shared" si="185"/>
        <v>1.1627370097763833E-2</v>
      </c>
      <c r="AC98" s="5">
        <f t="shared" si="186"/>
        <v>1.0645636660965455E-4</v>
      </c>
      <c r="AD98" s="5">
        <f t="shared" si="187"/>
        <v>3.0617185778684052E-4</v>
      </c>
      <c r="AE98" s="5">
        <f t="shared" si="188"/>
        <v>5.2037889234804382E-4</v>
      </c>
      <c r="AF98" s="5">
        <f t="shared" si="189"/>
        <v>4.4222580344060607E-4</v>
      </c>
      <c r="AG98" s="5">
        <f t="shared" si="190"/>
        <v>2.5054008928798114E-4</v>
      </c>
      <c r="AH98" s="5">
        <f t="shared" si="191"/>
        <v>3.8214565482871672E-2</v>
      </c>
      <c r="AI98" s="5">
        <f t="shared" si="192"/>
        <v>1.9431996101319179E-2</v>
      </c>
      <c r="AJ98" s="5">
        <f t="shared" si="193"/>
        <v>4.9405569278411741E-3</v>
      </c>
      <c r="AK98" s="5">
        <f t="shared" si="194"/>
        <v>8.3741963958032311E-4</v>
      </c>
      <c r="AL98" s="5">
        <f t="shared" si="195"/>
        <v>3.6802262829603844E-6</v>
      </c>
      <c r="AM98" s="5">
        <f t="shared" si="196"/>
        <v>3.1137500958969189E-5</v>
      </c>
      <c r="AN98" s="5">
        <f t="shared" si="197"/>
        <v>5.2922232554748427E-5</v>
      </c>
      <c r="AO98" s="5">
        <f t="shared" si="198"/>
        <v>4.4974108588057911E-5</v>
      </c>
      <c r="AP98" s="5">
        <f t="shared" si="199"/>
        <v>2.5479782259726807E-5</v>
      </c>
      <c r="AQ98" s="5">
        <f t="shared" si="200"/>
        <v>1.0826550948729833E-5</v>
      </c>
      <c r="AR98" s="5">
        <f t="shared" si="201"/>
        <v>1.2990124828117549E-2</v>
      </c>
      <c r="AS98" s="5">
        <f t="shared" si="202"/>
        <v>6.6054409313843912E-3</v>
      </c>
      <c r="AT98" s="5">
        <f t="shared" si="203"/>
        <v>1.6794238113696078E-3</v>
      </c>
      <c r="AU98" s="5">
        <f t="shared" si="204"/>
        <v>2.8466071808513346E-4</v>
      </c>
      <c r="AV98" s="5">
        <f t="shared" si="205"/>
        <v>3.6187288106862956E-5</v>
      </c>
      <c r="AW98" s="5">
        <f t="shared" si="206"/>
        <v>8.8351700672290308E-8</v>
      </c>
      <c r="AX98" s="5">
        <f t="shared" si="207"/>
        <v>2.6388882074764115E-6</v>
      </c>
      <c r="AY98" s="5">
        <f t="shared" si="208"/>
        <v>4.485133716610031E-6</v>
      </c>
      <c r="AZ98" s="5">
        <f t="shared" si="209"/>
        <v>3.8115340390091028E-6</v>
      </c>
      <c r="BA98" s="5">
        <f t="shared" si="210"/>
        <v>2.1593992730136455E-6</v>
      </c>
      <c r="BB98" s="5">
        <f t="shared" si="211"/>
        <v>9.1754497780323891E-7</v>
      </c>
      <c r="BC98" s="5">
        <f t="shared" si="212"/>
        <v>3.1189740473220089E-7</v>
      </c>
      <c r="BD98" s="5">
        <f t="shared" si="213"/>
        <v>3.6797344354146133E-3</v>
      </c>
      <c r="BE98" s="5">
        <f t="shared" si="214"/>
        <v>1.8711343253377064E-3</v>
      </c>
      <c r="BF98" s="5">
        <f t="shared" si="215"/>
        <v>4.7573319826577418E-4</v>
      </c>
      <c r="BG98" s="5">
        <f t="shared" si="216"/>
        <v>8.0636318788901952E-5</v>
      </c>
      <c r="BH98" s="5">
        <f t="shared" si="217"/>
        <v>1.0250833762803033E-5</v>
      </c>
      <c r="BI98" s="5">
        <f t="shared" si="218"/>
        <v>1.0425038683396327E-6</v>
      </c>
      <c r="BJ98" s="8">
        <f t="shared" si="219"/>
        <v>0.10592618846706485</v>
      </c>
      <c r="BK98" s="8">
        <f t="shared" si="220"/>
        <v>0.22750237536481133</v>
      </c>
      <c r="BL98" s="8">
        <f t="shared" si="221"/>
        <v>0.57476570695657037</v>
      </c>
      <c r="BM98" s="8">
        <f t="shared" si="222"/>
        <v>0.37759075356169508</v>
      </c>
      <c r="BN98" s="8">
        <f t="shared" si="223"/>
        <v>0.62053531640083348</v>
      </c>
    </row>
    <row r="99" spans="1:66" x14ac:dyDescent="0.25">
      <c r="A99" t="s">
        <v>69</v>
      </c>
      <c r="B99" t="s">
        <v>71</v>
      </c>
      <c r="C99" t="s">
        <v>381</v>
      </c>
      <c r="D99" s="11">
        <v>44289</v>
      </c>
      <c r="E99">
        <f>VLOOKUP(A99,home!$A$2:$E$405,3,FALSE)</f>
        <v>1.33815028901734</v>
      </c>
      <c r="F99">
        <f>VLOOKUP(B99,home!$B$2:$E$405,3,FALSE)</f>
        <v>0.56999999999999995</v>
      </c>
      <c r="G99">
        <f>VLOOKUP(C99,away!$B$2:$E$405,4,FALSE)</f>
        <v>0.66</v>
      </c>
      <c r="H99">
        <f>VLOOKUP(A99,away!$A$2:$E$405,3,FALSE)</f>
        <v>1.32369942196532</v>
      </c>
      <c r="I99">
        <f>VLOOKUP(C99,away!$B$2:$E$405,3,FALSE)</f>
        <v>1.01</v>
      </c>
      <c r="J99">
        <f>VLOOKUP(B99,home!$B$2:$E$405,4,FALSE)</f>
        <v>1.51</v>
      </c>
      <c r="K99" s="3">
        <f t="shared" si="168"/>
        <v>0.50341213872832324</v>
      </c>
      <c r="L99" s="3">
        <f t="shared" si="169"/>
        <v>2.0187739884393094</v>
      </c>
      <c r="M99" s="5">
        <f t="shared" si="170"/>
        <v>8.0283903941636994E-2</v>
      </c>
      <c r="N99" s="5">
        <f t="shared" si="171"/>
        <v>4.0415891788718739E-2</v>
      </c>
      <c r="O99" s="5">
        <f t="shared" si="172"/>
        <v>0.16207505696773689</v>
      </c>
      <c r="P99" s="5">
        <f t="shared" si="173"/>
        <v>8.1590551062643249E-2</v>
      </c>
      <c r="Q99" s="5">
        <f t="shared" si="174"/>
        <v>1.0172925261985688E-2</v>
      </c>
      <c r="R99" s="5">
        <f t="shared" si="175"/>
        <v>0.16359645459064329</v>
      </c>
      <c r="S99" s="5">
        <f t="shared" si="176"/>
        <v>2.0729616074553276E-2</v>
      </c>
      <c r="T99" s="5">
        <f t="shared" si="177"/>
        <v>2.0536836905233852E-2</v>
      </c>
      <c r="U99" s="5">
        <f t="shared" si="178"/>
        <v>8.2356441093846738E-2</v>
      </c>
      <c r="V99" s="5">
        <f t="shared" si="179"/>
        <v>2.3407774933723023E-3</v>
      </c>
      <c r="W99" s="5">
        <f t="shared" si="180"/>
        <v>1.7070580210865342E-3</v>
      </c>
      <c r="X99" s="5">
        <f t="shared" si="181"/>
        <v>3.4461643297261772E-3</v>
      </c>
      <c r="Y99" s="5">
        <f t="shared" si="182"/>
        <v>3.4785134543692977E-3</v>
      </c>
      <c r="Z99" s="5">
        <f t="shared" si="183"/>
        <v>0.11008808904282777</v>
      </c>
      <c r="AA99" s="5">
        <f t="shared" si="184"/>
        <v>5.541968035356401E-2</v>
      </c>
      <c r="AB99" s="5">
        <f t="shared" si="185"/>
        <v>1.3949469907213847E-2</v>
      </c>
      <c r="AC99" s="5">
        <f t="shared" si="186"/>
        <v>1.4867965138606524E-4</v>
      </c>
      <c r="AD99" s="5">
        <f t="shared" si="187"/>
        <v>2.1483843233212788E-4</v>
      </c>
      <c r="AE99" s="5">
        <f t="shared" si="188"/>
        <v>4.3371023890917843E-4</v>
      </c>
      <c r="AF99" s="5">
        <f t="shared" si="189"/>
        <v>4.3778147441482404E-4</v>
      </c>
      <c r="AG99" s="5">
        <f t="shared" si="190"/>
        <v>2.9459395105641857E-4</v>
      </c>
      <c r="AH99" s="5">
        <f t="shared" si="191"/>
        <v>5.5560742649162817E-2</v>
      </c>
      <c r="AI99" s="5">
        <f t="shared" si="192"/>
        <v>2.7969952286349017E-2</v>
      </c>
      <c r="AJ99" s="5">
        <f t="shared" si="193"/>
        <v>7.0402067503000567E-3</v>
      </c>
      <c r="AK99" s="5">
        <f t="shared" si="194"/>
        <v>1.1813751790860432E-3</v>
      </c>
      <c r="AL99" s="5">
        <f t="shared" si="195"/>
        <v>6.0439784777827379E-6</v>
      </c>
      <c r="AM99" s="5">
        <f t="shared" si="196"/>
        <v>2.1630454940271342E-5</v>
      </c>
      <c r="AN99" s="5">
        <f t="shared" si="197"/>
        <v>4.366699979152834E-5</v>
      </c>
      <c r="AO99" s="5">
        <f t="shared" si="198"/>
        <v>4.407690166616109E-5</v>
      </c>
      <c r="AP99" s="5">
        <f t="shared" si="199"/>
        <v>2.9660434191547754E-5</v>
      </c>
      <c r="AQ99" s="5">
        <f t="shared" si="200"/>
        <v>1.4969428257928133E-5</v>
      </c>
      <c r="AR99" s="5">
        <f t="shared" si="201"/>
        <v>2.24329164077001E-2</v>
      </c>
      <c r="AS99" s="5">
        <f t="shared" si="202"/>
        <v>1.1293002426714003E-2</v>
      </c>
      <c r="AT99" s="5">
        <f t="shared" si="203"/>
        <v>2.8425172521481198E-3</v>
      </c>
      <c r="AU99" s="5">
        <f t="shared" si="204"/>
        <v>4.7698589642534712E-4</v>
      </c>
      <c r="AV99" s="5">
        <f t="shared" si="205"/>
        <v>6.0030122565682626E-5</v>
      </c>
      <c r="AW99" s="5">
        <f t="shared" si="206"/>
        <v>1.7062072857909019E-7</v>
      </c>
      <c r="AX99" s="5">
        <f t="shared" si="207"/>
        <v>1.8148389305247682E-6</v>
      </c>
      <c r="AY99" s="5">
        <f t="shared" si="208"/>
        <v>3.6637496261504169E-6</v>
      </c>
      <c r="AZ99" s="5">
        <f t="shared" si="209"/>
        <v>3.6981412227133534E-6</v>
      </c>
      <c r="BA99" s="5">
        <f t="shared" si="210"/>
        <v>2.4885704353296205E-6</v>
      </c>
      <c r="BB99" s="5">
        <f t="shared" si="211"/>
        <v>1.2559653158106317E-6</v>
      </c>
      <c r="BC99" s="5">
        <f t="shared" si="212"/>
        <v>5.0710202198809337E-7</v>
      </c>
      <c r="BD99" s="5">
        <f t="shared" si="213"/>
        <v>7.5478313547830559E-3</v>
      </c>
      <c r="BE99" s="5">
        <f t="shared" si="214"/>
        <v>3.7996699250720358E-3</v>
      </c>
      <c r="BF99" s="5">
        <f t="shared" si="215"/>
        <v>9.5639998172110049E-4</v>
      </c>
      <c r="BG99" s="5">
        <f t="shared" si="216"/>
        <v>1.6048778675931615E-4</v>
      </c>
      <c r="BH99" s="5">
        <f t="shared" si="217"/>
        <v>2.0197874993070607E-5</v>
      </c>
      <c r="BI99" s="5">
        <f t="shared" si="218"/>
        <v>2.0335710896057996E-6</v>
      </c>
      <c r="BJ99" s="8">
        <f t="shared" si="219"/>
        <v>8.1305746444232788E-2</v>
      </c>
      <c r="BK99" s="8">
        <f t="shared" si="220"/>
        <v>0.18510323595169584</v>
      </c>
      <c r="BL99" s="8">
        <f t="shared" si="221"/>
        <v>0.61874145237787437</v>
      </c>
      <c r="BM99" s="8">
        <f t="shared" si="222"/>
        <v>0.45710024707436803</v>
      </c>
      <c r="BN99" s="8">
        <f t="shared" si="223"/>
        <v>0.53813478361336486</v>
      </c>
    </row>
    <row r="100" spans="1:66" s="15" customFormat="1" x14ac:dyDescent="0.25">
      <c r="A100" s="15" t="s">
        <v>69</v>
      </c>
      <c r="B100" s="15" t="s">
        <v>260</v>
      </c>
      <c r="C100" s="15" t="s">
        <v>77</v>
      </c>
      <c r="D100" s="16">
        <v>44289</v>
      </c>
      <c r="E100" s="15">
        <f>VLOOKUP(A100,home!$A$2:$E$405,3,FALSE)</f>
        <v>1.33815028901734</v>
      </c>
      <c r="F100" s="15">
        <f>VLOOKUP(B100,home!$B$2:$E$405,3,FALSE)</f>
        <v>1.1200000000000001</v>
      </c>
      <c r="G100" s="15">
        <f>VLOOKUP(C100,away!$B$2:$E$405,4,FALSE)</f>
        <v>0.66</v>
      </c>
      <c r="H100" s="15">
        <f>VLOOKUP(A100,away!$A$2:$E$405,3,FALSE)</f>
        <v>1.32369942196532</v>
      </c>
      <c r="I100" s="15">
        <f>VLOOKUP(C100,away!$B$2:$E$405,3,FALSE)</f>
        <v>1.08</v>
      </c>
      <c r="J100" s="15">
        <f>VLOOKUP(B100,home!$B$2:$E$405,4,FALSE)</f>
        <v>0.84</v>
      </c>
      <c r="K100" s="17">
        <f t="shared" si="168"/>
        <v>0.98916069364161785</v>
      </c>
      <c r="L100" s="17">
        <f t="shared" si="169"/>
        <v>1.2008601156069383</v>
      </c>
      <c r="M100" s="18">
        <f t="shared" si="170"/>
        <v>0.1119144197381205</v>
      </c>
      <c r="N100" s="18">
        <f t="shared" si="171"/>
        <v>0.11070134505665842</v>
      </c>
      <c r="O100" s="18">
        <f t="shared" si="172"/>
        <v>0.13439356302480279</v>
      </c>
      <c r="P100" s="18">
        <f t="shared" si="173"/>
        <v>0.13293683002258239</v>
      </c>
      <c r="Q100" s="18">
        <f t="shared" si="174"/>
        <v>5.475070963165217E-2</v>
      </c>
      <c r="R100" s="18">
        <f t="shared" si="175"/>
        <v>8.0693934815396523E-2</v>
      </c>
      <c r="S100" s="18">
        <f t="shared" si="176"/>
        <v>3.9477041514859937E-2</v>
      </c>
      <c r="T100" s="18">
        <f t="shared" si="177"/>
        <v>6.5747943497827727E-2</v>
      </c>
      <c r="U100" s="18">
        <f t="shared" si="178"/>
        <v>7.9819268534669113E-2</v>
      </c>
      <c r="V100" s="18">
        <f t="shared" si="179"/>
        <v>5.2102835660156549E-3</v>
      </c>
      <c r="W100" s="18">
        <f t="shared" si="180"/>
        <v>1.8052416638871957E-2</v>
      </c>
      <c r="X100" s="18">
        <f t="shared" si="181"/>
        <v>2.1678427131940393E-2</v>
      </c>
      <c r="Y100" s="18">
        <f t="shared" si="182"/>
        <v>1.3016379255919266E-2</v>
      </c>
      <c r="Z100" s="18">
        <f t="shared" si="183"/>
        <v>3.2300709297065272E-2</v>
      </c>
      <c r="AA100" s="18">
        <f t="shared" si="184"/>
        <v>3.1950592013401335E-2</v>
      </c>
      <c r="AB100" s="18">
        <f t="shared" si="185"/>
        <v>1.5802134879118204E-2</v>
      </c>
      <c r="AC100" s="18">
        <f t="shared" si="186"/>
        <v>3.8681263236992291E-4</v>
      </c>
      <c r="AD100" s="18">
        <f t="shared" si="187"/>
        <v>4.4641852411035163E-3</v>
      </c>
      <c r="AE100" s="18">
        <f t="shared" si="188"/>
        <v>5.3608620047223563E-3</v>
      </c>
      <c r="AF100" s="18">
        <f t="shared" si="189"/>
        <v>3.2188226833718661E-3</v>
      </c>
      <c r="AG100" s="18">
        <f t="shared" si="190"/>
        <v>1.2884519265573917E-3</v>
      </c>
      <c r="AH100" s="18">
        <f t="shared" si="191"/>
        <v>9.6971583751649781E-3</v>
      </c>
      <c r="AI100" s="18">
        <f t="shared" si="192"/>
        <v>9.5920479047308122E-3</v>
      </c>
      <c r="AJ100" s="18">
        <f t="shared" si="193"/>
        <v>4.7440383794435789E-3</v>
      </c>
      <c r="AK100" s="18">
        <f t="shared" si="194"/>
        <v>1.5642054313576225E-3</v>
      </c>
      <c r="AL100" s="18">
        <f t="shared" si="195"/>
        <v>1.8378916775970283E-5</v>
      </c>
      <c r="AM100" s="18">
        <f t="shared" si="196"/>
        <v>8.8315931392692569E-4</v>
      </c>
      <c r="AN100" s="18">
        <f t="shared" si="197"/>
        <v>1.0605507958216323E-3</v>
      </c>
      <c r="AO100" s="18">
        <f t="shared" si="198"/>
        <v>6.3678657563869792E-4</v>
      </c>
      <c r="AP100" s="18">
        <f t="shared" si="199"/>
        <v>2.5489720027947776E-4</v>
      </c>
      <c r="AQ100" s="18">
        <f t="shared" si="200"/>
        <v>7.6523970348874628E-5</v>
      </c>
      <c r="AR100" s="18">
        <f t="shared" si="201"/>
        <v>2.3289861454918784E-3</v>
      </c>
      <c r="AS100" s="18">
        <f t="shared" si="202"/>
        <v>2.303741551156464E-3</v>
      </c>
      <c r="AT100" s="18">
        <f t="shared" si="203"/>
        <v>1.1393852953564725E-3</v>
      </c>
      <c r="AU100" s="18">
        <f t="shared" si="204"/>
        <v>3.7567838302662263E-4</v>
      </c>
      <c r="AV100" s="18">
        <f t="shared" si="205"/>
        <v>9.290157248519385E-5</v>
      </c>
      <c r="AW100" s="18">
        <f t="shared" si="206"/>
        <v>6.0642442014659186E-7</v>
      </c>
      <c r="AX100" s="18">
        <f t="shared" si="207"/>
        <v>1.4559774659333549E-4</v>
      </c>
      <c r="AY100" s="18">
        <f t="shared" si="208"/>
        <v>1.7484252680618253E-4</v>
      </c>
      <c r="AZ100" s="18">
        <f t="shared" si="209"/>
        <v>1.049807084767408E-4</v>
      </c>
      <c r="BA100" s="18">
        <f t="shared" si="210"/>
        <v>4.2022381905959085E-5</v>
      </c>
      <c r="BB100" s="18">
        <f t="shared" si="211"/>
        <v>1.2615750598417234E-5</v>
      </c>
      <c r="BC100" s="18">
        <f t="shared" si="212"/>
        <v>3.0299503444167208E-6</v>
      </c>
      <c r="BD100" s="18">
        <f t="shared" si="213"/>
        <v>4.6613109532038976E-4</v>
      </c>
      <c r="BE100" s="18">
        <f t="shared" si="214"/>
        <v>4.6107855757504377E-4</v>
      </c>
      <c r="BF100" s="18">
        <f t="shared" si="215"/>
        <v>2.2804039291710349E-4</v>
      </c>
      <c r="BG100" s="18">
        <f t="shared" si="216"/>
        <v>7.5189531078729727E-5</v>
      </c>
      <c r="BH100" s="18">
        <f t="shared" si="217"/>
        <v>1.8593632179106067E-5</v>
      </c>
      <c r="BI100" s="18">
        <f t="shared" si="218"/>
        <v>3.6784180207203333E-6</v>
      </c>
      <c r="BJ100" s="19">
        <f t="shared" si="219"/>
        <v>0.30167454998936571</v>
      </c>
      <c r="BK100" s="19">
        <f t="shared" si="220"/>
        <v>0.29011860891753055</v>
      </c>
      <c r="BL100" s="19">
        <f t="shared" si="221"/>
        <v>0.37575034793269274</v>
      </c>
      <c r="BM100" s="19">
        <f t="shared" si="222"/>
        <v>0.37427917774505542</v>
      </c>
      <c r="BN100" s="19">
        <f t="shared" si="223"/>
        <v>0.62539080228921284</v>
      </c>
    </row>
    <row r="101" spans="1:66" x14ac:dyDescent="0.25">
      <c r="A101" t="s">
        <v>69</v>
      </c>
      <c r="B101" t="s">
        <v>263</v>
      </c>
      <c r="C101" t="s">
        <v>262</v>
      </c>
      <c r="D101" s="11">
        <v>44201</v>
      </c>
      <c r="E101" s="10">
        <f>VLOOKUP(A101,home!$A$2:$E$405,3,FALSE)</f>
        <v>1.33815028901734</v>
      </c>
      <c r="F101" s="10">
        <f>VLOOKUP(B101,home!$B$2:$E$405,3,FALSE)</f>
        <v>0.7</v>
      </c>
      <c r="G101" s="10">
        <f>VLOOKUP(C101,away!$B$2:$E$405,4,FALSE)</f>
        <v>0.4</v>
      </c>
      <c r="H101" s="10">
        <f>VLOOKUP(A101,away!$A$2:$E$405,3,FALSE)</f>
        <v>1.32369942196532</v>
      </c>
      <c r="I101" s="10">
        <f>VLOOKUP(C101,away!$B$2:$E$405,3,FALSE)</f>
        <v>1.49</v>
      </c>
      <c r="J101" s="10">
        <f>VLOOKUP(B101,home!$B$2:$E$405,4,FALSE)</f>
        <v>1.2</v>
      </c>
      <c r="K101" s="12">
        <f t="shared" ref="K101:K164" si="224">E101*F101*G101</f>
        <v>0.37468208092485522</v>
      </c>
      <c r="L101" s="12">
        <f t="shared" ref="L101:L164" si="225">H101*I101*J101</f>
        <v>2.3667745664739921</v>
      </c>
      <c r="M101" s="13">
        <f t="shared" ref="M101:M164" si="226">_xlfn.POISSON.DIST(0,K101,FALSE) * _xlfn.POISSON.DIST(0,L101,FALSE)</f>
        <v>6.4476359135454062E-2</v>
      </c>
      <c r="N101" s="13">
        <f t="shared" ref="N101:N164" si="227">_xlfn.POISSON.DIST(1,K101,FALSE) * _xlfn.POISSON.DIST(0,L101,FALSE)</f>
        <v>2.4158136411330224E-2</v>
      </c>
      <c r="O101" s="13">
        <f t="shared" ref="O101:O164" si="228">_xlfn.POISSON.DIST(0,K101,FALSE) * _xlfn.POISSON.DIST(1,L101,FALSE)</f>
        <v>0.15260100694063569</v>
      </c>
      <c r="P101" s="13">
        <f t="shared" ref="P101:P164" si="229">_xlfn.POISSON.DIST(1,K101,FALSE) * _xlfn.POISSON.DIST(1,L101,FALSE)</f>
        <v>5.7176862831745653E-2</v>
      </c>
      <c r="Q101" s="13">
        <f t="shared" ref="Q101:Q164" si="230">_xlfn.POISSON.DIST(2,K101,FALSE) * _xlfn.POISSON.DIST(0,L101,FALSE)</f>
        <v>4.5258104109318614E-3</v>
      </c>
      <c r="R101" s="13">
        <f t="shared" ref="R101:R164" si="231">_xlfn.POISSON.DIST(0,K101,FALSE) * _xlfn.POISSON.DIST(2,L101,FALSE)</f>
        <v>0.18058609102270889</v>
      </c>
      <c r="S101" s="13">
        <f t="shared" ref="S101:S164" si="232">_xlfn.POISSON.DIST(2,K101,FALSE) * _xlfn.POISSON.DIST(2,L101,FALSE)</f>
        <v>1.267593924004079E-2</v>
      </c>
      <c r="T101" s="13">
        <f t="shared" ref="T101:T164" si="233">_xlfn.POISSON.DIST(2,K101,FALSE) * _xlfn.POISSON.DIST(1,L101,FALSE)</f>
        <v>1.0711572973276734E-2</v>
      </c>
      <c r="U101" s="13">
        <f t="shared" ref="U101:U164" si="234">_xlfn.POISSON.DIST(1,K101,FALSE) * _xlfn.POISSON.DIST(2,L101,FALSE)</f>
        <v>6.7662372370473872E-2</v>
      </c>
      <c r="V101" s="13">
        <f t="shared" ref="V101:V164" si="235">_xlfn.POISSON.DIST(3,K101,FALSE) * _xlfn.POISSON.DIST(3,L101,FALSE)</f>
        <v>1.2489856728705663E-3</v>
      </c>
      <c r="W101" s="13">
        <f t="shared" ref="W101:W164" si="236">_xlfn.POISSON.DIST(3,K101,FALSE) * _xlfn.POISSON.DIST(0,L101,FALSE)</f>
        <v>5.6524668754644116E-4</v>
      </c>
      <c r="X101" s="13">
        <f t="shared" ref="X101:X164" si="237">_xlfn.POISSON.DIST(3,K101,FALSE) * _xlfn.POISSON.DIST(1,L101,FALSE)</f>
        <v>1.3378114838685882E-3</v>
      </c>
      <c r="Y101" s="13">
        <f t="shared" ref="Y101:Y164" si="238">_xlfn.POISSON.DIST(3,K101,FALSE) * _xlfn.POISSON.DIST(2,L101,FALSE)</f>
        <v>1.5831490973785033E-3</v>
      </c>
      <c r="Z101" s="13">
        <f t="shared" ref="Z101:Z164" si="239">_xlfn.POISSON.DIST(0,K101,FALSE) * _xlfn.POISSON.DIST(3,L101,FALSE)</f>
        <v>0.14246885576383492</v>
      </c>
      <c r="AA101" s="13">
        <f t="shared" ref="AA101:AA164" si="240">_xlfn.POISSON.DIST(1,K101,FALSE) * _xlfn.POISSON.DIST(3,L101,FALSE)</f>
        <v>5.3380527344576711E-2</v>
      </c>
      <c r="AB101" s="13">
        <f t="shared" ref="AB101:AB164" si="241">_xlfn.POISSON.DIST(2,K101,FALSE) * _xlfn.POISSON.DIST(3,L101,FALSE)</f>
        <v>1.0000363533166069E-2</v>
      </c>
      <c r="AC101" s="13">
        <f t="shared" ref="AC101:AC164" si="242">_xlfn.POISSON.DIST(4,K101,FALSE) * _xlfn.POISSON.DIST(4,L101,FALSE)</f>
        <v>6.922409571323363E-5</v>
      </c>
      <c r="AD101" s="13">
        <f t="shared" ref="AD101:AD164" si="243">_xlfn.POISSON.DIST(4,K101,FALSE) * _xlfn.POISSON.DIST(0,L101,FALSE)</f>
        <v>5.2946951281445513E-5</v>
      </c>
      <c r="AE101" s="13">
        <f t="shared" ref="AE101:AE164" si="244">_xlfn.POISSON.DIST(4,K101,FALSE) * _xlfn.POISSON.DIST(1,L101,FALSE)</f>
        <v>1.2531349766526276E-4</v>
      </c>
      <c r="AF101" s="13">
        <f t="shared" ref="AF101:AF164" si="245">_xlfn.POISSON.DIST(4,K101,FALSE) * _xlfn.POISSON.DIST(2,L101,FALSE)</f>
        <v>1.4829439955502097E-4</v>
      </c>
      <c r="AG101" s="13">
        <f t="shared" ref="AG101:AG164" si="246">_xlfn.POISSON.DIST(4,K101,FALSE) * _xlfn.POISSON.DIST(3,L101,FALSE)</f>
        <v>1.169931377391186E-4</v>
      </c>
      <c r="AH101" s="13">
        <f t="shared" ref="AH101:AH164" si="247">_xlfn.POISSON.DIST(0,K101,FALSE) * _xlfn.POISSON.DIST(4,L101,FALSE)</f>
        <v>8.4297916084124042E-2</v>
      </c>
      <c r="AI101" s="13">
        <f t="shared" ref="AI101:AI164" si="248">_xlfn.POISSON.DIST(1,K101,FALSE) * _xlfn.POISSON.DIST(4,L101,FALSE)</f>
        <v>3.1584918616028412E-2</v>
      </c>
      <c r="AJ101" s="13">
        <f t="shared" ref="AJ101:AJ164" si="249">_xlfn.POISSON.DIST(2,K101,FALSE) * _xlfn.POISSON.DIST(4,L101,FALSE)</f>
        <v>5.9171515164478617E-3</v>
      </c>
      <c r="AK101" s="13">
        <f t="shared" ref="AK101:AK164" si="250">_xlfn.POISSON.DIST(3,K101,FALSE) * _xlfn.POISSON.DIST(4,L101,FALSE)</f>
        <v>7.3901688111011564E-4</v>
      </c>
      <c r="AL101" s="13">
        <f t="shared" ref="AL101:AL164" si="251">_xlfn.POISSON.DIST(5,K101,FALSE) * _xlfn.POISSON.DIST(5,L101,FALSE)</f>
        <v>2.4554839499743214E-6</v>
      </c>
      <c r="AM101" s="13">
        <f t="shared" ref="AM101:AM164" si="252">_xlfn.POISSON.DIST(5,K101,FALSE) * _xlfn.POISSON.DIST(0,L101,FALSE)</f>
        <v>3.9676547769517885E-6</v>
      </c>
      <c r="AN101" s="13">
        <f t="shared" ref="AN101:AN164" si="253">_xlfn.POISSON.DIST(5,K101,FALSE) * _xlfn.POISSON.DIST(1,L101,FALSE)</f>
        <v>9.3905444146385329E-6</v>
      </c>
      <c r="AO101" s="13">
        <f t="shared" ref="AO101:AO164" si="254">_xlfn.POISSON.DIST(5,K101,FALSE) * _xlfn.POISSON.DIST(2,L101,FALSE)</f>
        <v>1.1112650842955442E-5</v>
      </c>
      <c r="AP101" s="13">
        <f t="shared" ref="AP101:AP164" si="255">_xlfn.POISSON.DIST(5,K101,FALSE) * _xlfn.POISSON.DIST(3,L101,FALSE)</f>
        <v>8.7670464604042368E-6</v>
      </c>
      <c r="AQ101" s="13">
        <f t="shared" ref="AQ101:AQ164" si="256">_xlfn.POISSON.DIST(5,K101,FALSE) * _xlfn.POISSON.DIST(4,L101,FALSE)</f>
        <v>5.1874056463951468E-6</v>
      </c>
      <c r="AR101" s="13">
        <f t="shared" ref="AR101:AR164" si="257">_xlfn.POISSON.DIST(0,K101,FALSE) * _xlfn.POISSON.DIST(5,L101,FALSE)</f>
        <v>3.9902832758932708E-2</v>
      </c>
      <c r="AS101" s="13">
        <f t="shared" ref="AS101:AS164" si="258">_xlfn.POISSON.DIST(1,K101,FALSE) * _xlfn.POISSON.DIST(5,L101,FALSE)</f>
        <v>1.4950876412913386E-2</v>
      </c>
      <c r="AT101" s="13">
        <f t="shared" ref="AT101:AT164" si="259">_xlfn.POISSON.DIST(2,K101,FALSE) * _xlfn.POISSON.DIST(5,L101,FALSE)</f>
        <v>2.800912743020361E-3</v>
      </c>
      <c r="AU101" s="13">
        <f t="shared" ref="AU101:AU164" si="260">_xlfn.POISSON.DIST(3,K101,FALSE) * _xlfn.POISSON.DIST(5,L101,FALSE)</f>
        <v>3.4981727168127095E-4</v>
      </c>
      <c r="AV101" s="13">
        <f t="shared" ref="AV101:AV164" si="261">_xlfn.POISSON.DIST(4,K101,FALSE) * _xlfn.POISSON.DIST(5,L101,FALSE)</f>
        <v>3.2767565824248512E-5</v>
      </c>
      <c r="AW101" s="13">
        <f t="shared" ref="AW101:AW164" si="262">_xlfn.POISSON.DIST(6,K101,FALSE) * _xlfn.POISSON.DIST(6,L101,FALSE)</f>
        <v>6.0485937479763537E-8</v>
      </c>
      <c r="AX101" s="13">
        <f t="shared" ref="AX101:AX164" si="263">_xlfn.POISSON.DIST(6,K101,FALSE) * _xlfn.POISSON.DIST(0,L101,FALSE)</f>
        <v>2.477681913699561E-7</v>
      </c>
      <c r="AY101" s="13">
        <f t="shared" ref="AY101:AY164" si="264">_xlfn.POISSON.DIST(6,K101,FALSE) * _xlfn.POISSON.DIST(1,L101,FALSE)</f>
        <v>5.8641145371567301E-7</v>
      </c>
      <c r="AZ101" s="13">
        <f t="shared" ref="AZ101:AZ164" si="265">_xlfn.POISSON.DIST(6,K101,FALSE) * _xlfn.POISSON.DIST(2,L101,FALSE)</f>
        <v>6.9395185707164777E-7</v>
      </c>
      <c r="BA101" s="13">
        <f t="shared" ref="BA101:BA164" si="266">_xlfn.POISSON.DIST(6,K101,FALSE) * _xlfn.POISSON.DIST(3,L101,FALSE)</f>
        <v>5.4747586855819034E-7</v>
      </c>
      <c r="BB101" s="13">
        <f t="shared" ref="BB101:BB164" si="267">_xlfn.POISSON.DIST(6,K101,FALSE) * _xlfn.POISSON.DIST(4,L101,FALSE)</f>
        <v>3.239379903654459E-7</v>
      </c>
      <c r="BC101" s="13">
        <f t="shared" ref="BC101:BC164" si="268">_xlfn.POISSON.DIST(6,K101,FALSE) * _xlfn.POISSON.DIST(5,L101,FALSE)</f>
        <v>1.5333763934232678E-7</v>
      </c>
      <c r="BD101" s="13">
        <f t="shared" ref="BD101:BD164" si="269">_xlfn.POISSON.DIST(0,K101,FALSE) * _xlfn.POISSON.DIST(6,L101,FALSE)</f>
        <v>1.5740168284017877E-2</v>
      </c>
      <c r="BE101" s="13">
        <f t="shared" ref="BE101:BE164" si="270">_xlfn.POISSON.DIST(1,K101,FALSE) * _xlfn.POISSON.DIST(6,L101,FALSE)</f>
        <v>5.8975590067632247E-3</v>
      </c>
      <c r="BF101" s="13">
        <f t="shared" ref="BF101:BF164" si="271">_xlfn.POISSON.DIST(2,K101,FALSE) * _xlfn.POISSON.DIST(6,L101,FALSE)</f>
        <v>1.1048548405155837E-3</v>
      </c>
      <c r="BG101" s="13">
        <f t="shared" ref="BG101:BG164" si="272">_xlfn.POISSON.DIST(3,K101,FALSE) * _xlfn.POISSON.DIST(6,L101,FALSE)</f>
        <v>1.3798977025475926E-4</v>
      </c>
      <c r="BH101" s="13">
        <f t="shared" ref="BH101:BH164" si="273">_xlfn.POISSON.DIST(4,K101,FALSE) * _xlfn.POISSON.DIST(6,L101,FALSE)</f>
        <v>1.2925573566348975E-5</v>
      </c>
      <c r="BI101" s="13">
        <f t="shared" ref="BI101:BI164" si="274">_xlfn.POISSON.DIST(5,K101,FALSE) * _xlfn.POISSON.DIST(6,L101,FALSE)</f>
        <v>9.6859616019738766E-7</v>
      </c>
      <c r="BJ101" s="14">
        <f t="shared" ref="BJ101:BJ164" si="275">SUM(N101,Q101,T101,W101,X101,Y101,AD101,AE101,AF101,AG101,AM101,AN101,AO101,AP101,AQ101,AX101,AY101,AZ101,BA101,BB101,BC101)</f>
        <v>4.3366253235714955E-2</v>
      </c>
      <c r="BK101" s="14">
        <f t="shared" ref="BK101:BK164" si="276">SUM(M101,P101,S101,V101,AC101,AL101,AY101)</f>
        <v>0.135650412871228</v>
      </c>
      <c r="BL101" s="14">
        <f t="shared" ref="BL101:BL164" si="277">SUM(O101,R101,U101,AA101,AB101,AH101,AI101,AJ101,AK101,AR101,AS101,AT101,AU101,AV101,BD101,BE101,BF101,BG101,BH101,BI101)</f>
        <v>0.66770103713292184</v>
      </c>
      <c r="BM101" s="14">
        <f t="shared" ref="BM101:BM164" si="278">SUM(S101:BI101)</f>
        <v>0.50566176632537685</v>
      </c>
      <c r="BN101" s="14">
        <f t="shared" ref="BN101:BN164" si="279">SUM(M101:R101)</f>
        <v>0.48352426675280641</v>
      </c>
    </row>
    <row r="102" spans="1:66" x14ac:dyDescent="0.25">
      <c r="A102" t="s">
        <v>69</v>
      </c>
      <c r="B102" t="s">
        <v>73</v>
      </c>
      <c r="C102" t="s">
        <v>72</v>
      </c>
      <c r="D102" s="11">
        <v>44201</v>
      </c>
      <c r="E102" s="10">
        <f>VLOOKUP(A102,home!$A$2:$E$405,3,FALSE)</f>
        <v>1.33815028901734</v>
      </c>
      <c r="F102" s="10">
        <f>VLOOKUP(B102,home!$B$2:$E$405,3,FALSE)</f>
        <v>0.79</v>
      </c>
      <c r="G102" s="10">
        <f>VLOOKUP(C102,away!$B$2:$E$405,4,FALSE)</f>
        <v>1.45</v>
      </c>
      <c r="H102" s="10">
        <f>VLOOKUP(A102,away!$A$2:$E$405,3,FALSE)</f>
        <v>1.32369942196532</v>
      </c>
      <c r="I102" s="10">
        <f>VLOOKUP(C102,away!$B$2:$E$405,3,FALSE)</f>
        <v>1.23</v>
      </c>
      <c r="J102" s="10">
        <f>VLOOKUP(B102,home!$B$2:$E$405,4,FALSE)</f>
        <v>0.84</v>
      </c>
      <c r="K102" s="12">
        <f t="shared" si="224"/>
        <v>1.532851156069363</v>
      </c>
      <c r="L102" s="12">
        <f t="shared" si="225"/>
        <v>1.3676462427745686</v>
      </c>
      <c r="M102" s="13">
        <f t="shared" si="226"/>
        <v>5.4995858375760064E-2</v>
      </c>
      <c r="N102" s="13">
        <f t="shared" si="227"/>
        <v>8.4300465090310764E-2</v>
      </c>
      <c r="O102" s="13">
        <f t="shared" si="228"/>
        <v>7.5214879075770527E-2</v>
      </c>
      <c r="P102" s="13">
        <f t="shared" si="229"/>
        <v>0.11529321434491219</v>
      </c>
      <c r="Q102" s="13">
        <f t="shared" si="230"/>
        <v>6.461003268543393E-2</v>
      </c>
      <c r="R102" s="13">
        <f t="shared" si="231"/>
        <v>5.1433673384360556E-2</v>
      </c>
      <c r="S102" s="13">
        <f t="shared" si="232"/>
        <v>6.0425119575189132E-2</v>
      </c>
      <c r="T102" s="13">
        <f t="shared" si="233"/>
        <v>8.8363668447775767E-2</v>
      </c>
      <c r="U102" s="13">
        <f t="shared" si="234"/>
        <v>7.8840165708111101E-2</v>
      </c>
      <c r="V102" s="13">
        <f t="shared" si="235"/>
        <v>1.4075011926655319E-2</v>
      </c>
      <c r="W102" s="13">
        <f t="shared" si="236"/>
        <v>3.3012521098515574E-2</v>
      </c>
      <c r="X102" s="13">
        <f t="shared" si="237"/>
        <v>4.5149450444900992E-2</v>
      </c>
      <c r="Y102" s="13">
        <f t="shared" si="238"/>
        <v>3.0874238132152718E-2</v>
      </c>
      <c r="Z102" s="13">
        <f t="shared" si="239"/>
        <v>2.3447690052071667E-2</v>
      </c>
      <c r="AA102" s="13">
        <f t="shared" si="240"/>
        <v>3.5941818803474156E-2</v>
      </c>
      <c r="AB102" s="13">
        <f t="shared" si="241"/>
        <v>2.7546729252070468E-2</v>
      </c>
      <c r="AC102" s="13">
        <f t="shared" si="242"/>
        <v>1.8441767876859706E-3</v>
      </c>
      <c r="AD102" s="13">
        <f t="shared" si="243"/>
        <v>1.2650820282655958E-2</v>
      </c>
      <c r="AE102" s="13">
        <f t="shared" si="244"/>
        <v>1.7301846827590724E-2</v>
      </c>
      <c r="AF102" s="13">
        <f t="shared" si="245"/>
        <v>1.1831402903407775E-2</v>
      </c>
      <c r="AG102" s="13">
        <f t="shared" si="246"/>
        <v>5.3937245758659191E-3</v>
      </c>
      <c r="AH102" s="13">
        <f t="shared" si="247"/>
        <v>8.0170363003646168E-3</v>
      </c>
      <c r="AI102" s="13">
        <f t="shared" si="248"/>
        <v>1.228892336126395E-2</v>
      </c>
      <c r="AJ102" s="13">
        <f t="shared" si="249"/>
        <v>9.4185451905806246E-3</v>
      </c>
      <c r="AK102" s="13">
        <f t="shared" si="250"/>
        <v>4.8124092946243494E-3</v>
      </c>
      <c r="AL102" s="13">
        <f t="shared" si="251"/>
        <v>1.5464515034557951E-4</v>
      </c>
      <c r="AM102" s="13">
        <f t="shared" si="252"/>
        <v>3.8783648990989871E-3</v>
      </c>
      <c r="AN102" s="13">
        <f t="shared" si="253"/>
        <v>5.3042311823614987E-3</v>
      </c>
      <c r="AO102" s="13">
        <f t="shared" si="254"/>
        <v>3.6271559236822062E-3</v>
      </c>
      <c r="AP102" s="13">
        <f t="shared" si="255"/>
        <v>1.6535553903271622E-3</v>
      </c>
      <c r="AQ102" s="13">
        <f t="shared" si="256"/>
        <v>5.6536970420014495E-4</v>
      </c>
      <c r="AR102" s="13">
        <f t="shared" si="257"/>
        <v>2.1928939148761991E-3</v>
      </c>
      <c r="AS102" s="13">
        <f t="shared" si="258"/>
        <v>3.3613799725554531E-3</v>
      </c>
      <c r="AT102" s="13">
        <f t="shared" si="259"/>
        <v>2.5762475884600154E-3</v>
      </c>
      <c r="AU102" s="13">
        <f t="shared" si="260"/>
        <v>1.3163346980972809E-3</v>
      </c>
      <c r="AV102" s="13">
        <f t="shared" si="261"/>
        <v>5.0443629093815826E-4</v>
      </c>
      <c r="AW102" s="13">
        <f t="shared" si="262"/>
        <v>9.0054945311484867E-6</v>
      </c>
      <c r="AX102" s="13">
        <f t="shared" si="263"/>
        <v>9.9082601987378707E-4</v>
      </c>
      <c r="AY102" s="13">
        <f t="shared" si="264"/>
        <v>1.355099483323665E-3</v>
      </c>
      <c r="AZ102" s="13">
        <f t="shared" si="265"/>
        <v>9.2664835847668504E-4</v>
      </c>
      <c r="BA102" s="13">
        <f t="shared" si="266"/>
        <v>4.2244238194795301E-4</v>
      </c>
      <c r="BB102" s="13">
        <f t="shared" si="267"/>
        <v>1.4443793411496439E-4</v>
      </c>
      <c r="BC102" s="13">
        <f t="shared" si="268"/>
        <v>3.9507999581290345E-5</v>
      </c>
      <c r="BD102" s="13">
        <f t="shared" si="269"/>
        <v>4.9985052058060763E-4</v>
      </c>
      <c r="BE102" s="13">
        <f t="shared" si="270"/>
        <v>7.6619644833385715E-4</v>
      </c>
      <c r="BF102" s="13">
        <f t="shared" si="271"/>
        <v>5.8723255580239654E-4</v>
      </c>
      <c r="BG102" s="13">
        <f t="shared" si="272"/>
        <v>3.0004670068109007E-4</v>
      </c>
      <c r="BH102" s="13">
        <f t="shared" si="273"/>
        <v>1.1498173300345176E-4</v>
      </c>
      <c r="BI102" s="13">
        <f t="shared" si="274"/>
        <v>3.5249976472239981E-5</v>
      </c>
      <c r="BJ102" s="14">
        <f t="shared" si="275"/>
        <v>0.41239580976559842</v>
      </c>
      <c r="BK102" s="14">
        <f t="shared" si="276"/>
        <v>0.24814312564387189</v>
      </c>
      <c r="BL102" s="14">
        <f t="shared" si="277"/>
        <v>0.31576903077042112</v>
      </c>
      <c r="BM102" s="14">
        <f t="shared" si="278"/>
        <v>0.55256143928662271</v>
      </c>
      <c r="BN102" s="14">
        <f t="shared" si="279"/>
        <v>0.44584812295654802</v>
      </c>
    </row>
    <row r="103" spans="1:66" x14ac:dyDescent="0.25">
      <c r="A103" t="s">
        <v>69</v>
      </c>
      <c r="B103" t="s">
        <v>77</v>
      </c>
      <c r="C103" t="s">
        <v>76</v>
      </c>
      <c r="D103" s="11">
        <v>44201</v>
      </c>
      <c r="E103" s="10">
        <f>VLOOKUP(A103,home!$A$2:$E$405,3,FALSE)</f>
        <v>1.33815028901734</v>
      </c>
      <c r="F103" s="10">
        <f>VLOOKUP(B103,home!$B$2:$E$405,3,FALSE)</f>
        <v>1.27</v>
      </c>
      <c r="G103" s="10">
        <f>VLOOKUP(C103,away!$B$2:$E$405,4,FALSE)</f>
        <v>0.92</v>
      </c>
      <c r="H103" s="10">
        <f>VLOOKUP(A103,away!$A$2:$E$405,3,FALSE)</f>
        <v>1.32369942196532</v>
      </c>
      <c r="I103" s="10">
        <f>VLOOKUP(C103,away!$B$2:$E$405,3,FALSE)</f>
        <v>0.7</v>
      </c>
      <c r="J103" s="10">
        <f>VLOOKUP(B103,home!$B$2:$E$405,4,FALSE)</f>
        <v>0.71</v>
      </c>
      <c r="K103" s="12">
        <f t="shared" si="224"/>
        <v>1.5634947976878601</v>
      </c>
      <c r="L103" s="12">
        <f t="shared" si="225"/>
        <v>0.65787861271676396</v>
      </c>
      <c r="M103" s="13">
        <f t="shared" si="226"/>
        <v>0.10846004633028222</v>
      </c>
      <c r="N103" s="13">
        <f t="shared" si="227"/>
        <v>0.16957671819438053</v>
      </c>
      <c r="O103" s="13">
        <f t="shared" si="228"/>
        <v>7.1353544814962019E-2</v>
      </c>
      <c r="P103" s="13">
        <f t="shared" si="229"/>
        <v>0.11156089611478071</v>
      </c>
      <c r="Q103" s="13">
        <f t="shared" si="230"/>
        <v>0.13256615835294716</v>
      </c>
      <c r="R103" s="13">
        <f t="shared" si="231"/>
        <v>2.3470985537645324E-2</v>
      </c>
      <c r="S103" s="13">
        <f t="shared" si="232"/>
        <v>2.8687599634691453E-2</v>
      </c>
      <c r="T103" s="13">
        <f t="shared" si="233"/>
        <v>8.7212440350427731E-2</v>
      </c>
      <c r="U103" s="13">
        <f t="shared" si="234"/>
        <v>3.6696763784715467E-2</v>
      </c>
      <c r="V103" s="13">
        <f t="shared" si="235"/>
        <v>3.2786413378458295E-3</v>
      </c>
      <c r="W103" s="13">
        <f t="shared" si="236"/>
        <v>6.9088832978099313E-2</v>
      </c>
      <c r="X103" s="13">
        <f t="shared" si="237"/>
        <v>4.5452065593852196E-2</v>
      </c>
      <c r="Y103" s="13">
        <f t="shared" si="238"/>
        <v>1.4950970928997416E-2</v>
      </c>
      <c r="Z103" s="13">
        <f t="shared" si="239"/>
        <v>5.1470198015337795E-3</v>
      </c>
      <c r="AA103" s="13">
        <f t="shared" si="240"/>
        <v>8.0473386832944655E-3</v>
      </c>
      <c r="AB103" s="13">
        <f t="shared" si="241"/>
        <v>6.2909860832815866E-3</v>
      </c>
      <c r="AC103" s="13">
        <f t="shared" si="242"/>
        <v>2.1077356251490519E-4</v>
      </c>
      <c r="AD103" s="13">
        <f t="shared" si="243"/>
        <v>2.7005007734895926E-2</v>
      </c>
      <c r="AE103" s="13">
        <f t="shared" si="244"/>
        <v>1.7766017025038813E-2</v>
      </c>
      <c r="AF103" s="13">
        <f t="shared" si="245"/>
        <v>5.8439413169674714E-3</v>
      </c>
      <c r="AG103" s="13">
        <f t="shared" si="246"/>
        <v>1.2815346688015796E-3</v>
      </c>
      <c r="AH103" s="13">
        <f t="shared" si="247"/>
        <v>8.4652856166468908E-4</v>
      </c>
      <c r="AI103" s="13">
        <f t="shared" si="248"/>
        <v>1.3235430022569283E-3</v>
      </c>
      <c r="AJ103" s="13">
        <f t="shared" si="249"/>
        <v>1.0346762992724397E-3</v>
      </c>
      <c r="AK103" s="13">
        <f t="shared" si="250"/>
        <v>5.3923700373446231E-4</v>
      </c>
      <c r="AL103" s="13">
        <f t="shared" si="251"/>
        <v>8.6719813634829396E-6</v>
      </c>
      <c r="AM103" s="13">
        <f t="shared" si="252"/>
        <v>8.4444378210060452E-3</v>
      </c>
      <c r="AN103" s="13">
        <f t="shared" si="253"/>
        <v>5.5554150388564313E-3</v>
      </c>
      <c r="AO103" s="13">
        <f t="shared" si="254"/>
        <v>1.8273943694143576E-3</v>
      </c>
      <c r="AP103" s="13">
        <f t="shared" si="255"/>
        <v>4.0073455754558113E-4</v>
      </c>
      <c r="AQ103" s="13">
        <f t="shared" si="256"/>
        <v>6.5908673696438283E-5</v>
      </c>
      <c r="AR103" s="13">
        <f t="shared" si="257"/>
        <v>1.1138260715461669E-4</v>
      </c>
      <c r="AS103" s="13">
        <f t="shared" si="258"/>
        <v>1.7414612683915381E-4</v>
      </c>
      <c r="AT103" s="13">
        <f t="shared" si="259"/>
        <v>1.3613828167525363E-4</v>
      </c>
      <c r="AU103" s="13">
        <f t="shared" si="260"/>
        <v>7.0950498388474537E-5</v>
      </c>
      <c r="AV103" s="13">
        <f t="shared" si="261"/>
        <v>2.7732683780935199E-5</v>
      </c>
      <c r="AW103" s="13">
        <f t="shared" si="262"/>
        <v>2.4777531879105907E-7</v>
      </c>
      <c r="AX103" s="13">
        <f t="shared" si="263"/>
        <v>2.2004724337569264E-3</v>
      </c>
      <c r="AY103" s="13">
        <f t="shared" si="264"/>
        <v>1.4476437520414883E-3</v>
      </c>
      <c r="AZ103" s="13">
        <f t="shared" si="265"/>
        <v>4.7618693165057258E-4</v>
      </c>
      <c r="BA103" s="13">
        <f t="shared" si="266"/>
        <v>1.0442439932937706E-4</v>
      </c>
      <c r="BB103" s="13">
        <f t="shared" si="267"/>
        <v>1.7174644741147988E-5</v>
      </c>
      <c r="BC103" s="13">
        <f t="shared" si="268"/>
        <v>2.2597662912419416E-6</v>
      </c>
      <c r="BD103" s="13">
        <f t="shared" si="269"/>
        <v>1.2212705845942582E-5</v>
      </c>
      <c r="BE103" s="13">
        <f t="shared" si="270"/>
        <v>1.9094502055823341E-5</v>
      </c>
      <c r="BF103" s="13">
        <f t="shared" si="271"/>
        <v>1.4927077314359975E-5</v>
      </c>
      <c r="BG103" s="13">
        <f t="shared" si="272"/>
        <v>7.7794692418954328E-6</v>
      </c>
      <c r="BH103" s="13">
        <f t="shared" si="273"/>
        <v>3.0407899221190562E-6</v>
      </c>
      <c r="BI103" s="13">
        <f t="shared" si="274"/>
        <v>9.5085184481896406E-7</v>
      </c>
      <c r="BJ103" s="14">
        <f t="shared" si="275"/>
        <v>0.59128573953273766</v>
      </c>
      <c r="BK103" s="14">
        <f t="shared" si="276"/>
        <v>0.25365427271352009</v>
      </c>
      <c r="BL103" s="14">
        <f t="shared" si="277"/>
        <v>0.15018195936489079</v>
      </c>
      <c r="BM103" s="14">
        <f t="shared" si="278"/>
        <v>0.38183324609096198</v>
      </c>
      <c r="BN103" s="14">
        <f t="shared" si="279"/>
        <v>0.61698834934499802</v>
      </c>
    </row>
    <row r="104" spans="1:66" s="10" customFormat="1" x14ac:dyDescent="0.25">
      <c r="A104" t="s">
        <v>69</v>
      </c>
      <c r="B104" t="s">
        <v>381</v>
      </c>
      <c r="C104" t="s">
        <v>351</v>
      </c>
      <c r="D104" s="11">
        <v>44201</v>
      </c>
      <c r="E104" s="10">
        <f>VLOOKUP(A104,home!$A$2:$E$405,3,FALSE)</f>
        <v>1.33815028901734</v>
      </c>
      <c r="F104" s="10">
        <f>VLOOKUP(B104,home!$B$2:$E$405,3,FALSE)</f>
        <v>1.01</v>
      </c>
      <c r="G104" s="10">
        <f>VLOOKUP(C104,away!$B$2:$E$405,4,FALSE)</f>
        <v>0.66</v>
      </c>
      <c r="H104" s="10">
        <f>VLOOKUP(A104,away!$A$2:$E$405,3,FALSE)</f>
        <v>1.32369942196532</v>
      </c>
      <c r="I104" s="10">
        <f>VLOOKUP(C104,away!$B$2:$E$405,3,FALSE)</f>
        <v>0.97</v>
      </c>
      <c r="J104" s="10">
        <f>VLOOKUP(B104,home!$B$2:$E$405,4,FALSE)</f>
        <v>1.2</v>
      </c>
      <c r="K104" s="12">
        <f t="shared" si="224"/>
        <v>0.89201098265895884</v>
      </c>
      <c r="L104" s="12">
        <f t="shared" si="225"/>
        <v>1.5407861271676324</v>
      </c>
      <c r="M104" s="13">
        <f t="shared" si="226"/>
        <v>8.7790927964292428E-2</v>
      </c>
      <c r="N104" s="13">
        <f t="shared" si="227"/>
        <v>7.8310471921970354E-2</v>
      </c>
      <c r="O104" s="13">
        <f t="shared" si="228"/>
        <v>0.13526704389855473</v>
      </c>
      <c r="P104" s="13">
        <f t="shared" si="229"/>
        <v>0.12065968874932233</v>
      </c>
      <c r="Q104" s="13">
        <f t="shared" si="230"/>
        <v>3.4926900505801793E-2</v>
      </c>
      <c r="R104" s="13">
        <f t="shared" si="231"/>
        <v>0.10420879235093414</v>
      </c>
      <c r="S104" s="13">
        <f t="shared" si="232"/>
        <v>4.14586131695888E-2</v>
      </c>
      <c r="T104" s="13">
        <f t="shared" si="233"/>
        <v>5.3814883764303566E-2</v>
      </c>
      <c r="U104" s="13">
        <f t="shared" si="234"/>
        <v>9.2955387266660153E-2</v>
      </c>
      <c r="V104" s="13">
        <f t="shared" si="235"/>
        <v>6.3311823480538265E-3</v>
      </c>
      <c r="W104" s="13">
        <f t="shared" si="236"/>
        <v>1.038505961380398E-2</v>
      </c>
      <c r="X104" s="13">
        <f t="shared" si="237"/>
        <v>1.6001155782758025E-2</v>
      </c>
      <c r="Y104" s="13">
        <f t="shared" si="238"/>
        <v>1.2327179424360853E-2</v>
      </c>
      <c r="Z104" s="13">
        <f t="shared" si="239"/>
        <v>5.3521153861070599E-2</v>
      </c>
      <c r="AA104" s="13">
        <f t="shared" si="240"/>
        <v>4.7741457048654914E-2</v>
      </c>
      <c r="AB104" s="13">
        <f t="shared" si="241"/>
        <v>2.1292952007770573E-2</v>
      </c>
      <c r="AC104" s="13">
        <f t="shared" si="242"/>
        <v>5.4384783061104715E-4</v>
      </c>
      <c r="AD104" s="13">
        <f t="shared" si="243"/>
        <v>2.3158968077702886E-3</v>
      </c>
      <c r="AE104" s="13">
        <f t="shared" si="244"/>
        <v>3.5683016733642661E-3</v>
      </c>
      <c r="AF104" s="13">
        <f t="shared" si="245"/>
        <v>2.7489948579343549E-3</v>
      </c>
      <c r="AG104" s="13">
        <f t="shared" si="246"/>
        <v>1.4118710469201367E-3</v>
      </c>
      <c r="AH104" s="13">
        <f t="shared" si="247"/>
        <v>2.0616162844785492E-2</v>
      </c>
      <c r="AI104" s="13">
        <f t="shared" si="248"/>
        <v>1.8389843677834222E-2</v>
      </c>
      <c r="AJ104" s="13">
        <f t="shared" si="249"/>
        <v>8.2019712650047739E-3</v>
      </c>
      <c r="AK104" s="13">
        <f t="shared" si="250"/>
        <v>2.4387494826124839E-3</v>
      </c>
      <c r="AL104" s="13">
        <f t="shared" si="251"/>
        <v>2.9898538033548636E-5</v>
      </c>
      <c r="AM104" s="13">
        <f t="shared" si="252"/>
        <v>4.131610774471844E-4</v>
      </c>
      <c r="AN104" s="13">
        <f t="shared" si="253"/>
        <v>6.3659285641625351E-4</v>
      </c>
      <c r="AO104" s="13">
        <f t="shared" si="254"/>
        <v>4.9042672091009006E-4</v>
      </c>
      <c r="AP104" s="13">
        <f t="shared" si="255"/>
        <v>2.5188089599019296E-4</v>
      </c>
      <c r="AQ104" s="13">
        <f t="shared" si="256"/>
        <v>9.7023647560060691E-5</v>
      </c>
      <c r="AR104" s="13">
        <f t="shared" si="257"/>
        <v>6.3530195413348542E-3</v>
      </c>
      <c r="AS104" s="13">
        <f t="shared" si="258"/>
        <v>5.6669632039176706E-3</v>
      </c>
      <c r="AT104" s="13">
        <f t="shared" si="259"/>
        <v>2.5274967081093816E-3</v>
      </c>
      <c r="AU104" s="13">
        <f t="shared" si="260"/>
        <v>7.515182740893111E-4</v>
      </c>
      <c r="AV104" s="13">
        <f t="shared" si="261"/>
        <v>1.6759063853914274E-4</v>
      </c>
      <c r="AW104" s="13">
        <f t="shared" si="262"/>
        <v>1.1414582022817839E-6</v>
      </c>
      <c r="AX104" s="13">
        <f t="shared" si="263"/>
        <v>6.1424036448349493E-5</v>
      </c>
      <c r="AY104" s="13">
        <f t="shared" si="264"/>
        <v>9.4641303234255919E-5</v>
      </c>
      <c r="AZ104" s="13">
        <f t="shared" si="265"/>
        <v>7.2911003540203348E-5</v>
      </c>
      <c r="BA104" s="13">
        <f t="shared" si="266"/>
        <v>3.7446754257538487E-5</v>
      </c>
      <c r="BB104" s="13">
        <f t="shared" si="267"/>
        <v>1.4424359866867697E-5</v>
      </c>
      <c r="BC104" s="13">
        <f t="shared" si="268"/>
        <v>4.4449707152286595E-6</v>
      </c>
      <c r="BD104" s="13">
        <f t="shared" si="269"/>
        <v>1.6314407291522686E-3</v>
      </c>
      <c r="BE104" s="13">
        <f t="shared" si="270"/>
        <v>1.4552630479609636E-3</v>
      </c>
      <c r="BF104" s="13">
        <f t="shared" si="271"/>
        <v>6.4905531071946529E-4</v>
      </c>
      <c r="BG104" s="13">
        <f t="shared" si="272"/>
        <v>1.929881551716287E-4</v>
      </c>
      <c r="BH104" s="13">
        <f t="shared" si="273"/>
        <v>4.3036888484046026E-5</v>
      </c>
      <c r="BI104" s="13">
        <f t="shared" si="274"/>
        <v>7.6778754374475887E-6</v>
      </c>
      <c r="BJ104" s="14">
        <f t="shared" si="275"/>
        <v>0.21798509302537386</v>
      </c>
      <c r="BK104" s="14">
        <f t="shared" si="276"/>
        <v>0.25690879990313625</v>
      </c>
      <c r="BL104" s="14">
        <f t="shared" si="277"/>
        <v>0.4705584102157277</v>
      </c>
      <c r="BM104" s="14">
        <f t="shared" si="278"/>
        <v>0.43771613176940061</v>
      </c>
      <c r="BN104" s="14">
        <f t="shared" si="279"/>
        <v>0.56116382539087573</v>
      </c>
    </row>
    <row r="105" spans="1:66" x14ac:dyDescent="0.25">
      <c r="A105" t="s">
        <v>80</v>
      </c>
      <c r="B105" t="s">
        <v>416</v>
      </c>
      <c r="C105" t="s">
        <v>93</v>
      </c>
      <c r="D105" s="11">
        <v>44201</v>
      </c>
      <c r="E105" s="10">
        <f>VLOOKUP(A105,home!$A$2:$E$405,3,FALSE)</f>
        <v>1.2518115942029</v>
      </c>
      <c r="F105" s="10">
        <f>VLOOKUP(B105,home!$B$2:$E$405,3,FALSE)</f>
        <v>0.76</v>
      </c>
      <c r="G105" s="10">
        <f>VLOOKUP(C105,away!$B$2:$E$405,4,FALSE)</f>
        <v>0.73</v>
      </c>
      <c r="H105" s="10">
        <f>VLOOKUP(A105,away!$A$2:$E$405,3,FALSE)</f>
        <v>1.0561594202898601</v>
      </c>
      <c r="I105" s="10">
        <f>VLOOKUP(C105,away!$B$2:$E$405,3,FALSE)</f>
        <v>0.56000000000000005</v>
      </c>
      <c r="J105" s="10">
        <f>VLOOKUP(B105,home!$B$2:$E$405,4,FALSE)</f>
        <v>0.7</v>
      </c>
      <c r="K105" s="12">
        <f t="shared" si="224"/>
        <v>0.69450507246376891</v>
      </c>
      <c r="L105" s="12">
        <f t="shared" si="225"/>
        <v>0.41401449275362517</v>
      </c>
      <c r="M105" s="13">
        <f t="shared" si="226"/>
        <v>0.33004721294743683</v>
      </c>
      <c r="N105" s="13">
        <f t="shared" si="227"/>
        <v>0.22921946354452458</v>
      </c>
      <c r="O105" s="13">
        <f t="shared" si="228"/>
        <v>0.13664432945318075</v>
      </c>
      <c r="P105" s="13">
        <f t="shared" si="229"/>
        <v>9.4900179928644399E-2</v>
      </c>
      <c r="Q105" s="13">
        <f t="shared" si="230"/>
        <v>7.9597040069548139E-2</v>
      </c>
      <c r="R105" s="13">
        <f t="shared" si="231"/>
        <v>2.828636637310894E-2</v>
      </c>
      <c r="S105" s="13">
        <f t="shared" si="232"/>
        <v>6.8217847304798962E-3</v>
      </c>
      <c r="T105" s="13">
        <f t="shared" si="233"/>
        <v>3.2954328169083939E-2</v>
      </c>
      <c r="U105" s="13">
        <f t="shared" si="234"/>
        <v>1.9645024927692739E-2</v>
      </c>
      <c r="V105" s="13">
        <f t="shared" si="235"/>
        <v>2.1794477778416918E-4</v>
      </c>
      <c r="W105" s="13">
        <f t="shared" si="236"/>
        <v>1.8426849360467686E-2</v>
      </c>
      <c r="X105" s="13">
        <f t="shared" si="237"/>
        <v>7.6289826910214895E-3</v>
      </c>
      <c r="Y105" s="13">
        <f t="shared" si="238"/>
        <v>1.5792546995247244E-3</v>
      </c>
      <c r="Z105" s="13">
        <f t="shared" si="239"/>
        <v>3.9036552086019667E-3</v>
      </c>
      <c r="AA105" s="13">
        <f t="shared" si="240"/>
        <v>2.7111083435236777E-3</v>
      </c>
      <c r="AB105" s="13">
        <f t="shared" si="241"/>
        <v>9.414392482880201E-4</v>
      </c>
      <c r="AC105" s="13">
        <f t="shared" si="242"/>
        <v>3.9166742315288174E-6</v>
      </c>
      <c r="AD105" s="13">
        <f t="shared" si="243"/>
        <v>3.1993850875926405E-3</v>
      </c>
      <c r="AE105" s="13">
        <f t="shared" si="244"/>
        <v>1.3245917941631794E-3</v>
      </c>
      <c r="AF105" s="13">
        <f t="shared" si="245"/>
        <v>2.7420009988304156E-4</v>
      </c>
      <c r="AG105" s="13">
        <f t="shared" si="246"/>
        <v>3.7840938422023611E-5</v>
      </c>
      <c r="AH105" s="13">
        <f t="shared" si="247"/>
        <v>4.0404245776859746E-4</v>
      </c>
      <c r="AI105" s="13">
        <f t="shared" si="248"/>
        <v>2.8060953641101909E-4</v>
      </c>
      <c r="AJ105" s="13">
        <f t="shared" si="249"/>
        <v>9.7442373209579689E-5</v>
      </c>
      <c r="AK105" s="13">
        <f t="shared" si="250"/>
        <v>2.2558074155653589E-5</v>
      </c>
      <c r="AL105" s="13">
        <f t="shared" si="251"/>
        <v>4.5047262902131008E-8</v>
      </c>
      <c r="AM105" s="13">
        <f t="shared" si="252"/>
        <v>4.4439783441960575E-4</v>
      </c>
      <c r="AN105" s="13">
        <f t="shared" si="253"/>
        <v>1.8398714399804256E-4</v>
      </c>
      <c r="AO105" s="13">
        <f t="shared" si="254"/>
        <v>3.8086672047768897E-5</v>
      </c>
      <c r="AP105" s="13">
        <f t="shared" si="255"/>
        <v>5.2561447361769054E-6</v>
      </c>
      <c r="AQ105" s="13">
        <f t="shared" si="256"/>
        <v>5.4403002419697959E-7</v>
      </c>
      <c r="AR105" s="13">
        <f t="shared" si="257"/>
        <v>3.3455886640798796E-5</v>
      </c>
      <c r="AS105" s="13">
        <f t="shared" si="258"/>
        <v>2.3235282975807605E-5</v>
      </c>
      <c r="AT105" s="13">
        <f t="shared" si="259"/>
        <v>8.068510943414717E-6</v>
      </c>
      <c r="AU105" s="13">
        <f t="shared" si="260"/>
        <v>1.8678739258103171E-6</v>
      </c>
      <c r="AV105" s="13">
        <f t="shared" si="261"/>
        <v>3.2431197904951972E-7</v>
      </c>
      <c r="AW105" s="13">
        <f t="shared" si="262"/>
        <v>3.5979644956853235E-10</v>
      </c>
      <c r="AX105" s="13">
        <f t="shared" si="263"/>
        <v>5.1439425032721692E-5</v>
      </c>
      <c r="AY105" s="13">
        <f t="shared" si="264"/>
        <v>2.1296667462460394E-5</v>
      </c>
      <c r="AZ105" s="13">
        <f t="shared" si="265"/>
        <v>4.408564488406588E-6</v>
      </c>
      <c r="BA105" s="13">
        <f t="shared" si="266"/>
        <v>6.0840319681309966E-7</v>
      </c>
      <c r="BB105" s="13">
        <f t="shared" si="267"/>
        <v>6.2971935229564847E-8</v>
      </c>
      <c r="BC105" s="13">
        <f t="shared" si="268"/>
        <v>5.2142587643564881E-9</v>
      </c>
      <c r="BD105" s="13">
        <f t="shared" si="269"/>
        <v>2.3085369895355144E-6</v>
      </c>
      <c r="BE105" s="13">
        <f t="shared" si="270"/>
        <v>1.6032906492026533E-6</v>
      </c>
      <c r="BF105" s="13">
        <f t="shared" si="271"/>
        <v>5.5674674425248586E-7</v>
      </c>
      <c r="BG105" s="13">
        <f t="shared" si="272"/>
        <v>1.2888781265368006E-7</v>
      </c>
      <c r="BH105" s="13">
        <f t="shared" si="273"/>
        <v>2.2378309916685184E-8</v>
      </c>
      <c r="BI105" s="13">
        <f t="shared" si="274"/>
        <v>3.1083699500608247E-9</v>
      </c>
      <c r="BJ105" s="14">
        <f t="shared" si="275"/>
        <v>0.3749920295258316</v>
      </c>
      <c r="BK105" s="14">
        <f t="shared" si="276"/>
        <v>0.43201238077330228</v>
      </c>
      <c r="BL105" s="14">
        <f t="shared" si="277"/>
        <v>0.18910449560267942</v>
      </c>
      <c r="BM105" s="14">
        <f t="shared" si="278"/>
        <v>0.10129667248630546</v>
      </c>
      <c r="BN105" s="14">
        <f t="shared" si="279"/>
        <v>0.89869459231644355</v>
      </c>
    </row>
    <row r="106" spans="1:66" x14ac:dyDescent="0.25">
      <c r="A106" t="s">
        <v>80</v>
      </c>
      <c r="B106" t="s">
        <v>82</v>
      </c>
      <c r="C106" t="s">
        <v>89</v>
      </c>
      <c r="D106" s="11">
        <v>44201</v>
      </c>
      <c r="E106" s="10">
        <f>VLOOKUP(A106,home!$A$2:$E$405,3,FALSE)</f>
        <v>1.2518115942029</v>
      </c>
      <c r="F106" s="10">
        <f>VLOOKUP(B106,home!$B$2:$E$405,3,FALSE)</f>
        <v>0.63</v>
      </c>
      <c r="G106" s="10">
        <f>VLOOKUP(C106,away!$B$2:$E$405,4,FALSE)</f>
        <v>0.8</v>
      </c>
      <c r="H106" s="10">
        <f>VLOOKUP(A106,away!$A$2:$E$405,3,FALSE)</f>
        <v>1.0561594202898601</v>
      </c>
      <c r="I106" s="10">
        <f>VLOOKUP(C106,away!$B$2:$E$405,3,FALSE)</f>
        <v>1.01</v>
      </c>
      <c r="J106" s="10">
        <f>VLOOKUP(B106,home!$B$2:$E$405,4,FALSE)</f>
        <v>1.52</v>
      </c>
      <c r="K106" s="12">
        <f t="shared" si="224"/>
        <v>0.6309130434782616</v>
      </c>
      <c r="L106" s="12">
        <f t="shared" si="225"/>
        <v>1.6214159420289933</v>
      </c>
      <c r="M106" s="13">
        <f t="shared" si="226"/>
        <v>0.10515403692543809</v>
      </c>
      <c r="N106" s="13">
        <f t="shared" si="227"/>
        <v>6.6343053470653654E-2</v>
      </c>
      <c r="O106" s="13">
        <f t="shared" si="228"/>
        <v>0.17049843183961075</v>
      </c>
      <c r="P106" s="13">
        <f t="shared" si="229"/>
        <v>0.10756968454019976</v>
      </c>
      <c r="Q106" s="13">
        <f t="shared" si="230"/>
        <v>2.0928348889405566E-2</v>
      </c>
      <c r="R106" s="13">
        <f t="shared" si="231"/>
        <v>0.13822443773784432</v>
      </c>
      <c r="S106" s="13">
        <f t="shared" si="232"/>
        <v>2.7510206384855546E-2</v>
      </c>
      <c r="T106" s="13">
        <f t="shared" si="233"/>
        <v>3.3933558529626963E-2</v>
      </c>
      <c r="U106" s="13">
        <f t="shared" si="234"/>
        <v>8.7207600696254828E-2</v>
      </c>
      <c r="V106" s="13">
        <f t="shared" si="235"/>
        <v>3.1269092984176012E-3</v>
      </c>
      <c r="W106" s="13">
        <f t="shared" si="236"/>
        <v>4.4013227642632552E-3</v>
      </c>
      <c r="X106" s="13">
        <f t="shared" si="237"/>
        <v>7.1363748959915587E-3</v>
      </c>
      <c r="Y106" s="13">
        <f t="shared" si="238"/>
        <v>5.7855160123281074E-3</v>
      </c>
      <c r="Z106" s="13">
        <f t="shared" si="239"/>
        <v>7.4706435642044933E-2</v>
      </c>
      <c r="AA106" s="13">
        <f t="shared" si="240"/>
        <v>4.7133264678335444E-2</v>
      </c>
      <c r="AB106" s="13">
        <f t="shared" si="241"/>
        <v>1.4868495733637528E-2</v>
      </c>
      <c r="AC106" s="13">
        <f t="shared" si="242"/>
        <v>1.9992138239014005E-4</v>
      </c>
      <c r="AD106" s="13">
        <f t="shared" si="243"/>
        <v>6.9421298513287115E-4</v>
      </c>
      <c r="AE106" s="13">
        <f t="shared" si="244"/>
        <v>1.1256080012579737E-3</v>
      </c>
      <c r="AF106" s="13">
        <f t="shared" si="245"/>
        <v>9.1253937885753516E-4</v>
      </c>
      <c r="AG106" s="13">
        <f t="shared" si="246"/>
        <v>4.93201965536281E-4</v>
      </c>
      <c r="AH106" s="13">
        <f t="shared" si="247"/>
        <v>3.0282551430543665E-2</v>
      </c>
      <c r="AI106" s="13">
        <f t="shared" si="248"/>
        <v>1.9105656687331288E-2</v>
      </c>
      <c r="AJ106" s="13">
        <f t="shared" si="249"/>
        <v>6.0270040041274908E-3</v>
      </c>
      <c r="AK106" s="13">
        <f t="shared" si="250"/>
        <v>1.2675051464332485E-3</v>
      </c>
      <c r="AL106" s="13">
        <f t="shared" si="251"/>
        <v>8.1805627878260001E-6</v>
      </c>
      <c r="AM106" s="13">
        <f t="shared" si="252"/>
        <v>8.7597605454461803E-5</v>
      </c>
      <c r="AN106" s="13">
        <f t="shared" si="253"/>
        <v>1.4203215396743025E-4</v>
      </c>
      <c r="AO106" s="13">
        <f t="shared" si="254"/>
        <v>1.1514659936175401E-4</v>
      </c>
      <c r="AP106" s="13">
        <f t="shared" si="255"/>
        <v>6.223351062519115E-5</v>
      </c>
      <c r="AQ106" s="13">
        <f t="shared" si="256"/>
        <v>2.5226601564028922E-5</v>
      </c>
      <c r="AR106" s="13">
        <f t="shared" si="257"/>
        <v>9.8201223309592727E-3</v>
      </c>
      <c r="AS106" s="13">
        <f t="shared" si="258"/>
        <v>6.1956432671543549E-3</v>
      </c>
      <c r="AT106" s="13">
        <f t="shared" si="259"/>
        <v>1.9544560749929769E-3</v>
      </c>
      <c r="AU106" s="13">
        <f t="shared" si="260"/>
        <v>4.1103061020613226E-4</v>
      </c>
      <c r="AV106" s="13">
        <f t="shared" si="261"/>
        <v>6.4831143311969459E-5</v>
      </c>
      <c r="AW106" s="13">
        <f t="shared" si="262"/>
        <v>2.3245806928609537E-7</v>
      </c>
      <c r="AX106" s="13">
        <f t="shared" si="263"/>
        <v>9.211078643113745E-6</v>
      </c>
      <c r="AY106" s="13">
        <f t="shared" si="264"/>
        <v>1.4934989755227412E-5</v>
      </c>
      <c r="AZ106" s="13">
        <f t="shared" si="265"/>
        <v>1.2107915241582713E-5</v>
      </c>
      <c r="BA106" s="13">
        <f t="shared" si="266"/>
        <v>6.5439889324793466E-6</v>
      </c>
      <c r="BB106" s="13">
        <f t="shared" si="267"/>
        <v>2.6526319948958272E-6</v>
      </c>
      <c r="BC106" s="13">
        <f t="shared" si="268"/>
        <v>8.6020396097205247E-7</v>
      </c>
      <c r="BD106" s="13">
        <f t="shared" si="269"/>
        <v>2.6537504833487146E-3</v>
      </c>
      <c r="BE106" s="13">
        <f t="shared" si="270"/>
        <v>1.6742857940814451E-3</v>
      </c>
      <c r="BF106" s="13">
        <f t="shared" si="271"/>
        <v>5.2816437299817122E-4</v>
      </c>
      <c r="BG106" s="13">
        <f t="shared" si="272"/>
        <v>1.1107526400835468E-4</v>
      </c>
      <c r="BH106" s="13">
        <f t="shared" si="273"/>
        <v>1.751970821766561E-5</v>
      </c>
      <c r="BI106" s="13">
        <f t="shared" si="274"/>
        <v>2.2106824864917044E-6</v>
      </c>
      <c r="BJ106" s="14">
        <f t="shared" si="275"/>
        <v>0.14223228417255493</v>
      </c>
      <c r="BK106" s="14">
        <f t="shared" si="276"/>
        <v>0.24358387408384416</v>
      </c>
      <c r="BL106" s="14">
        <f t="shared" si="277"/>
        <v>0.53804803768588416</v>
      </c>
      <c r="BM106" s="14">
        <f t="shared" si="278"/>
        <v>0.38983793564948993</v>
      </c>
      <c r="BN106" s="14">
        <f t="shared" si="279"/>
        <v>0.60871799340315214</v>
      </c>
    </row>
    <row r="107" spans="1:66" x14ac:dyDescent="0.25">
      <c r="A107" t="s">
        <v>80</v>
      </c>
      <c r="B107" t="s">
        <v>359</v>
      </c>
      <c r="C107" t="s">
        <v>95</v>
      </c>
      <c r="D107" s="11">
        <v>44201</v>
      </c>
      <c r="E107" s="10">
        <f>VLOOKUP(A107,home!$A$2:$E$405,3,FALSE)</f>
        <v>1.2518115942029</v>
      </c>
      <c r="F107" s="10">
        <f>VLOOKUP(B107,home!$B$2:$E$405,3,FALSE)</f>
        <v>1.35</v>
      </c>
      <c r="G107" s="10">
        <f>VLOOKUP(C107,away!$B$2:$E$405,4,FALSE)</f>
        <v>0.63</v>
      </c>
      <c r="H107" s="10">
        <f>VLOOKUP(A107,away!$A$2:$E$405,3,FALSE)</f>
        <v>1.0561594202898601</v>
      </c>
      <c r="I107" s="10">
        <f>VLOOKUP(C107,away!$B$2:$E$405,3,FALSE)</f>
        <v>0.66</v>
      </c>
      <c r="J107" s="10">
        <f>VLOOKUP(B107,home!$B$2:$E$405,4,FALSE)</f>
        <v>0.82</v>
      </c>
      <c r="K107" s="12">
        <f t="shared" si="224"/>
        <v>1.0646657608695664</v>
      </c>
      <c r="L107" s="12">
        <f t="shared" si="225"/>
        <v>0.57159347826087226</v>
      </c>
      <c r="M107" s="13">
        <f t="shared" si="226"/>
        <v>0.19470703414616128</v>
      </c>
      <c r="N107" s="13">
        <f t="shared" si="227"/>
        <v>0.20729791265587946</v>
      </c>
      <c r="O107" s="13">
        <f t="shared" si="228"/>
        <v>0.11129327088946275</v>
      </c>
      <c r="P107" s="13">
        <f t="shared" si="229"/>
        <v>0.11849013493119265</v>
      </c>
      <c r="Q107" s="13">
        <f t="shared" si="230"/>
        <v>0.11035149495222239</v>
      </c>
      <c r="R107" s="13">
        <f t="shared" si="231"/>
        <v>3.1807253907368743E-2</v>
      </c>
      <c r="S107" s="13">
        <f t="shared" si="232"/>
        <v>1.8026970799463839E-2</v>
      </c>
      <c r="T107" s="13">
        <f t="shared" si="233"/>
        <v>6.3076194831027887E-2</v>
      </c>
      <c r="U107" s="13">
        <f t="shared" si="234"/>
        <v>3.3864094182460239E-2</v>
      </c>
      <c r="V107" s="13">
        <f t="shared" si="235"/>
        <v>1.2189357044353046E-3</v>
      </c>
      <c r="W107" s="13">
        <f t="shared" si="236"/>
        <v>3.9162486112133993E-2</v>
      </c>
      <c r="X107" s="13">
        <f t="shared" si="237"/>
        <v>2.2385021654177772E-2</v>
      </c>
      <c r="Y107" s="13">
        <f t="shared" si="238"/>
        <v>6.3975661941282087E-3</v>
      </c>
      <c r="Z107" s="13">
        <f t="shared" si="239"/>
        <v>6.0602729649465404E-3</v>
      </c>
      <c r="AA107" s="13">
        <f t="shared" si="240"/>
        <v>6.4521651273020727E-3</v>
      </c>
      <c r="AB107" s="13">
        <f t="shared" si="241"/>
        <v>3.4346996472575711E-3</v>
      </c>
      <c r="AC107" s="13">
        <f t="shared" si="242"/>
        <v>4.636191519876167E-5</v>
      </c>
      <c r="AD107" s="13">
        <f t="shared" si="243"/>
        <v>1.0423739518529741E-2</v>
      </c>
      <c r="AE107" s="13">
        <f t="shared" si="244"/>
        <v>5.9581415278817254E-3</v>
      </c>
      <c r="AF107" s="13">
        <f t="shared" si="245"/>
        <v>1.7028174199462314E-3</v>
      </c>
      <c r="AG107" s="13">
        <f t="shared" si="246"/>
        <v>3.244397773034236E-4</v>
      </c>
      <c r="AH107" s="13">
        <f t="shared" si="247"/>
        <v>8.6600312581103039E-4</v>
      </c>
      <c r="AI107" s="13">
        <f t="shared" si="248"/>
        <v>9.2200387685702364E-4</v>
      </c>
      <c r="AJ107" s="13">
        <f t="shared" si="249"/>
        <v>4.9081297953933645E-4</v>
      </c>
      <c r="AK107" s="13">
        <f t="shared" si="250"/>
        <v>1.7418392476863554E-4</v>
      </c>
      <c r="AL107" s="13">
        <f t="shared" si="251"/>
        <v>1.1285528767175437E-6</v>
      </c>
      <c r="AM107" s="13">
        <f t="shared" si="252"/>
        <v>2.2195597131203278E-3</v>
      </c>
      <c r="AN107" s="13">
        <f t="shared" si="253"/>
        <v>1.2686858566301521E-3</v>
      </c>
      <c r="AO107" s="13">
        <f t="shared" si="254"/>
        <v>3.6258628080580138E-4</v>
      </c>
      <c r="AP107" s="13">
        <f t="shared" si="255"/>
        <v>6.908398447182046E-5</v>
      </c>
      <c r="AQ107" s="13">
        <f t="shared" si="256"/>
        <v>9.8719887440919847E-6</v>
      </c>
      <c r="AR107" s="13">
        <f t="shared" si="257"/>
        <v>9.9000347773422928E-5</v>
      </c>
      <c r="AS107" s="13">
        <f t="shared" si="258"/>
        <v>1.0540228058854303E-4</v>
      </c>
      <c r="AT107" s="13">
        <f t="shared" si="259"/>
        <v>5.610909963009433E-5</v>
      </c>
      <c r="AU107" s="13">
        <f t="shared" si="260"/>
        <v>1.9912479083126897E-5</v>
      </c>
      <c r="AV107" s="13">
        <f t="shared" si="261"/>
        <v>5.3000336734591568E-6</v>
      </c>
      <c r="AW107" s="13">
        <f t="shared" si="262"/>
        <v>1.9077434182884206E-8</v>
      </c>
      <c r="AX107" s="13">
        <f t="shared" si="263"/>
        <v>3.9384820512744826E-4</v>
      </c>
      <c r="AY107" s="13">
        <f t="shared" si="264"/>
        <v>2.2512106547559966E-4</v>
      </c>
      <c r="AZ107" s="13">
        <f t="shared" si="265"/>
        <v>6.4338866422495781E-5</v>
      </c>
      <c r="BA107" s="13">
        <f t="shared" si="266"/>
        <v>1.2258558815265336E-5</v>
      </c>
      <c r="BB107" s="13">
        <f t="shared" si="267"/>
        <v>1.7517280679207474E-6</v>
      </c>
      <c r="BC107" s="13">
        <f t="shared" si="268"/>
        <v>2.0025526786200352E-7</v>
      </c>
      <c r="BD107" s="13">
        <f t="shared" si="269"/>
        <v>9.4313255221411333E-6</v>
      </c>
      <c r="BE107" s="13">
        <f t="shared" si="270"/>
        <v>1.0041209363038952E-5</v>
      </c>
      <c r="BF107" s="13">
        <f t="shared" si="271"/>
        <v>5.3452659032752382E-6</v>
      </c>
      <c r="BG107" s="13">
        <f t="shared" si="272"/>
        <v>1.8969738633202275E-6</v>
      </c>
      <c r="BH107" s="13">
        <f t="shared" si="273"/>
        <v>5.0491078038537771E-7</v>
      </c>
      <c r="BI107" s="13">
        <f t="shared" si="274"/>
        <v>1.0751224403404899E-7</v>
      </c>
      <c r="BJ107" s="14">
        <f t="shared" si="275"/>
        <v>0.47170712114617958</v>
      </c>
      <c r="BK107" s="14">
        <f t="shared" si="276"/>
        <v>0.3327156871148042</v>
      </c>
      <c r="BL107" s="14">
        <f t="shared" si="277"/>
        <v>0.18961753909925222</v>
      </c>
      <c r="BM107" s="14">
        <f t="shared" si="278"/>
        <v>0.22592841685485382</v>
      </c>
      <c r="BN107" s="14">
        <f t="shared" si="279"/>
        <v>0.77394710148228729</v>
      </c>
    </row>
    <row r="108" spans="1:66" x14ac:dyDescent="0.25">
      <c r="A108" t="s">
        <v>80</v>
      </c>
      <c r="B108" t="s">
        <v>96</v>
      </c>
      <c r="C108" t="s">
        <v>369</v>
      </c>
      <c r="D108" s="11">
        <v>44201</v>
      </c>
      <c r="E108" s="10">
        <f>VLOOKUP(A108,home!$A$2:$E$405,3,FALSE)</f>
        <v>1.2518115942029</v>
      </c>
      <c r="F108" s="10">
        <f>VLOOKUP(B108,home!$B$2:$E$405,3,FALSE)</f>
        <v>0.97</v>
      </c>
      <c r="G108" s="10">
        <f>VLOOKUP(C108,away!$B$2:$E$405,4,FALSE)</f>
        <v>1.35</v>
      </c>
      <c r="H108" s="10">
        <f>VLOOKUP(A108,away!$A$2:$E$405,3,FALSE)</f>
        <v>1.0561594202898601</v>
      </c>
      <c r="I108" s="10">
        <f>VLOOKUP(C108,away!$B$2:$E$405,3,FALSE)</f>
        <v>0.66</v>
      </c>
      <c r="J108" s="10">
        <f>VLOOKUP(B108,home!$B$2:$E$405,4,FALSE)</f>
        <v>0.95</v>
      </c>
      <c r="K108" s="12">
        <f t="shared" si="224"/>
        <v>1.6392472826086975</v>
      </c>
      <c r="L108" s="12">
        <f t="shared" si="225"/>
        <v>0.66221195652174225</v>
      </c>
      <c r="M108" s="13">
        <f t="shared" si="226"/>
        <v>0.10011264878749794</v>
      </c>
      <c r="N108" s="13">
        <f t="shared" si="227"/>
        <v>0.16410938747966491</v>
      </c>
      <c r="O108" s="13">
        <f t="shared" si="228"/>
        <v>6.6295793026143052E-2</v>
      </c>
      <c r="P108" s="13">
        <f t="shared" si="229"/>
        <v>0.10867519856649362</v>
      </c>
      <c r="Q108" s="13">
        <f t="shared" si="230"/>
        <v>0.13450793373830927</v>
      </c>
      <c r="R108" s="13">
        <f t="shared" si="231"/>
        <v>2.1950933404501327E-2</v>
      </c>
      <c r="S108" s="13">
        <f t="shared" si="232"/>
        <v>2.9492523987992028E-2</v>
      </c>
      <c r="T108" s="13">
        <f t="shared" si="233"/>
        <v>8.9072761968542649E-2</v>
      </c>
      <c r="U108" s="13">
        <f t="shared" si="234"/>
        <v>3.5983007934053284E-2</v>
      </c>
      <c r="V108" s="13">
        <f t="shared" si="235"/>
        <v>3.5572216114550933E-3</v>
      </c>
      <c r="W108" s="13">
        <f t="shared" si="236"/>
        <v>7.3497254956611413E-2</v>
      </c>
      <c r="X108" s="13">
        <f t="shared" si="237"/>
        <v>4.8670761003794971E-2</v>
      </c>
      <c r="Y108" s="13">
        <f t="shared" si="238"/>
        <v>1.611517993486259E-2</v>
      </c>
      <c r="Z108" s="13">
        <f t="shared" si="239"/>
        <v>4.8453901857577648E-3</v>
      </c>
      <c r="AA108" s="13">
        <f t="shared" si="240"/>
        <v>7.9427926951822683E-3</v>
      </c>
      <c r="AB108" s="13">
        <f t="shared" si="241"/>
        <v>6.5101006709508734E-3</v>
      </c>
      <c r="AC108" s="13">
        <f t="shared" si="242"/>
        <v>2.4134173456847243E-4</v>
      </c>
      <c r="AD108" s="13">
        <f t="shared" si="243"/>
        <v>3.012004386670597E-2</v>
      </c>
      <c r="AE108" s="13">
        <f t="shared" si="244"/>
        <v>1.9945853179492067E-2</v>
      </c>
      <c r="AF108" s="13">
        <f t="shared" si="245"/>
        <v>6.6041912292434269E-3</v>
      </c>
      <c r="AG108" s="13">
        <f t="shared" si="246"/>
        <v>1.4577914650536733E-3</v>
      </c>
      <c r="AH108" s="13">
        <f t="shared" si="247"/>
        <v>8.021688287554741E-4</v>
      </c>
      <c r="AI108" s="13">
        <f t="shared" si="248"/>
        <v>1.3149530727308125E-3</v>
      </c>
      <c r="AJ108" s="13">
        <f t="shared" si="249"/>
        <v>1.0777666256159709E-3</v>
      </c>
      <c r="AK108" s="13">
        <f t="shared" si="250"/>
        <v>5.8890867077577539E-4</v>
      </c>
      <c r="AL108" s="13">
        <f t="shared" si="251"/>
        <v>1.0479339521735275E-5</v>
      </c>
      <c r="AM108" s="13">
        <f t="shared" si="252"/>
        <v>9.8748400121105098E-3</v>
      </c>
      <c r="AN108" s="13">
        <f t="shared" si="253"/>
        <v>6.5392371247588862E-3</v>
      </c>
      <c r="AO108" s="13">
        <f t="shared" si="254"/>
        <v>2.1651805052730969E-3</v>
      </c>
      <c r="AP108" s="13">
        <f t="shared" si="255"/>
        <v>4.7793613953987736E-4</v>
      </c>
      <c r="AQ108" s="13">
        <f t="shared" si="256"/>
        <v>7.9123756514287624E-5</v>
      </c>
      <c r="AR108" s="13">
        <f t="shared" si="257"/>
        <v>1.0624115791018343E-4</v>
      </c>
      <c r="AS108" s="13">
        <f t="shared" si="258"/>
        <v>1.7415552940546969E-4</v>
      </c>
      <c r="AT108" s="13">
        <f t="shared" si="259"/>
        <v>1.4274198916459766E-4</v>
      </c>
      <c r="AU108" s="13">
        <f t="shared" si="260"/>
        <v>7.7996472617408984E-5</v>
      </c>
      <c r="AV108" s="13">
        <f t="shared" si="261"/>
        <v>3.1963876447787839E-5</v>
      </c>
      <c r="AW108" s="13">
        <f t="shared" si="262"/>
        <v>3.1598968128049779E-7</v>
      </c>
      <c r="AX108" s="13">
        <f t="shared" si="263"/>
        <v>2.6978841093412954E-3</v>
      </c>
      <c r="AY108" s="13">
        <f t="shared" si="264"/>
        <v>1.7865711145158174E-3</v>
      </c>
      <c r="AZ108" s="13">
        <f t="shared" si="265"/>
        <v>5.9154437660437448E-4</v>
      </c>
      <c r="BA108" s="13">
        <f t="shared" si="266"/>
        <v>1.305759196668724E-4</v>
      </c>
      <c r="BB108" s="13">
        <f t="shared" si="267"/>
        <v>2.1617233809306348E-5</v>
      </c>
      <c r="BC108" s="13">
        <f t="shared" si="268"/>
        <v>2.8630381390897431E-6</v>
      </c>
      <c r="BD108" s="13">
        <f t="shared" si="269"/>
        <v>1.1725694173806323E-5</v>
      </c>
      <c r="BE108" s="13">
        <f t="shared" si="270"/>
        <v>1.9221312311112648E-5</v>
      </c>
      <c r="BF108" s="13">
        <f t="shared" si="271"/>
        <v>1.575424198708226E-5</v>
      </c>
      <c r="BG108" s="13">
        <f t="shared" si="272"/>
        <v>8.6083661222948159E-6</v>
      </c>
      <c r="BH108" s="13">
        <f t="shared" si="273"/>
        <v>3.5278101934181365E-6</v>
      </c>
      <c r="BI108" s="13">
        <f t="shared" si="274"/>
        <v>1.1565906546239891E-6</v>
      </c>
      <c r="BJ108" s="14">
        <f t="shared" si="275"/>
        <v>0.60846853215255436</v>
      </c>
      <c r="BK108" s="14">
        <f t="shared" si="276"/>
        <v>0.2438759851420447</v>
      </c>
      <c r="BL108" s="14">
        <f t="shared" si="277"/>
        <v>0.14305951796969663</v>
      </c>
      <c r="BM108" s="14">
        <f t="shared" si="278"/>
        <v>0.4028112753226088</v>
      </c>
      <c r="BN108" s="14">
        <f t="shared" si="279"/>
        <v>0.59565189500261018</v>
      </c>
    </row>
    <row r="109" spans="1:66" x14ac:dyDescent="0.25">
      <c r="A109" t="s">
        <v>80</v>
      </c>
      <c r="B109" t="s">
        <v>86</v>
      </c>
      <c r="C109" t="s">
        <v>81</v>
      </c>
      <c r="D109" s="11">
        <v>44201</v>
      </c>
      <c r="E109" s="10">
        <f>VLOOKUP(A109,home!$A$2:$E$405,3,FALSE)</f>
        <v>1.2518115942029</v>
      </c>
      <c r="F109" s="10">
        <f>VLOOKUP(B109,home!$B$2:$E$405,3,FALSE)</f>
        <v>0.87</v>
      </c>
      <c r="G109" s="10">
        <f>VLOOKUP(C109,away!$B$2:$E$405,4,FALSE)</f>
        <v>0.97</v>
      </c>
      <c r="H109" s="10">
        <f>VLOOKUP(A109,away!$A$2:$E$405,3,FALSE)</f>
        <v>1.0561594202898601</v>
      </c>
      <c r="I109" s="10">
        <f>VLOOKUP(C109,away!$B$2:$E$405,3,FALSE)</f>
        <v>0.87</v>
      </c>
      <c r="J109" s="10">
        <f>VLOOKUP(B109,home!$B$2:$E$405,4,FALSE)</f>
        <v>0.95</v>
      </c>
      <c r="K109" s="12">
        <f t="shared" si="224"/>
        <v>1.0564038043478272</v>
      </c>
      <c r="L109" s="12">
        <f t="shared" si="225"/>
        <v>0.87291576086956935</v>
      </c>
      <c r="M109" s="13">
        <f t="shared" si="226"/>
        <v>0.14524699597531723</v>
      </c>
      <c r="N109" s="13">
        <f t="shared" si="227"/>
        <v>0.15343947911841868</v>
      </c>
      <c r="O109" s="13">
        <f t="shared" si="228"/>
        <v>0.12678839200581332</v>
      </c>
      <c r="P109" s="13">
        <f t="shared" si="229"/>
        <v>0.13393973966208483</v>
      </c>
      <c r="Q109" s="13">
        <f t="shared" si="230"/>
        <v>8.1047024738923223E-2</v>
      </c>
      <c r="R109" s="13">
        <f t="shared" si="231"/>
        <v>5.533779283859188E-2</v>
      </c>
      <c r="S109" s="13">
        <f t="shared" si="232"/>
        <v>3.0878183986324394E-2</v>
      </c>
      <c r="T109" s="13">
        <f t="shared" si="233"/>
        <v>7.0747225266191982E-2</v>
      </c>
      <c r="U109" s="13">
        <f t="shared" si="234"/>
        <v>5.8459054878900407E-2</v>
      </c>
      <c r="V109" s="13">
        <f t="shared" si="235"/>
        <v>3.1638182918802163E-3</v>
      </c>
      <c r="W109" s="13">
        <f t="shared" si="236"/>
        <v>2.8539461755090322E-2</v>
      </c>
      <c r="X109" s="13">
        <f t="shared" si="237"/>
        <v>2.4912545972752644E-2</v>
      </c>
      <c r="Y109" s="13">
        <f t="shared" si="238"/>
        <v>1.0873277011501748E-2</v>
      </c>
      <c r="Z109" s="13">
        <f t="shared" si="239"/>
        <v>1.6101743846847347E-2</v>
      </c>
      <c r="AA109" s="13">
        <f t="shared" si="240"/>
        <v>1.7009943456443757E-2</v>
      </c>
      <c r="AB109" s="13">
        <f t="shared" si="241"/>
        <v>8.9846844895643055E-3</v>
      </c>
      <c r="AC109" s="13">
        <f t="shared" si="242"/>
        <v>1.8234499253627867E-4</v>
      </c>
      <c r="AD109" s="13">
        <f t="shared" si="243"/>
        <v>7.5372989930291828E-3</v>
      </c>
      <c r="AE109" s="13">
        <f t="shared" si="244"/>
        <v>6.5794270854015076E-3</v>
      </c>
      <c r="AF109" s="13">
        <f t="shared" si="245"/>
        <v>2.871642800169555E-3</v>
      </c>
      <c r="AG109" s="13">
        <f t="shared" si="246"/>
        <v>8.3556741995187607E-4</v>
      </c>
      <c r="AH109" s="13">
        <f t="shared" si="247"/>
        <v>3.5138664953494139E-3</v>
      </c>
      <c r="AI109" s="13">
        <f t="shared" si="248"/>
        <v>3.7120619336574873E-3</v>
      </c>
      <c r="AJ109" s="13">
        <f t="shared" si="249"/>
        <v>1.9607181743452602E-3</v>
      </c>
      <c r="AK109" s="13">
        <f t="shared" si="250"/>
        <v>6.9043671287741975E-4</v>
      </c>
      <c r="AL109" s="13">
        <f t="shared" si="251"/>
        <v>6.7259885590045216E-6</v>
      </c>
      <c r="AM109" s="13">
        <f t="shared" si="252"/>
        <v>1.5924862661486157E-3</v>
      </c>
      <c r="AN109" s="13">
        <f t="shared" si="253"/>
        <v>1.3901063606894584E-3</v>
      </c>
      <c r="AO109" s="13">
        <f t="shared" si="254"/>
        <v>6.0672287576543323E-4</v>
      </c>
      <c r="AP109" s="13">
        <f t="shared" si="255"/>
        <v>1.7653932024525216E-4</v>
      </c>
      <c r="AQ109" s="13">
        <f t="shared" si="256"/>
        <v>3.8525988763820197E-5</v>
      </c>
      <c r="AR109" s="13">
        <f t="shared" si="257"/>
        <v>6.1346188907640444E-4</v>
      </c>
      <c r="AS109" s="13">
        <f t="shared" si="258"/>
        <v>6.4806347344271845E-4</v>
      </c>
      <c r="AT109" s="13">
        <f t="shared" si="259"/>
        <v>3.4230835940187733E-4</v>
      </c>
      <c r="AU109" s="13">
        <f t="shared" si="260"/>
        <v>1.2053861771073551E-4</v>
      </c>
      <c r="AV109" s="13">
        <f t="shared" si="261"/>
        <v>3.183436358011234E-5</v>
      </c>
      <c r="AW109" s="13">
        <f t="shared" si="262"/>
        <v>1.7228835124646683E-7</v>
      </c>
      <c r="AX109" s="13">
        <f t="shared" si="263"/>
        <v>2.8038475832184391E-4</v>
      </c>
      <c r="AY109" s="13">
        <f t="shared" si="264"/>
        <v>2.4475227464674268E-4</v>
      </c>
      <c r="AZ109" s="13">
        <f t="shared" si="265"/>
        <v>1.068240590239096E-4</v>
      </c>
      <c r="BA109" s="13">
        <f t="shared" si="266"/>
        <v>3.1082801587343951E-5</v>
      </c>
      <c r="BB109" s="13">
        <f t="shared" si="267"/>
        <v>6.7831668493935485E-6</v>
      </c>
      <c r="BC109" s="13">
        <f t="shared" si="268"/>
        <v>1.1842266502887223E-6</v>
      </c>
      <c r="BD109" s="13">
        <f t="shared" si="269"/>
        <v>8.9250091944602107E-5</v>
      </c>
      <c r="BE109" s="13">
        <f t="shared" si="270"/>
        <v>9.428413666867103E-5</v>
      </c>
      <c r="BF109" s="13">
        <f t="shared" si="271"/>
        <v>4.9801060333217263E-5</v>
      </c>
      <c r="BG109" s="13">
        <f t="shared" si="272"/>
        <v>1.7536676532188797E-5</v>
      </c>
      <c r="BH109" s="13">
        <f t="shared" si="273"/>
        <v>4.6314529510553762E-6</v>
      </c>
      <c r="BI109" s="13">
        <f t="shared" si="274"/>
        <v>9.7853690343057455E-7</v>
      </c>
      <c r="BJ109" s="14">
        <f t="shared" si="275"/>
        <v>0.39185834226012278</v>
      </c>
      <c r="BK109" s="14">
        <f t="shared" si="276"/>
        <v>0.31366256117134872</v>
      </c>
      <c r="BL109" s="14">
        <f t="shared" si="277"/>
        <v>0.27846963964408822</v>
      </c>
      <c r="BM109" s="14">
        <f t="shared" si="278"/>
        <v>0.30404828259696237</v>
      </c>
      <c r="BN109" s="14">
        <f t="shared" si="279"/>
        <v>0.69579942433914921</v>
      </c>
    </row>
    <row r="110" spans="1:66" x14ac:dyDescent="0.25">
      <c r="A110" t="s">
        <v>80</v>
      </c>
      <c r="B110" t="s">
        <v>94</v>
      </c>
      <c r="C110" t="s">
        <v>87</v>
      </c>
      <c r="D110" s="11">
        <v>44201</v>
      </c>
      <c r="E110" s="10">
        <f>VLOOKUP(A110,home!$A$2:$E$405,3,FALSE)</f>
        <v>1.2518115942029</v>
      </c>
      <c r="F110" s="10">
        <f>VLOOKUP(B110,home!$B$2:$E$405,3,FALSE)</f>
        <v>0.83</v>
      </c>
      <c r="G110" s="10">
        <f>VLOOKUP(C110,away!$B$2:$E$405,4,FALSE)</f>
        <v>1.32</v>
      </c>
      <c r="H110" s="10">
        <f>VLOOKUP(A110,away!$A$2:$E$405,3,FALSE)</f>
        <v>1.0561594202898601</v>
      </c>
      <c r="I110" s="10">
        <f>VLOOKUP(C110,away!$B$2:$E$405,3,FALSE)</f>
        <v>0.97</v>
      </c>
      <c r="J110" s="10">
        <f>VLOOKUP(B110,home!$B$2:$E$405,4,FALSE)</f>
        <v>0.99</v>
      </c>
      <c r="K110" s="12">
        <f t="shared" si="224"/>
        <v>1.3714847826086973</v>
      </c>
      <c r="L110" s="12">
        <f t="shared" si="225"/>
        <v>1.0142298913043526</v>
      </c>
      <c r="M110" s="13">
        <f t="shared" si="226"/>
        <v>9.2023189499923441E-2</v>
      </c>
      <c r="N110" s="13">
        <f t="shared" si="227"/>
        <v>0.12620840404626146</v>
      </c>
      <c r="O110" s="13">
        <f t="shared" si="228"/>
        <v>9.3332669483987191E-2</v>
      </c>
      <c r="P110" s="13">
        <f t="shared" si="229"/>
        <v>0.12800433591753557</v>
      </c>
      <c r="Q110" s="13">
        <f t="shared" si="230"/>
        <v>8.6546452793388781E-2</v>
      </c>
      <c r="R110" s="13">
        <f t="shared" si="231"/>
        <v>4.7330391612944694E-2</v>
      </c>
      <c r="S110" s="13">
        <f t="shared" si="232"/>
        <v>4.451353539996275E-2</v>
      </c>
      <c r="T110" s="13">
        <f t="shared" si="233"/>
        <v>8.7777999409415983E-2</v>
      </c>
      <c r="U110" s="13">
        <f t="shared" si="234"/>
        <v>6.4912911852063965E-2</v>
      </c>
      <c r="V110" s="13">
        <f t="shared" si="235"/>
        <v>6.8798184568450932E-3</v>
      </c>
      <c r="W110" s="13">
        <f t="shared" si="236"/>
        <v>3.956571433163155E-2</v>
      </c>
      <c r="X110" s="13">
        <f t="shared" si="237"/>
        <v>4.0128730145949733E-2</v>
      </c>
      <c r="Y110" s="13">
        <f t="shared" si="238"/>
        <v>2.0349878807054148E-2</v>
      </c>
      <c r="Z110" s="13">
        <f t="shared" si="239"/>
        <v>1.6001299313663116E-2</v>
      </c>
      <c r="AA110" s="13">
        <f t="shared" si="240"/>
        <v>2.1945538510655956E-2</v>
      </c>
      <c r="AB110" s="13">
        <f t="shared" si="241"/>
        <v>1.5048986056758893E-2</v>
      </c>
      <c r="AC110" s="13">
        <f t="shared" si="242"/>
        <v>5.9811458773823076E-4</v>
      </c>
      <c r="AD110" s="13">
        <f t="shared" si="243"/>
        <v>1.3565943779718882E-2</v>
      </c>
      <c r="AE110" s="13">
        <f t="shared" si="244"/>
        <v>1.3758985685145241E-2</v>
      </c>
      <c r="AF110" s="13">
        <f t="shared" si="245"/>
        <v>6.9773872779515002E-3</v>
      </c>
      <c r="AG110" s="13">
        <f t="shared" si="246"/>
        <v>2.3588915801683744E-3</v>
      </c>
      <c r="AH110" s="13">
        <f t="shared" si="247"/>
        <v>4.0572490159062388E-3</v>
      </c>
      <c r="AI110" s="13">
        <f t="shared" si="248"/>
        <v>5.5644552845695184E-3</v>
      </c>
      <c r="AJ110" s="13">
        <f t="shared" si="249"/>
        <v>3.8157828731468224E-3</v>
      </c>
      <c r="AK110" s="13">
        <f t="shared" si="250"/>
        <v>1.7444293814199196E-3</v>
      </c>
      <c r="AL110" s="13">
        <f t="shared" si="251"/>
        <v>3.3279116284525863E-5</v>
      </c>
      <c r="AM110" s="13">
        <f t="shared" si="252"/>
        <v>3.7210970911219126E-3</v>
      </c>
      <c r="AN110" s="13">
        <f t="shared" si="253"/>
        <v>3.7740478982615198E-3</v>
      </c>
      <c r="AO110" s="13">
        <f t="shared" si="254"/>
        <v>1.9138760948156006E-3</v>
      </c>
      <c r="AP110" s="13">
        <f t="shared" si="255"/>
        <v>6.4703678120494191E-4</v>
      </c>
      <c r="AQ110" s="13">
        <f t="shared" si="256"/>
        <v>1.6406101106785162E-4</v>
      </c>
      <c r="AR110" s="13">
        <f t="shared" si="257"/>
        <v>8.229966456794551E-4</v>
      </c>
      <c r="AS110" s="13">
        <f t="shared" si="258"/>
        <v>1.1287273756873746E-3</v>
      </c>
      <c r="AT110" s="13">
        <f t="shared" si="259"/>
        <v>7.7401620973454233E-4</v>
      </c>
      <c r="AU110" s="13">
        <f t="shared" si="260"/>
        <v>3.538504843811288E-4</v>
      </c>
      <c r="AV110" s="13">
        <f t="shared" si="261"/>
        <v>1.2132513866185868E-4</v>
      </c>
      <c r="AW110" s="13">
        <f t="shared" si="262"/>
        <v>1.2858688732796463E-6</v>
      </c>
      <c r="AX110" s="13">
        <f t="shared" si="263"/>
        <v>8.5057133918053148E-4</v>
      </c>
      <c r="AY110" s="13">
        <f t="shared" si="264"/>
        <v>8.6267487688366812E-4</v>
      </c>
      <c r="AZ110" s="13">
        <f t="shared" si="265"/>
        <v>4.3747532330635922E-4</v>
      </c>
      <c r="BA110" s="13">
        <f t="shared" si="266"/>
        <v>1.4790018320178175E-4</v>
      </c>
      <c r="BB110" s="13">
        <f t="shared" si="267"/>
        <v>3.750119668315924E-5</v>
      </c>
      <c r="BC110" s="13">
        <f t="shared" si="268"/>
        <v>7.6069669271487476E-6</v>
      </c>
      <c r="BD110" s="13">
        <f t="shared" si="269"/>
        <v>1.3911796641522006E-4</v>
      </c>
      <c r="BE110" s="13">
        <f t="shared" si="270"/>
        <v>1.9079817392594211E-4</v>
      </c>
      <c r="BF110" s="13">
        <f t="shared" si="271"/>
        <v>1.3083839604447861E-4</v>
      </c>
      <c r="BG110" s="13">
        <f t="shared" si="272"/>
        <v>5.9814289718644109E-5</v>
      </c>
      <c r="BH110" s="13">
        <f t="shared" si="273"/>
        <v>2.0508597032917066E-5</v>
      </c>
      <c r="BI110" s="13">
        <f t="shared" si="274"/>
        <v>5.6254457486599283E-6</v>
      </c>
      <c r="BJ110" s="14">
        <f t="shared" si="275"/>
        <v>0.44980223661934005</v>
      </c>
      <c r="BK110" s="14">
        <f t="shared" si="276"/>
        <v>0.27291494785517334</v>
      </c>
      <c r="BL110" s="14">
        <f t="shared" si="277"/>
        <v>0.26150003279448347</v>
      </c>
      <c r="BM110" s="14">
        <f t="shared" si="278"/>
        <v>0.42591168422060843</v>
      </c>
      <c r="BN110" s="14">
        <f t="shared" si="279"/>
        <v>0.57344544335404113</v>
      </c>
    </row>
    <row r="111" spans="1:66" x14ac:dyDescent="0.25">
      <c r="A111" t="s">
        <v>80</v>
      </c>
      <c r="B111" t="s">
        <v>90</v>
      </c>
      <c r="C111" t="s">
        <v>412</v>
      </c>
      <c r="D111" s="11">
        <v>44201</v>
      </c>
      <c r="E111" s="10">
        <f>VLOOKUP(A111,home!$A$2:$E$405,3,FALSE)</f>
        <v>1.2518115942029</v>
      </c>
      <c r="F111" s="10">
        <f>VLOOKUP(B111,home!$B$2:$E$405,3,FALSE)</f>
        <v>1.35</v>
      </c>
      <c r="G111" s="10">
        <f>VLOOKUP(C111,away!$B$2:$E$405,4,FALSE)</f>
        <v>0.94</v>
      </c>
      <c r="H111" s="10">
        <f>VLOOKUP(A111,away!$A$2:$E$405,3,FALSE)</f>
        <v>1.0561594202898601</v>
      </c>
      <c r="I111" s="10">
        <f>VLOOKUP(C111,away!$B$2:$E$405,3,FALSE)</f>
        <v>0.87</v>
      </c>
      <c r="J111" s="10">
        <f>VLOOKUP(B111,home!$B$2:$E$405,4,FALSE)</f>
        <v>0.62</v>
      </c>
      <c r="K111" s="12">
        <f t="shared" si="224"/>
        <v>1.5885489130434802</v>
      </c>
      <c r="L111" s="12">
        <f t="shared" si="225"/>
        <v>0.56969239130435056</v>
      </c>
      <c r="M111" s="13">
        <f t="shared" si="226"/>
        <v>0.11552812128251823</v>
      </c>
      <c r="N111" s="13">
        <f t="shared" si="227"/>
        <v>0.18352207148929969</v>
      </c>
      <c r="O111" s="13">
        <f t="shared" si="228"/>
        <v>6.5815491676336838E-2</v>
      </c>
      <c r="P111" s="13">
        <f t="shared" si="229"/>
        <v>0.1045511277638671</v>
      </c>
      <c r="Q111" s="13">
        <f t="shared" si="230"/>
        <v>0.14576689359190748</v>
      </c>
      <c r="R111" s="13">
        <f t="shared" si="231"/>
        <v>1.8747292418981952E-2</v>
      </c>
      <c r="S111" s="13">
        <f t="shared" si="232"/>
        <v>2.3654280436979935E-2</v>
      </c>
      <c r="T111" s="13">
        <f t="shared" si="233"/>
        <v>8.3042290183380565E-2</v>
      </c>
      <c r="U111" s="13">
        <f t="shared" si="234"/>
        <v>2.9780990994682059E-2</v>
      </c>
      <c r="V111" s="13">
        <f t="shared" si="235"/>
        <v>2.3785278603593888E-3</v>
      </c>
      <c r="W111" s="13">
        <f t="shared" si="236"/>
        <v>7.7185946791049745E-2</v>
      </c>
      <c r="X111" s="13">
        <f t="shared" si="237"/>
        <v>4.3972246602483486E-2</v>
      </c>
      <c r="Y111" s="13">
        <f t="shared" si="238"/>
        <v>1.2525327158996709E-2</v>
      </c>
      <c r="Z111" s="13">
        <f t="shared" si="239"/>
        <v>3.560063282883919E-3</v>
      </c>
      <c r="AA111" s="13">
        <f t="shared" si="240"/>
        <v>5.6553346583912536E-3</v>
      </c>
      <c r="AB111" s="13">
        <f t="shared" si="241"/>
        <v>4.4918878622422741E-3</v>
      </c>
      <c r="AC111" s="13">
        <f t="shared" si="242"/>
        <v>1.345331376127803E-4</v>
      </c>
      <c r="AD111" s="13">
        <f t="shared" si="243"/>
        <v>3.0653412969288505E-2</v>
      </c>
      <c r="AE111" s="13">
        <f t="shared" si="244"/>
        <v>1.746301613611376E-2</v>
      </c>
      <c r="AF111" s="13">
        <f t="shared" si="245"/>
        <v>4.9742737109845538E-3</v>
      </c>
      <c r="AG111" s="13">
        <f t="shared" si="246"/>
        <v>9.446019618043858E-4</v>
      </c>
      <c r="AH111" s="13">
        <f t="shared" si="247"/>
        <v>5.0703524120523891E-4</v>
      </c>
      <c r="AI111" s="13">
        <f t="shared" si="248"/>
        <v>8.0545028129132105E-4</v>
      </c>
      <c r="AJ111" s="13">
        <f t="shared" si="249"/>
        <v>6.3974858442794689E-4</v>
      </c>
      <c r="AK111" s="13">
        <f t="shared" si="250"/>
        <v>3.3875730613804002E-4</v>
      </c>
      <c r="AL111" s="13">
        <f t="shared" si="251"/>
        <v>4.8700147125671732E-6</v>
      </c>
      <c r="AM111" s="13">
        <f t="shared" si="252"/>
        <v>9.7388891706872358E-3</v>
      </c>
      <c r="AN111" s="13">
        <f t="shared" si="253"/>
        <v>5.5481710602968545E-3</v>
      </c>
      <c r="AO111" s="13">
        <f t="shared" si="254"/>
        <v>1.5803754193530544E-3</v>
      </c>
      <c r="AP111" s="13">
        <f t="shared" si="255"/>
        <v>3.0010928393661923E-4</v>
      </c>
      <c r="AQ111" s="13">
        <f t="shared" si="256"/>
        <v>4.2742493904622216E-5</v>
      </c>
      <c r="AR111" s="13">
        <f t="shared" si="257"/>
        <v>5.7770823807558158E-5</v>
      </c>
      <c r="AS111" s="13">
        <f t="shared" si="258"/>
        <v>9.177177936512292E-5</v>
      </c>
      <c r="AT111" s="13">
        <f t="shared" si="259"/>
        <v>7.2891980179266071E-5</v>
      </c>
      <c r="AU111" s="13">
        <f t="shared" si="260"/>
        <v>3.8597491961120004E-5</v>
      </c>
      <c r="AV111" s="13">
        <f t="shared" si="261"/>
        <v>1.5328500975260417E-5</v>
      </c>
      <c r="AW111" s="13">
        <f t="shared" si="262"/>
        <v>1.2242462527090991E-7</v>
      </c>
      <c r="AX111" s="13">
        <f t="shared" si="263"/>
        <v>2.5784503010576874E-3</v>
      </c>
      <c r="AY111" s="13">
        <f t="shared" si="264"/>
        <v>1.4689235178689765E-3</v>
      </c>
      <c r="AZ111" s="13">
        <f t="shared" si="265"/>
        <v>4.1841727576898802E-4</v>
      </c>
      <c r="BA111" s="13">
        <f t="shared" si="266"/>
        <v>7.9456379465295591E-5</v>
      </c>
      <c r="BB111" s="13">
        <f t="shared" si="267"/>
        <v>1.1316423705492531E-5</v>
      </c>
      <c r="BC111" s="13">
        <f t="shared" si="268"/>
        <v>1.2893760963590562E-6</v>
      </c>
      <c r="BD111" s="13">
        <f t="shared" si="269"/>
        <v>5.4852664604250188E-6</v>
      </c>
      <c r="BE111" s="13">
        <f t="shared" si="270"/>
        <v>8.7136140734620213E-6</v>
      </c>
      <c r="BF111" s="13">
        <f t="shared" si="271"/>
        <v>6.9210010825392345E-6</v>
      </c>
      <c r="BG111" s="13">
        <f t="shared" si="272"/>
        <v>3.6647829156134835E-6</v>
      </c>
      <c r="BH111" s="13">
        <f t="shared" si="273"/>
        <v>1.4554217292845294E-6</v>
      </c>
      <c r="BI111" s="13">
        <f t="shared" si="274"/>
        <v>4.624017212149604E-7</v>
      </c>
      <c r="BJ111" s="14">
        <f t="shared" si="275"/>
        <v>0.62181822129744979</v>
      </c>
      <c r="BK111" s="14">
        <f t="shared" si="276"/>
        <v>0.24772038401391894</v>
      </c>
      <c r="BL111" s="14">
        <f t="shared" si="277"/>
        <v>0.12708505208796778</v>
      </c>
      <c r="BM111" s="14">
        <f t="shared" si="278"/>
        <v>0.3647839213660658</v>
      </c>
      <c r="BN111" s="14">
        <f t="shared" si="279"/>
        <v>0.63393099822291132</v>
      </c>
    </row>
    <row r="112" spans="1:66" x14ac:dyDescent="0.25">
      <c r="A112" t="s">
        <v>80</v>
      </c>
      <c r="B112" t="s">
        <v>88</v>
      </c>
      <c r="C112" t="s">
        <v>97</v>
      </c>
      <c r="D112" s="11">
        <v>44201</v>
      </c>
      <c r="E112" s="10">
        <f>VLOOKUP(A112,home!$A$2:$E$405,3,FALSE)</f>
        <v>1.2518115942029</v>
      </c>
      <c r="F112" s="10">
        <f>VLOOKUP(B112,home!$B$2:$E$405,3,FALSE)</f>
        <v>0.73</v>
      </c>
      <c r="G112" s="10">
        <f>VLOOKUP(C112,away!$B$2:$E$405,4,FALSE)</f>
        <v>0.97</v>
      </c>
      <c r="H112" s="10">
        <f>VLOOKUP(A112,away!$A$2:$E$405,3,FALSE)</f>
        <v>1.0561594202898601</v>
      </c>
      <c r="I112" s="10">
        <f>VLOOKUP(C112,away!$B$2:$E$405,3,FALSE)</f>
        <v>0.97</v>
      </c>
      <c r="J112" s="10">
        <f>VLOOKUP(B112,home!$B$2:$E$405,4,FALSE)</f>
        <v>0.99</v>
      </c>
      <c r="K112" s="12">
        <f t="shared" si="224"/>
        <v>0.8864077898550734</v>
      </c>
      <c r="L112" s="12">
        <f t="shared" si="225"/>
        <v>1.0142298913043526</v>
      </c>
      <c r="M112" s="13">
        <f t="shared" si="226"/>
        <v>0.14947327253573928</v>
      </c>
      <c r="N112" s="13">
        <f t="shared" si="227"/>
        <v>0.13249427315080972</v>
      </c>
      <c r="O112" s="13">
        <f t="shared" si="228"/>
        <v>0.15160026095682871</v>
      </c>
      <c r="P112" s="13">
        <f t="shared" si="229"/>
        <v>0.13437965225619494</v>
      </c>
      <c r="Q112" s="13">
        <f t="shared" si="230"/>
        <v>5.8721977916031808E-2</v>
      </c>
      <c r="R112" s="13">
        <f t="shared" si="231"/>
        <v>7.6878758095977939E-2</v>
      </c>
      <c r="S112" s="13">
        <f t="shared" si="232"/>
        <v>3.0202541621911376E-2</v>
      </c>
      <c r="T112" s="13">
        <f t="shared" si="233"/>
        <v>5.955758527895353E-2</v>
      </c>
      <c r="U112" s="13">
        <f t="shared" si="234"/>
        <v>6.8145930050658637E-2</v>
      </c>
      <c r="V112" s="13">
        <f t="shared" si="235"/>
        <v>3.0169697242363631E-3</v>
      </c>
      <c r="W112" s="13">
        <f t="shared" si="236"/>
        <v>1.7350539553489398E-2</v>
      </c>
      <c r="X112" s="13">
        <f t="shared" si="237"/>
        <v>1.7597435845407419E-2</v>
      </c>
      <c r="Y112" s="13">
        <f t="shared" si="238"/>
        <v>8.9239227223614423E-3</v>
      </c>
      <c r="Z112" s="13">
        <f t="shared" si="239"/>
        <v>2.599091148909911E-2</v>
      </c>
      <c r="AA112" s="13">
        <f t="shared" si="240"/>
        <v>2.3038546409371179E-2</v>
      </c>
      <c r="AB112" s="13">
        <f t="shared" si="241"/>
        <v>1.0210773502102121E-2</v>
      </c>
      <c r="AC112" s="13">
        <f t="shared" si="242"/>
        <v>1.6951999826315709E-4</v>
      </c>
      <c r="AD112" s="13">
        <f t="shared" si="243"/>
        <v>3.8449133546003922E-3</v>
      </c>
      <c r="AE112" s="13">
        <f t="shared" si="244"/>
        <v>3.8996260537110094E-3</v>
      </c>
      <c r="AF112" s="13">
        <f t="shared" si="245"/>
        <v>1.977558654291469E-3</v>
      </c>
      <c r="AG112" s="13">
        <f t="shared" si="246"/>
        <v>6.6856636633000636E-4</v>
      </c>
      <c r="AH112" s="13">
        <f t="shared" si="247"/>
        <v>6.5901898336225102E-3</v>
      </c>
      <c r="AI112" s="13">
        <f t="shared" si="248"/>
        <v>5.8415956051467034E-3</v>
      </c>
      <c r="AJ112" s="13">
        <f t="shared" si="249"/>
        <v>2.5890179247925996E-3</v>
      </c>
      <c r="AK112" s="13">
        <f t="shared" si="250"/>
        <v>7.6497521887019236E-4</v>
      </c>
      <c r="AL112" s="13">
        <f t="shared" si="251"/>
        <v>6.0960834082567043E-6</v>
      </c>
      <c r="AM112" s="13">
        <f t="shared" si="252"/>
        <v>6.8163222976711803E-4</v>
      </c>
      <c r="AN112" s="13">
        <f t="shared" si="253"/>
        <v>6.9133178230624767E-4</v>
      </c>
      <c r="AO112" s="13">
        <f t="shared" si="254"/>
        <v>3.5058467921185492E-4</v>
      </c>
      <c r="AP112" s="13">
        <f t="shared" si="255"/>
        <v>1.1852448703000367E-4</v>
      </c>
      <c r="AQ112" s="13">
        <f t="shared" si="256"/>
        <v>3.0052769399336193E-5</v>
      </c>
      <c r="AR112" s="13">
        <f t="shared" si="257"/>
        <v>1.3367935037260016E-3</v>
      </c>
      <c r="AS112" s="13">
        <f t="shared" si="258"/>
        <v>1.1849441751303851E-3</v>
      </c>
      <c r="AT112" s="13">
        <f t="shared" si="259"/>
        <v>5.2517187368948377E-4</v>
      </c>
      <c r="AU112" s="13">
        <f t="shared" si="260"/>
        <v>1.5517214661704771E-4</v>
      </c>
      <c r="AV112" s="13">
        <f t="shared" si="261"/>
        <v>3.4386449882471167E-5</v>
      </c>
      <c r="AW112" s="13">
        <f t="shared" si="262"/>
        <v>1.5223635240177311E-7</v>
      </c>
      <c r="AX112" s="13">
        <f t="shared" si="263"/>
        <v>1.007006863803094E-4</v>
      </c>
      <c r="AY112" s="13">
        <f t="shared" si="264"/>
        <v>1.021336462017749E-4</v>
      </c>
      <c r="AZ112" s="13">
        <f t="shared" si="265"/>
        <v>5.1793498442871677E-5</v>
      </c>
      <c r="BA112" s="13">
        <f t="shared" si="266"/>
        <v>1.7510171431995302E-5</v>
      </c>
      <c r="BB112" s="13">
        <f t="shared" si="267"/>
        <v>4.4398348170482942E-6</v>
      </c>
      <c r="BC112" s="13">
        <f t="shared" si="268"/>
        <v>9.0060263678083418E-7</v>
      </c>
      <c r="BD112" s="13">
        <f t="shared" si="269"/>
        <v>2.2596932166339781E-4</v>
      </c>
      <c r="BE112" s="13">
        <f t="shared" si="270"/>
        <v>2.0030096699070262E-4</v>
      </c>
      <c r="BF112" s="13">
        <f t="shared" si="271"/>
        <v>8.8774168728031358E-5</v>
      </c>
      <c r="BG112" s="13">
        <f t="shared" si="272"/>
        <v>2.6230038232811886E-5</v>
      </c>
      <c r="BH112" s="13">
        <f t="shared" si="273"/>
        <v>5.8126275544402147E-6</v>
      </c>
      <c r="BI112" s="13">
        <f t="shared" si="274"/>
        <v>1.0304716687564104E-6</v>
      </c>
      <c r="BJ112" s="14">
        <f t="shared" si="275"/>
        <v>0.30718600328361151</v>
      </c>
      <c r="BK112" s="14">
        <f t="shared" si="276"/>
        <v>0.31735018586595515</v>
      </c>
      <c r="BL112" s="14">
        <f t="shared" si="277"/>
        <v>0.3494446333412542</v>
      </c>
      <c r="BM112" s="14">
        <f t="shared" si="278"/>
        <v>0.29632155765848817</v>
      </c>
      <c r="BN112" s="14">
        <f t="shared" si="279"/>
        <v>0.70354819491158249</v>
      </c>
    </row>
    <row r="113" spans="1:66" x14ac:dyDescent="0.25">
      <c r="A113" t="s">
        <v>80</v>
      </c>
      <c r="B113" t="s">
        <v>92</v>
      </c>
      <c r="C113" t="s">
        <v>83</v>
      </c>
      <c r="D113" s="11">
        <v>44201</v>
      </c>
      <c r="E113" s="10">
        <f>VLOOKUP(A113,home!$A$2:$E$405,3,FALSE)</f>
        <v>1.2518115942029</v>
      </c>
      <c r="F113" s="10">
        <f>VLOOKUP(B113,home!$B$2:$E$405,3,FALSE)</f>
        <v>0.9</v>
      </c>
      <c r="G113" s="10">
        <f>VLOOKUP(C113,away!$B$2:$E$405,4,FALSE)</f>
        <v>0.9</v>
      </c>
      <c r="H113" s="10">
        <f>VLOOKUP(A113,away!$A$2:$E$405,3,FALSE)</f>
        <v>1.0561594202898601</v>
      </c>
      <c r="I113" s="10">
        <f>VLOOKUP(C113,away!$B$2:$E$405,3,FALSE)</f>
        <v>0.97</v>
      </c>
      <c r="J113" s="10">
        <f>VLOOKUP(B113,home!$B$2:$E$405,4,FALSE)</f>
        <v>1.44</v>
      </c>
      <c r="K113" s="12">
        <f t="shared" si="224"/>
        <v>1.013967391304349</v>
      </c>
      <c r="L113" s="12">
        <f t="shared" si="225"/>
        <v>1.4752434782608763</v>
      </c>
      <c r="M113" s="13">
        <f t="shared" si="226"/>
        <v>8.2975419175066012E-2</v>
      </c>
      <c r="N113" s="13">
        <f t="shared" si="227"/>
        <v>8.4134369323326547E-2</v>
      </c>
      <c r="O113" s="13">
        <f t="shared" si="228"/>
        <v>0.12240894599397859</v>
      </c>
      <c r="P113" s="13">
        <f t="shared" si="229"/>
        <v>0.1241186796418294</v>
      </c>
      <c r="Q113" s="13">
        <f t="shared" si="230"/>
        <v>4.2654753490905029E-2</v>
      </c>
      <c r="R113" s="13">
        <f t="shared" si="231"/>
        <v>9.0291499629202382E-2</v>
      </c>
      <c r="S113" s="13">
        <f t="shared" si="232"/>
        <v>4.6415693916314664E-2</v>
      </c>
      <c r="T113" s="13">
        <f t="shared" si="233"/>
        <v>6.2926146904282984E-2</v>
      </c>
      <c r="U113" s="13">
        <f t="shared" si="234"/>
        <v>9.1552636335979931E-2</v>
      </c>
      <c r="V113" s="13">
        <f t="shared" si="235"/>
        <v>7.7145399080945322E-3</v>
      </c>
      <c r="W113" s="13">
        <f t="shared" si="236"/>
        <v>1.4416843041301013E-2</v>
      </c>
      <c r="X113" s="13">
        <f t="shared" si="237"/>
        <v>2.1268353673790017E-2</v>
      </c>
      <c r="Y113" s="13">
        <f t="shared" si="238"/>
        <v>1.568800002530224E-2</v>
      </c>
      <c r="Z113" s="13">
        <f t="shared" si="239"/>
        <v>4.4400648656791733E-2</v>
      </c>
      <c r="AA113" s="13">
        <f t="shared" si="240"/>
        <v>4.5020809890748061E-2</v>
      </c>
      <c r="AB113" s="13">
        <f t="shared" si="241"/>
        <v>2.2824816579665421E-2</v>
      </c>
      <c r="AC113" s="13">
        <f t="shared" si="242"/>
        <v>7.2123656993575223E-4</v>
      </c>
      <c r="AD113" s="13">
        <f t="shared" si="243"/>
        <v>3.6545521823580611E-3</v>
      </c>
      <c r="AE113" s="13">
        <f t="shared" si="244"/>
        <v>5.3913542729877827E-3</v>
      </c>
      <c r="AF113" s="13">
        <f t="shared" si="245"/>
        <v>3.9767801151095678E-3</v>
      </c>
      <c r="AG113" s="13">
        <f t="shared" si="246"/>
        <v>1.9555729764309765E-3</v>
      </c>
      <c r="AH113" s="13">
        <f t="shared" si="247"/>
        <v>1.6375441840371138E-2</v>
      </c>
      <c r="AI113" s="13">
        <f t="shared" si="248"/>
        <v>1.6604164044337212E-2</v>
      </c>
      <c r="AJ113" s="13">
        <f t="shared" si="249"/>
        <v>8.4180404504130349E-3</v>
      </c>
      <c r="AK113" s="13">
        <f t="shared" si="250"/>
        <v>2.8452061717999305E-3</v>
      </c>
      <c r="AL113" s="13">
        <f t="shared" si="251"/>
        <v>4.3154433763548992E-5</v>
      </c>
      <c r="AM113" s="13">
        <f t="shared" si="252"/>
        <v>7.4111934854624389E-4</v>
      </c>
      <c r="AN113" s="13">
        <f t="shared" si="253"/>
        <v>1.0933314855557956E-3</v>
      </c>
      <c r="AO113" s="13">
        <f t="shared" si="254"/>
        <v>8.0646507182173164E-4</v>
      </c>
      <c r="AP113" s="13">
        <f t="shared" si="255"/>
        <v>3.9657744588339971E-4</v>
      </c>
      <c r="AQ113" s="13">
        <f t="shared" si="256"/>
        <v>1.4626207266621029E-4</v>
      </c>
      <c r="AR113" s="13">
        <f t="shared" si="257"/>
        <v>4.8315527557295573E-3</v>
      </c>
      <c r="AS113" s="13">
        <f t="shared" si="258"/>
        <v>4.899036943676438E-3</v>
      </c>
      <c r="AT113" s="13">
        <f t="shared" si="259"/>
        <v>2.4837318548416145E-3</v>
      </c>
      <c r="AU113" s="13">
        <f t="shared" si="260"/>
        <v>8.3947436985108779E-4</v>
      </c>
      <c r="AV113" s="13">
        <f t="shared" si="261"/>
        <v>2.1279990921619241E-4</v>
      </c>
      <c r="AW113" s="13">
        <f t="shared" si="262"/>
        <v>1.7931251985608247E-6</v>
      </c>
      <c r="AX113" s="13">
        <f t="shared" si="263"/>
        <v>1.2524514208176889E-4</v>
      </c>
      <c r="AY113" s="13">
        <f t="shared" si="264"/>
        <v>1.8476707903998638E-4</v>
      </c>
      <c r="AZ113" s="13">
        <f t="shared" si="265"/>
        <v>1.362882141755259E-4</v>
      </c>
      <c r="BA113" s="13">
        <f t="shared" si="266"/>
        <v>6.7019433042088723E-5</v>
      </c>
      <c r="BB113" s="13">
        <f t="shared" si="267"/>
        <v>2.4717495378020723E-5</v>
      </c>
      <c r="BC113" s="13">
        <f t="shared" si="268"/>
        <v>7.2928647710736795E-6</v>
      </c>
      <c r="BD113" s="13">
        <f t="shared" si="269"/>
        <v>1.1879527821272327E-3</v>
      </c>
      <c r="BE113" s="13">
        <f t="shared" si="270"/>
        <v>1.2045453834862939E-3</v>
      </c>
      <c r="BF113" s="13">
        <f t="shared" si="271"/>
        <v>6.1068487010064703E-4</v>
      </c>
      <c r="BG113" s="13">
        <f t="shared" si="272"/>
        <v>2.0640484821499608E-4</v>
      </c>
      <c r="BH113" s="13">
        <f t="shared" si="273"/>
        <v>5.2321946374282423E-5</v>
      </c>
      <c r="BI113" s="13">
        <f t="shared" si="274"/>
        <v>1.061054949461944E-5</v>
      </c>
      <c r="BJ113" s="14">
        <f t="shared" si="275"/>
        <v>0.25979581165875604</v>
      </c>
      <c r="BK113" s="14">
        <f t="shared" si="276"/>
        <v>0.26217349072404389</v>
      </c>
      <c r="BL113" s="14">
        <f t="shared" si="277"/>
        <v>0.43288067714960876</v>
      </c>
      <c r="BM113" s="14">
        <f t="shared" si="278"/>
        <v>0.45248398698105108</v>
      </c>
      <c r="BN113" s="14">
        <f t="shared" si="279"/>
        <v>0.54658366725430796</v>
      </c>
    </row>
    <row r="114" spans="1:66" x14ac:dyDescent="0.25">
      <c r="A114" t="s">
        <v>80</v>
      </c>
      <c r="B114" t="s">
        <v>84</v>
      </c>
      <c r="C114" t="s">
        <v>410</v>
      </c>
      <c r="D114" s="11">
        <v>44201</v>
      </c>
      <c r="E114" s="10">
        <f>VLOOKUP(A114,home!$A$2:$E$405,3,FALSE)</f>
        <v>1.2518115942029</v>
      </c>
      <c r="F114" s="10">
        <f>VLOOKUP(B114,home!$B$2:$E$405,3,FALSE)</f>
        <v>1.01</v>
      </c>
      <c r="G114" s="10">
        <f>VLOOKUP(C114,away!$B$2:$E$405,4,FALSE)</f>
        <v>0.97</v>
      </c>
      <c r="H114" s="10">
        <f>VLOOKUP(A114,away!$A$2:$E$405,3,FALSE)</f>
        <v>1.0561594202898601</v>
      </c>
      <c r="I114" s="10">
        <f>VLOOKUP(C114,away!$B$2:$E$405,3,FALSE)</f>
        <v>0.87</v>
      </c>
      <c r="J114" s="10">
        <f>VLOOKUP(B114,home!$B$2:$E$405,4,FALSE)</f>
        <v>1.1499999999999999</v>
      </c>
      <c r="K114" s="12">
        <f t="shared" si="224"/>
        <v>1.2263998188405811</v>
      </c>
      <c r="L114" s="12">
        <f t="shared" si="225"/>
        <v>1.0566875000000049</v>
      </c>
      <c r="M114" s="13">
        <f t="shared" si="226"/>
        <v>0.10196890971866833</v>
      </c>
      <c r="N114" s="13">
        <f t="shared" si="227"/>
        <v>0.12505465240634639</v>
      </c>
      <c r="O114" s="13">
        <f t="shared" si="228"/>
        <v>0.10774927228834584</v>
      </c>
      <c r="P114" s="13">
        <f t="shared" si="229"/>
        <v>0.13214368801463175</v>
      </c>
      <c r="Q114" s="13">
        <f t="shared" si="230"/>
        <v>7.668350152815756E-2</v>
      </c>
      <c r="R114" s="13">
        <f t="shared" si="231"/>
        <v>5.6928654580595976E-2</v>
      </c>
      <c r="S114" s="13">
        <f t="shared" si="232"/>
        <v>4.2811956924629718E-2</v>
      </c>
      <c r="T114" s="13">
        <f t="shared" si="233"/>
        <v>8.1030497521035361E-2</v>
      </c>
      <c r="U114" s="13">
        <f t="shared" si="234"/>
        <v>6.9817291664480904E-2</v>
      </c>
      <c r="V114" s="13">
        <f t="shared" si="235"/>
        <v>6.1645477089837895E-3</v>
      </c>
      <c r="W114" s="13">
        <f t="shared" si="236"/>
        <v>3.1348210794064614E-2</v>
      </c>
      <c r="X114" s="13">
        <f t="shared" si="237"/>
        <v>3.3125262493453309E-2</v>
      </c>
      <c r="Y114" s="13">
        <f t="shared" si="238"/>
        <v>1.7501525405525548E-2</v>
      </c>
      <c r="Z114" s="13">
        <f t="shared" si="239"/>
        <v>2.0051932562377934E-2</v>
      </c>
      <c r="AA114" s="13">
        <f t="shared" si="240"/>
        <v>2.4591686461903843E-2</v>
      </c>
      <c r="AB114" s="13">
        <f t="shared" si="241"/>
        <v>1.5079619910931629E-2</v>
      </c>
      <c r="AC114" s="13">
        <f t="shared" si="242"/>
        <v>4.992980651251696E-4</v>
      </c>
      <c r="AD114" s="13">
        <f t="shared" si="243"/>
        <v>9.6113600097043009E-3</v>
      </c>
      <c r="AE114" s="13">
        <f t="shared" si="244"/>
        <v>1.015620398025446E-2</v>
      </c>
      <c r="AF114" s="13">
        <f t="shared" si="245"/>
        <v>5.3659668966925915E-3</v>
      </c>
      <c r="AG114" s="13">
        <f t="shared" si="246"/>
        <v>1.8900500483829603E-3</v>
      </c>
      <c r="AH114" s="13">
        <f t="shared" si="247"/>
        <v>5.2971566223769572E-3</v>
      </c>
      <c r="AI114" s="13">
        <f t="shared" si="248"/>
        <v>6.496431922053284E-3</v>
      </c>
      <c r="AJ114" s="13">
        <f t="shared" si="249"/>
        <v>3.9836114661581596E-3</v>
      </c>
      <c r="AK114" s="13">
        <f t="shared" si="250"/>
        <v>1.6285001268092094E-3</v>
      </c>
      <c r="AL114" s="13">
        <f t="shared" si="251"/>
        <v>2.588204107555752E-5</v>
      </c>
      <c r="AM114" s="13">
        <f t="shared" si="252"/>
        <v>2.3574740349425931E-3</v>
      </c>
      <c r="AN114" s="13">
        <f t="shared" si="253"/>
        <v>2.4911133442984132E-3</v>
      </c>
      <c r="AO114" s="13">
        <f t="shared" si="254"/>
        <v>1.3161641660016706E-3</v>
      </c>
      <c r="AP114" s="13">
        <f t="shared" si="255"/>
        <v>4.6359140738729904E-4</v>
      </c>
      <c r="AQ114" s="13">
        <f t="shared" si="256"/>
        <v>1.2246781132339217E-4</v>
      </c>
      <c r="AR114" s="13">
        <f t="shared" si="257"/>
        <v>1.1194878376815955E-3</v>
      </c>
      <c r="AS114" s="13">
        <f t="shared" si="258"/>
        <v>1.3729396813269425E-3</v>
      </c>
      <c r="AT114" s="13">
        <f t="shared" si="259"/>
        <v>8.4188648822920405E-4</v>
      </c>
      <c r="AU114" s="13">
        <f t="shared" si="260"/>
        <v>3.4416314554954294E-4</v>
      </c>
      <c r="AV114" s="13">
        <f t="shared" si="261"/>
        <v>1.0552040483839103E-4</v>
      </c>
      <c r="AW114" s="13">
        <f t="shared" si="262"/>
        <v>9.3169693981193828E-7</v>
      </c>
      <c r="AX114" s="13">
        <f t="shared" si="263"/>
        <v>4.8186762156249426E-4</v>
      </c>
      <c r="AY114" s="13">
        <f t="shared" si="264"/>
        <v>5.0918349235982052E-4</v>
      </c>
      <c r="AZ114" s="13">
        <f t="shared" si="265"/>
        <v>2.6902391579148514E-4</v>
      </c>
      <c r="BA114" s="13">
        <f t="shared" si="266"/>
        <v>9.4758069672638782E-5</v>
      </c>
      <c r="BB114" s="13">
        <f t="shared" si="267"/>
        <v>2.5032416936801734E-5</v>
      </c>
      <c r="BC114" s="13">
        <f t="shared" si="268"/>
        <v>5.2902884143813619E-6</v>
      </c>
      <c r="BD114" s="13">
        <f t="shared" si="269"/>
        <v>1.9715813408002934E-4</v>
      </c>
      <c r="BE114" s="13">
        <f t="shared" si="270"/>
        <v>2.4179469991869495E-4</v>
      </c>
      <c r="BF114" s="13">
        <f t="shared" si="271"/>
        <v>1.4826848808845015E-4</v>
      </c>
      <c r="BG114" s="13">
        <f t="shared" si="272"/>
        <v>6.0612148977147365E-5</v>
      </c>
      <c r="BH114" s="13">
        <f t="shared" si="273"/>
        <v>1.8583682131277968E-5</v>
      </c>
      <c r="BI114" s="13">
        <f t="shared" si="274"/>
        <v>4.5582048798380504E-6</v>
      </c>
      <c r="BJ114" s="14">
        <f t="shared" si="275"/>
        <v>0.39990319765230808</v>
      </c>
      <c r="BK114" s="14">
        <f t="shared" si="276"/>
        <v>0.28412346596547411</v>
      </c>
      <c r="BL114" s="14">
        <f t="shared" si="277"/>
        <v>0.29602719795935695</v>
      </c>
      <c r="BM114" s="14">
        <f t="shared" si="278"/>
        <v>0.39906886380735118</v>
      </c>
      <c r="BN114" s="14">
        <f t="shared" si="279"/>
        <v>0.60052867853674574</v>
      </c>
    </row>
    <row r="115" spans="1:66" x14ac:dyDescent="0.25">
      <c r="A115" t="s">
        <v>80</v>
      </c>
      <c r="B115" t="s">
        <v>98</v>
      </c>
      <c r="C115" t="s">
        <v>91</v>
      </c>
      <c r="D115" s="11">
        <v>44201</v>
      </c>
      <c r="E115" s="10">
        <f>VLOOKUP(A115,home!$A$2:$E$405,3,FALSE)</f>
        <v>1.2518115942029</v>
      </c>
      <c r="F115" s="10">
        <f>VLOOKUP(B115,home!$B$2:$E$405,3,FALSE)</f>
        <v>0.94</v>
      </c>
      <c r="G115" s="10">
        <f>VLOOKUP(C115,away!$B$2:$E$405,4,FALSE)</f>
        <v>1.1100000000000001</v>
      </c>
      <c r="H115" s="10">
        <f>VLOOKUP(A115,away!$A$2:$E$405,3,FALSE)</f>
        <v>1.0561594202898601</v>
      </c>
      <c r="I115" s="10">
        <f>VLOOKUP(C115,away!$B$2:$E$405,3,FALSE)</f>
        <v>0.56000000000000005</v>
      </c>
      <c r="J115" s="10">
        <f>VLOOKUP(B115,home!$B$2:$E$405,4,FALSE)</f>
        <v>0.66</v>
      </c>
      <c r="K115" s="12">
        <f t="shared" si="224"/>
        <v>1.3061402173913059</v>
      </c>
      <c r="L115" s="12">
        <f t="shared" si="225"/>
        <v>0.39035652173913238</v>
      </c>
      <c r="M115" s="13">
        <f t="shared" si="226"/>
        <v>0.18332463442681873</v>
      </c>
      <c r="N115" s="13">
        <f t="shared" si="227"/>
        <v>0.23944767786342672</v>
      </c>
      <c r="O115" s="13">
        <f t="shared" si="228"/>
        <v>7.1561966643950981E-2</v>
      </c>
      <c r="P115" s="13">
        <f t="shared" si="229"/>
        <v>9.346996266927951E-2</v>
      </c>
      <c r="Q115" s="13">
        <f t="shared" si="230"/>
        <v>0.15637612100918979</v>
      </c>
      <c r="R115" s="13">
        <f t="shared" si="231"/>
        <v>1.3967340193972255E-2</v>
      </c>
      <c r="S115" s="13">
        <f t="shared" si="232"/>
        <v>1.1914157020839547E-2</v>
      </c>
      <c r="T115" s="13">
        <f t="shared" si="233"/>
        <v>6.1042438680205008E-2</v>
      </c>
      <c r="U115" s="13">
        <f t="shared" si="234"/>
        <v>1.8243304757333247E-2</v>
      </c>
      <c r="V115" s="13">
        <f t="shared" si="235"/>
        <v>6.7495069937644197E-4</v>
      </c>
      <c r="W115" s="13">
        <f t="shared" si="236"/>
        <v>6.8083046896584107E-2</v>
      </c>
      <c r="X115" s="13">
        <f t="shared" si="237"/>
        <v>2.6576661375952809E-2</v>
      </c>
      <c r="Y115" s="13">
        <f t="shared" si="238"/>
        <v>5.1871865470778404E-3</v>
      </c>
      <c r="Z115" s="13">
        <f t="shared" si="239"/>
        <v>1.8174141120220627E-3</v>
      </c>
      <c r="AA115" s="13">
        <f t="shared" si="240"/>
        <v>2.373797663366524E-3</v>
      </c>
      <c r="AB115" s="13">
        <f t="shared" si="241"/>
        <v>1.5502562980362633E-3</v>
      </c>
      <c r="AC115" s="13">
        <f t="shared" si="242"/>
        <v>2.1508162579857774E-5</v>
      </c>
      <c r="AD115" s="13">
        <f t="shared" si="243"/>
        <v>2.2231501418541723E-2</v>
      </c>
      <c r="AE115" s="13">
        <f t="shared" si="244"/>
        <v>8.6782115667805356E-3</v>
      </c>
      <c r="AF115" s="13">
        <f t="shared" si="245"/>
        <v>1.6937982410623778E-3</v>
      </c>
      <c r="AG115" s="13">
        <f t="shared" si="246"/>
        <v>2.2039506330299009E-4</v>
      </c>
      <c r="AH115" s="13">
        <f t="shared" si="247"/>
        <v>1.7735986283213656E-4</v>
      </c>
      <c r="AI115" s="13">
        <f t="shared" si="248"/>
        <v>2.3165684979605905E-4</v>
      </c>
      <c r="AJ115" s="13">
        <f t="shared" si="249"/>
        <v>1.5128816407640485E-4</v>
      </c>
      <c r="AK115" s="13">
        <f t="shared" si="250"/>
        <v>6.5867851838495668E-5</v>
      </c>
      <c r="AL115" s="13">
        <f t="shared" si="251"/>
        <v>4.3864637389507369E-7</v>
      </c>
      <c r="AM115" s="13">
        <f t="shared" si="252"/>
        <v>5.8074916191498413E-3</v>
      </c>
      <c r="AN115" s="13">
        <f t="shared" si="253"/>
        <v>2.2669922284804943E-3</v>
      </c>
      <c r="AO115" s="13">
        <f t="shared" si="254"/>
        <v>4.4246760055964503E-4</v>
      </c>
      <c r="AP115" s="13">
        <f t="shared" si="255"/>
        <v>5.757337117890761E-5</v>
      </c>
      <c r="AQ115" s="13">
        <f t="shared" si="256"/>
        <v>5.6185352295485964E-6</v>
      </c>
      <c r="AR115" s="13">
        <f t="shared" si="257"/>
        <v>1.3846715830256496E-5</v>
      </c>
      <c r="AS115" s="13">
        <f t="shared" si="258"/>
        <v>1.8085752424686857E-5</v>
      </c>
      <c r="AT115" s="13">
        <f t="shared" si="259"/>
        <v>1.1811264301832916E-5</v>
      </c>
      <c r="AU115" s="13">
        <f t="shared" si="260"/>
        <v>5.1423891076207393E-6</v>
      </c>
      <c r="AV115" s="13">
        <f t="shared" si="261"/>
        <v>1.6791703067346097E-6</v>
      </c>
      <c r="AW115" s="13">
        <f t="shared" si="262"/>
        <v>6.2124554074946444E-9</v>
      </c>
      <c r="AX115" s="13">
        <f t="shared" si="263"/>
        <v>1.2642330609890921E-3</v>
      </c>
      <c r="AY115" s="13">
        <f t="shared" si="264"/>
        <v>4.9350162035531847E-4</v>
      </c>
      <c r="AZ115" s="13">
        <f t="shared" si="265"/>
        <v>9.6320787997263943E-5</v>
      </c>
      <c r="BA115" s="13">
        <f t="shared" si="266"/>
        <v>1.2533149257928108E-5</v>
      </c>
      <c r="BB115" s="13">
        <f t="shared" si="267"/>
        <v>1.2230991376905509E-6</v>
      </c>
      <c r="BC115" s="13">
        <f t="shared" si="268"/>
        <v>9.5488945026203164E-8</v>
      </c>
      <c r="BD115" s="13">
        <f t="shared" si="269"/>
        <v>9.0085930483485081E-7</v>
      </c>
      <c r="BE115" s="13">
        <f t="shared" si="270"/>
        <v>1.1766485682559726E-6</v>
      </c>
      <c r="BF115" s="13">
        <f t="shared" si="271"/>
        <v>7.684340083675126E-7</v>
      </c>
      <c r="BG115" s="13">
        <f t="shared" si="272"/>
        <v>3.3456085424667185E-7</v>
      </c>
      <c r="BH115" s="13">
        <f t="shared" si="273"/>
        <v>1.092458467240923E-7</v>
      </c>
      <c r="BI115" s="13">
        <f t="shared" si="274"/>
        <v>2.8538078797860635E-8</v>
      </c>
      <c r="BJ115" s="14">
        <f t="shared" si="275"/>
        <v>0.59998508922340454</v>
      </c>
      <c r="BK115" s="14">
        <f t="shared" si="276"/>
        <v>0.28989915324562326</v>
      </c>
      <c r="BL115" s="14">
        <f t="shared" si="277"/>
        <v>0.10837672186383474</v>
      </c>
      <c r="BM115" s="14">
        <f t="shared" si="278"/>
        <v>0.24143718023034683</v>
      </c>
      <c r="BN115" s="14">
        <f t="shared" si="279"/>
        <v>0.75814770280663801</v>
      </c>
    </row>
    <row r="116" spans="1:66" x14ac:dyDescent="0.25">
      <c r="A116" t="s">
        <v>80</v>
      </c>
      <c r="B116" t="s">
        <v>435</v>
      </c>
      <c r="C116" t="s">
        <v>85</v>
      </c>
      <c r="D116" s="11">
        <v>44201</v>
      </c>
      <c r="E116" s="10">
        <f>VLOOKUP(A116,home!$A$2:$E$405,3,FALSE)</f>
        <v>1.2518115942029</v>
      </c>
      <c r="F116" s="10">
        <f>VLOOKUP(B116,home!$B$2:$E$405,3,FALSE)</f>
        <v>0.59</v>
      </c>
      <c r="G116" s="10">
        <f>VLOOKUP(C116,away!$B$2:$E$405,4,FALSE)</f>
        <v>0.76</v>
      </c>
      <c r="H116" s="10">
        <f>VLOOKUP(A116,away!$A$2:$E$405,3,FALSE)</f>
        <v>1.0561594202898601</v>
      </c>
      <c r="I116" s="10">
        <f>VLOOKUP(C116,away!$B$2:$E$405,3,FALSE)</f>
        <v>1.1499999999999999</v>
      </c>
      <c r="J116" s="10">
        <f>VLOOKUP(B116,home!$B$2:$E$405,4,FALSE)</f>
        <v>1.1499999999999999</v>
      </c>
      <c r="K116" s="12">
        <f t="shared" si="224"/>
        <v>0.5613123188405803</v>
      </c>
      <c r="L116" s="12">
        <f t="shared" si="225"/>
        <v>1.39677083333334</v>
      </c>
      <c r="M116" s="13">
        <f t="shared" si="226"/>
        <v>0.14112868402283968</v>
      </c>
      <c r="N116" s="13">
        <f t="shared" si="227"/>
        <v>7.9217268883779682E-2</v>
      </c>
      <c r="O116" s="13">
        <f t="shared" si="228"/>
        <v>0.19712442958981938</v>
      </c>
      <c r="P116" s="13">
        <f t="shared" si="229"/>
        <v>0.1106483706731882</v>
      </c>
      <c r="Q116" s="13">
        <f t="shared" si="230"/>
        <v>2.2232814444686059E-2</v>
      </c>
      <c r="R116" s="13">
        <f t="shared" si="231"/>
        <v>0.13766882689426568</v>
      </c>
      <c r="S116" s="13">
        <f t="shared" si="232"/>
        <v>2.1687763223686502E-2</v>
      </c>
      <c r="T116" s="13">
        <f t="shared" si="233"/>
        <v>3.1054146759249661E-2</v>
      </c>
      <c r="U116" s="13">
        <f t="shared" si="234"/>
        <v>7.7275208456082711E-2</v>
      </c>
      <c r="V116" s="13">
        <f t="shared" si="235"/>
        <v>1.8893046133842597E-3</v>
      </c>
      <c r="W116" s="13">
        <f t="shared" si="236"/>
        <v>4.1598508767663606E-3</v>
      </c>
      <c r="X116" s="13">
        <f t="shared" si="237"/>
        <v>5.810358375683374E-3</v>
      </c>
      <c r="Y116" s="13">
        <f t="shared" si="238"/>
        <v>4.0578695551843104E-3</v>
      </c>
      <c r="Z116" s="13">
        <f t="shared" si="239"/>
        <v>6.4097267355042287E-2</v>
      </c>
      <c r="AA116" s="13">
        <f t="shared" si="240"/>
        <v>3.5978585770403408E-2</v>
      </c>
      <c r="AB116" s="13">
        <f t="shared" si="241"/>
        <v>1.0097611703694921E-2</v>
      </c>
      <c r="AC116" s="13">
        <f t="shared" si="242"/>
        <v>9.2578839758788257E-5</v>
      </c>
      <c r="AD116" s="13">
        <f t="shared" si="243"/>
        <v>5.8374388541718668E-4</v>
      </c>
      <c r="AE116" s="13">
        <f t="shared" si="244"/>
        <v>8.1535643328740546E-4</v>
      </c>
      <c r="AF116" s="13">
        <f t="shared" si="245"/>
        <v>5.694330423932747E-4</v>
      </c>
      <c r="AG116" s="13">
        <f t="shared" si="246"/>
        <v>2.651224883837312E-4</v>
      </c>
      <c r="AH116" s="13">
        <f t="shared" si="247"/>
        <v>2.2382298384473077E-2</v>
      </c>
      <c r="AI116" s="13">
        <f t="shared" si="248"/>
        <v>1.2563459807170356E-2</v>
      </c>
      <c r="AJ116" s="13">
        <f t="shared" si="249"/>
        <v>3.5260123785116108E-3</v>
      </c>
      <c r="AK116" s="13">
        <f t="shared" si="250"/>
        <v>6.5973139481431415E-4</v>
      </c>
      <c r="AL116" s="13">
        <f t="shared" si="251"/>
        <v>2.9033637914362729E-6</v>
      </c>
      <c r="AM116" s="13">
        <f t="shared" si="252"/>
        <v>6.5532526786506217E-5</v>
      </c>
      <c r="AN116" s="13">
        <f t="shared" si="253"/>
        <v>9.1533922050027712E-5</v>
      </c>
      <c r="AO116" s="13">
        <f t="shared" si="254"/>
        <v>6.392595629004312E-5</v>
      </c>
      <c r="AP116" s="13">
        <f t="shared" si="255"/>
        <v>2.97633037462914E-5</v>
      </c>
      <c r="AQ116" s="13">
        <f t="shared" si="256"/>
        <v>1.0393128644115192E-5</v>
      </c>
      <c r="AR116" s="13">
        <f t="shared" si="257"/>
        <v>6.2525883132791794E-3</v>
      </c>
      <c r="AS116" s="13">
        <f t="shared" si="258"/>
        <v>3.5096548448822484E-3</v>
      </c>
      <c r="AT116" s="13">
        <f t="shared" si="259"/>
        <v>9.8500624965546586E-4</v>
      </c>
      <c r="AU116" s="13">
        <f t="shared" si="260"/>
        <v>1.8429871402219107E-4</v>
      </c>
      <c r="AV116" s="13">
        <f t="shared" si="261"/>
        <v>2.5862284631783255E-5</v>
      </c>
      <c r="AW116" s="13">
        <f t="shared" si="262"/>
        <v>6.3230801499881005E-8</v>
      </c>
      <c r="AX116" s="13">
        <f t="shared" si="263"/>
        <v>6.1307024283360412E-6</v>
      </c>
      <c r="AY116" s="13">
        <f t="shared" si="264"/>
        <v>8.5631863397456619E-6</v>
      </c>
      <c r="AZ116" s="13">
        <f t="shared" si="265"/>
        <v>5.9804044598776122E-6</v>
      </c>
      <c r="BA116" s="13">
        <f t="shared" si="266"/>
        <v>2.7844181736978922E-6</v>
      </c>
      <c r="BB116" s="13">
        <f t="shared" si="267"/>
        <v>9.722985232061255E-7</v>
      </c>
      <c r="BC116" s="13">
        <f t="shared" si="268"/>
        <v>2.7161564370147888E-7</v>
      </c>
      <c r="BD116" s="13">
        <f t="shared" si="269"/>
        <v>1.4555721648048766E-3</v>
      </c>
      <c r="BE116" s="13">
        <f t="shared" si="270"/>
        <v>8.170305870664284E-4</v>
      </c>
      <c r="BF116" s="13">
        <f t="shared" si="271"/>
        <v>2.2930466669496876E-4</v>
      </c>
      <c r="BG116" s="13">
        <f t="shared" si="272"/>
        <v>4.2903844727839773E-5</v>
      </c>
      <c r="BH116" s="13">
        <f t="shared" si="273"/>
        <v>6.0206141428399868E-6</v>
      </c>
      <c r="BI116" s="13">
        <f t="shared" si="274"/>
        <v>6.7588897707238129E-7</v>
      </c>
      <c r="BJ116" s="14">
        <f t="shared" si="275"/>
        <v>0.14905181620791649</v>
      </c>
      <c r="BK116" s="14">
        <f t="shared" si="276"/>
        <v>0.27545816792298855</v>
      </c>
      <c r="BL116" s="14">
        <f t="shared" si="277"/>
        <v>0.51078508255212018</v>
      </c>
      <c r="BM116" s="14">
        <f t="shared" si="278"/>
        <v>0.3113634395739508</v>
      </c>
      <c r="BN116" s="14">
        <f t="shared" si="279"/>
        <v>0.68802039450857877</v>
      </c>
    </row>
    <row r="117" spans="1:66" x14ac:dyDescent="0.25">
      <c r="A117" t="s">
        <v>99</v>
      </c>
      <c r="B117" t="s">
        <v>102</v>
      </c>
      <c r="C117" t="s">
        <v>105</v>
      </c>
      <c r="D117" s="11">
        <v>44201</v>
      </c>
      <c r="E117" s="10">
        <f>VLOOKUP(A117,home!$A$2:$E$405,3,FALSE)</f>
        <v>1.34782608695652</v>
      </c>
      <c r="F117" s="10">
        <f>VLOOKUP(B117,home!$B$2:$E$405,3,FALSE)</f>
        <v>1</v>
      </c>
      <c r="G117" s="10">
        <f>VLOOKUP(C117,away!$B$2:$E$405,4,FALSE)</f>
        <v>0.61</v>
      </c>
      <c r="H117" s="10">
        <f>VLOOKUP(A117,away!$A$2:$E$405,3,FALSE)</f>
        <v>1.27355072463768</v>
      </c>
      <c r="I117" s="10">
        <f>VLOOKUP(C117,away!$B$2:$E$405,3,FALSE)</f>
        <v>1.1000000000000001</v>
      </c>
      <c r="J117" s="10">
        <f>VLOOKUP(B117,home!$B$2:$E$405,4,FALSE)</f>
        <v>0.89</v>
      </c>
      <c r="K117" s="12">
        <f t="shared" si="224"/>
        <v>0.8221739130434772</v>
      </c>
      <c r="L117" s="12">
        <f t="shared" si="225"/>
        <v>1.2468061594202891</v>
      </c>
      <c r="M117" s="13">
        <f t="shared" si="226"/>
        <v>0.12631454771331727</v>
      </c>
      <c r="N117" s="13">
        <f t="shared" si="227"/>
        <v>0.10385252596777506</v>
      </c>
      <c r="O117" s="13">
        <f t="shared" si="228"/>
        <v>0.15748975611335195</v>
      </c>
      <c r="P117" s="13">
        <f t="shared" si="229"/>
        <v>0.12948396904797746</v>
      </c>
      <c r="Q117" s="13">
        <f t="shared" si="230"/>
        <v>4.2692418827187467E-2</v>
      </c>
      <c r="R117" s="13">
        <f t="shared" si="231"/>
        <v>9.8179598983863192E-2</v>
      </c>
      <c r="S117" s="13">
        <f t="shared" si="232"/>
        <v>3.3183228978640331E-2</v>
      </c>
      <c r="T117" s="13">
        <f t="shared" si="233"/>
        <v>5.3229170754288041E-2</v>
      </c>
      <c r="U117" s="13">
        <f t="shared" si="234"/>
        <v>8.0720705077602192E-2</v>
      </c>
      <c r="V117" s="13">
        <f t="shared" si="235"/>
        <v>3.7795384368851524E-3</v>
      </c>
      <c r="W117" s="13">
        <f t="shared" si="236"/>
        <v>1.1700197681479913E-2</v>
      </c>
      <c r="X117" s="13">
        <f t="shared" si="237"/>
        <v>1.4587878535704141E-2</v>
      </c>
      <c r="Y117" s="13">
        <f t="shared" si="238"/>
        <v>9.0941284055954773E-3</v>
      </c>
      <c r="Z117" s="13">
        <f t="shared" si="239"/>
        <v>4.080364291416487E-2</v>
      </c>
      <c r="AA117" s="13">
        <f t="shared" si="240"/>
        <v>3.3547690761167683E-2</v>
      </c>
      <c r="AB117" s="13">
        <f t="shared" si="241"/>
        <v>1.3791018093340868E-2</v>
      </c>
      <c r="AC117" s="13">
        <f t="shared" si="242"/>
        <v>2.4214829508790718E-4</v>
      </c>
      <c r="AD117" s="13">
        <f t="shared" si="243"/>
        <v>2.4048993277911396E-3</v>
      </c>
      <c r="AE117" s="13">
        <f t="shared" si="244"/>
        <v>2.9984432946757057E-3</v>
      </c>
      <c r="AF117" s="13">
        <f t="shared" si="245"/>
        <v>1.8692387842370679E-3</v>
      </c>
      <c r="AG117" s="13">
        <f t="shared" si="246"/>
        <v>7.768594765380232E-4</v>
      </c>
      <c r="AH117" s="13">
        <f t="shared" si="247"/>
        <v>1.2718558328041698E-2</v>
      </c>
      <c r="AI117" s="13">
        <f t="shared" si="248"/>
        <v>1.0456866868837747E-2</v>
      </c>
      <c r="AJ117" s="13">
        <f t="shared" si="249"/>
        <v>4.2986815758635109E-3</v>
      </c>
      <c r="AK117" s="13">
        <f t="shared" si="250"/>
        <v>1.1780879507185349E-3</v>
      </c>
      <c r="AL117" s="13">
        <f t="shared" si="251"/>
        <v>9.9289663506834339E-6</v>
      </c>
      <c r="AM117" s="13">
        <f t="shared" si="252"/>
        <v>3.9544909816113403E-4</v>
      </c>
      <c r="AN117" s="13">
        <f t="shared" si="253"/>
        <v>4.9304837132450039E-4</v>
      </c>
      <c r="AO117" s="13">
        <f t="shared" si="254"/>
        <v>3.0736787312976452E-4</v>
      </c>
      <c r="AP117" s="13">
        <f t="shared" si="255"/>
        <v>1.2774271914203482E-4</v>
      </c>
      <c r="AQ117" s="13">
        <f t="shared" si="256"/>
        <v>3.9817602261846272E-5</v>
      </c>
      <c r="AR117" s="13">
        <f t="shared" si="257"/>
        <v>3.171515372469721E-3</v>
      </c>
      <c r="AS117" s="13">
        <f t="shared" si="258"/>
        <v>2.6075372040609717E-3</v>
      </c>
      <c r="AT117" s="13">
        <f t="shared" si="259"/>
        <v>1.0719245332346283E-3</v>
      </c>
      <c r="AU117" s="13">
        <f t="shared" si="260"/>
        <v>2.9376946265893909E-4</v>
      </c>
      <c r="AV117" s="13">
        <f t="shared" si="261"/>
        <v>6.038239716174489E-5</v>
      </c>
      <c r="AW117" s="13">
        <f t="shared" si="262"/>
        <v>2.8272497219230021E-7</v>
      </c>
      <c r="AX117" s="13">
        <f t="shared" si="263"/>
        <v>5.4187988740775582E-5</v>
      </c>
      <c r="AY117" s="13">
        <f t="shared" si="264"/>
        <v>6.7561918128596261E-5</v>
      </c>
      <c r="AZ117" s="13">
        <f t="shared" si="265"/>
        <v>4.2118307832491572E-5</v>
      </c>
      <c r="BA117" s="13">
        <f t="shared" si="266"/>
        <v>1.7504455209970101E-5</v>
      </c>
      <c r="BB117" s="13">
        <f t="shared" si="267"/>
        <v>5.4561656432718226E-6</v>
      </c>
      <c r="BC117" s="13">
        <f t="shared" si="268"/>
        <v>1.3605561861697346E-6</v>
      </c>
      <c r="BD117" s="13">
        <f t="shared" si="269"/>
        <v>6.5904415018189623E-4</v>
      </c>
      <c r="BE117" s="13">
        <f t="shared" si="270"/>
        <v>5.4184890782346261E-4</v>
      </c>
      <c r="BF117" s="13">
        <f t="shared" si="271"/>
        <v>2.2274701841177531E-4</v>
      </c>
      <c r="BG117" s="13">
        <f t="shared" si="272"/>
        <v>6.1045595915458929E-5</v>
      </c>
      <c r="BH117" s="13">
        <f t="shared" si="273"/>
        <v>1.2547524116970942E-5</v>
      </c>
      <c r="BI117" s="13">
        <f t="shared" si="274"/>
        <v>2.0632494004514809E-6</v>
      </c>
      <c r="BJ117" s="14">
        <f t="shared" si="275"/>
        <v>0.2447573761110326</v>
      </c>
      <c r="BK117" s="14">
        <f t="shared" si="276"/>
        <v>0.29308092335638741</v>
      </c>
      <c r="BL117" s="14">
        <f t="shared" si="277"/>
        <v>0.42108538916822341</v>
      </c>
      <c r="BM117" s="14">
        <f t="shared" si="278"/>
        <v>0.34164723570317956</v>
      </c>
      <c r="BN117" s="14">
        <f t="shared" si="279"/>
        <v>0.65801281665347233</v>
      </c>
    </row>
    <row r="118" spans="1:66" x14ac:dyDescent="0.25">
      <c r="A118" t="s">
        <v>99</v>
      </c>
      <c r="B118" t="s">
        <v>100</v>
      </c>
      <c r="C118" t="s">
        <v>109</v>
      </c>
      <c r="D118" s="11">
        <v>44201</v>
      </c>
      <c r="E118" s="10">
        <f>VLOOKUP(A118,home!$A$2:$E$405,3,FALSE)</f>
        <v>1.34782608695652</v>
      </c>
      <c r="F118" s="10">
        <f>VLOOKUP(B118,home!$B$2:$E$405,3,FALSE)</f>
        <v>1.03</v>
      </c>
      <c r="G118" s="10">
        <f>VLOOKUP(C118,away!$B$2:$E$405,4,FALSE)</f>
        <v>0.87</v>
      </c>
      <c r="H118" s="10">
        <f>VLOOKUP(A118,away!$A$2:$E$405,3,FALSE)</f>
        <v>1.27355072463768</v>
      </c>
      <c r="I118" s="10">
        <f>VLOOKUP(C118,away!$B$2:$E$405,3,FALSE)</f>
        <v>1.1599999999999999</v>
      </c>
      <c r="J118" s="10">
        <f>VLOOKUP(B118,home!$B$2:$E$405,4,FALSE)</f>
        <v>1.33</v>
      </c>
      <c r="K118" s="12">
        <f t="shared" si="224"/>
        <v>1.2077869565217376</v>
      </c>
      <c r="L118" s="12">
        <f t="shared" si="225"/>
        <v>1.9648340579710128</v>
      </c>
      <c r="M118" s="13">
        <f t="shared" si="226"/>
        <v>4.1893650015039995E-2</v>
      </c>
      <c r="N118" s="13">
        <f t="shared" si="227"/>
        <v>5.0598604049252011E-2</v>
      </c>
      <c r="O118" s="13">
        <f t="shared" si="228"/>
        <v>8.2314070362268427E-2</v>
      </c>
      <c r="P118" s="13">
        <f t="shared" si="229"/>
        <v>9.9417860521760354E-2</v>
      </c>
      <c r="Q118" s="13">
        <f t="shared" si="230"/>
        <v>3.0556166994447281E-2</v>
      </c>
      <c r="R118" s="13">
        <f t="shared" si="231"/>
        <v>8.0866744449003686E-2</v>
      </c>
      <c r="S118" s="13">
        <f t="shared" si="232"/>
        <v>5.8982154736910201E-2</v>
      </c>
      <c r="T118" s="13">
        <f t="shared" si="233"/>
        <v>6.0037797591739786E-2</v>
      </c>
      <c r="U118" s="13">
        <f t="shared" si="234"/>
        <v>9.76697991618833E-2</v>
      </c>
      <c r="V118" s="13">
        <f t="shared" si="235"/>
        <v>1.5552289695459985E-2</v>
      </c>
      <c r="W118" s="13">
        <f t="shared" si="236"/>
        <v>1.2301779979064481E-2</v>
      </c>
      <c r="X118" s="13">
        <f t="shared" si="237"/>
        <v>2.4170956276531826E-2</v>
      </c>
      <c r="Y118" s="13">
        <f t="shared" si="238"/>
        <v>2.3745959052928981E-2</v>
      </c>
      <c r="Z118" s="13">
        <f t="shared" si="239"/>
        <v>5.2963244550213597E-2</v>
      </c>
      <c r="AA118" s="13">
        <f t="shared" si="240"/>
        <v>6.3968315942818987E-2</v>
      </c>
      <c r="AB118" s="13">
        <f t="shared" si="241"/>
        <v>3.8630048813199154E-2</v>
      </c>
      <c r="AC118" s="13">
        <f t="shared" si="242"/>
        <v>2.3066970877181976E-3</v>
      </c>
      <c r="AD118" s="13">
        <f t="shared" si="243"/>
        <v>3.7144823501785822E-3</v>
      </c>
      <c r="AE118" s="13">
        <f t="shared" si="244"/>
        <v>7.2983414293630892E-3</v>
      </c>
      <c r="AF118" s="13">
        <f t="shared" si="245"/>
        <v>7.1700149035567214E-3</v>
      </c>
      <c r="AG118" s="13">
        <f t="shared" si="246"/>
        <v>4.6959631595559978E-3</v>
      </c>
      <c r="AH118" s="13">
        <f t="shared" si="247"/>
        <v>2.6015996678226832E-2</v>
      </c>
      <c r="AI118" s="13">
        <f t="shared" si="248"/>
        <v>3.1421781448875225E-2</v>
      </c>
      <c r="AJ118" s="13">
        <f t="shared" si="249"/>
        <v>1.8975408892314104E-2</v>
      </c>
      <c r="AK118" s="13">
        <f t="shared" si="250"/>
        <v>7.6394171182678538E-3</v>
      </c>
      <c r="AL118" s="13">
        <f t="shared" si="251"/>
        <v>2.1896100172736363E-4</v>
      </c>
      <c r="AM118" s="13">
        <f t="shared" si="252"/>
        <v>8.9726066655518028E-4</v>
      </c>
      <c r="AN118" s="13">
        <f t="shared" si="253"/>
        <v>1.7629683165253909E-3</v>
      </c>
      <c r="AO118" s="13">
        <f t="shared" si="254"/>
        <v>1.7319700957164547E-3</v>
      </c>
      <c r="AP118" s="13">
        <f t="shared" si="255"/>
        <v>1.1343446104836684E-3</v>
      </c>
      <c r="AQ118" s="13">
        <f t="shared" si="256"/>
        <v>5.5719973103854359E-4</v>
      </c>
      <c r="AR118" s="13">
        <f t="shared" si="257"/>
        <v>1.022342326508816E-2</v>
      </c>
      <c r="AS118" s="13">
        <f t="shared" si="258"/>
        <v>1.2347717270574356E-2</v>
      </c>
      <c r="AT118" s="13">
        <f t="shared" si="259"/>
        <v>7.4567059311089496E-3</v>
      </c>
      <c r="AU118" s="13">
        <f t="shared" si="260"/>
        <v>3.0020373874038884E-3</v>
      </c>
      <c r="AV118" s="13">
        <f t="shared" si="261"/>
        <v>9.0645539987425244E-4</v>
      </c>
      <c r="AW118" s="13">
        <f t="shared" si="262"/>
        <v>1.4433793348435678E-5</v>
      </c>
      <c r="AX118" s="13">
        <f t="shared" si="263"/>
        <v>1.8061662161089089E-4</v>
      </c>
      <c r="AY118" s="13">
        <f t="shared" si="264"/>
        <v>3.5488168957674172E-4</v>
      </c>
      <c r="AZ118" s="13">
        <f t="shared" si="265"/>
        <v>3.4864181511533944E-4</v>
      </c>
      <c r="BA118" s="13">
        <f t="shared" si="266"/>
        <v>2.2834110412381733E-4</v>
      </c>
      <c r="BB118" s="13">
        <f t="shared" si="267"/>
        <v>1.121630945542954E-4</v>
      </c>
      <c r="BC118" s="13">
        <f t="shared" si="268"/>
        <v>4.4076373645540516E-5</v>
      </c>
      <c r="BD118" s="13">
        <f t="shared" si="269"/>
        <v>3.347888370049742E-3</v>
      </c>
      <c r="BE118" s="13">
        <f t="shared" si="270"/>
        <v>4.0435359052368993E-3</v>
      </c>
      <c r="BF118" s="13">
        <f t="shared" si="271"/>
        <v>2.4418649622862222E-3</v>
      </c>
      <c r="BG118" s="13">
        <f t="shared" si="272"/>
        <v>9.8308421701224775E-4</v>
      </c>
      <c r="BH118" s="13">
        <f t="shared" si="273"/>
        <v>2.9683907361744441E-4</v>
      </c>
      <c r="BI118" s="13">
        <f t="shared" si="274"/>
        <v>7.1703672260229053E-5</v>
      </c>
      <c r="BJ118" s="14">
        <f t="shared" si="275"/>
        <v>0.23164252990556464</v>
      </c>
      <c r="BK118" s="14">
        <f t="shared" si="276"/>
        <v>0.21872649474819283</v>
      </c>
      <c r="BL118" s="14">
        <f t="shared" si="277"/>
        <v>0.49262283832137005</v>
      </c>
      <c r="BM118" s="14">
        <f t="shared" si="278"/>
        <v>0.6099675632373408</v>
      </c>
      <c r="BN118" s="14">
        <f t="shared" si="279"/>
        <v>0.38564709639177175</v>
      </c>
    </row>
    <row r="119" spans="1:66" x14ac:dyDescent="0.25">
      <c r="A119" t="s">
        <v>99</v>
      </c>
      <c r="B119" t="s">
        <v>104</v>
      </c>
      <c r="C119" t="s">
        <v>117</v>
      </c>
      <c r="D119" s="11">
        <v>44201</v>
      </c>
      <c r="E119" s="10">
        <f>VLOOKUP(A119,home!$A$2:$E$405,3,FALSE)</f>
        <v>1.34782608695652</v>
      </c>
      <c r="F119" s="10">
        <f>VLOOKUP(B119,home!$B$2:$E$405,3,FALSE)</f>
        <v>0.74</v>
      </c>
      <c r="G119" s="10">
        <f>VLOOKUP(C119,away!$B$2:$E$405,4,FALSE)</f>
        <v>1</v>
      </c>
      <c r="H119" s="10">
        <f>VLOOKUP(A119,away!$A$2:$E$405,3,FALSE)</f>
        <v>1.27355072463768</v>
      </c>
      <c r="I119" s="10">
        <f>VLOOKUP(C119,away!$B$2:$E$405,3,FALSE)</f>
        <v>0.77</v>
      </c>
      <c r="J119" s="10">
        <f>VLOOKUP(B119,home!$B$2:$E$405,4,FALSE)</f>
        <v>1.0900000000000001</v>
      </c>
      <c r="K119" s="12">
        <f t="shared" si="224"/>
        <v>0.99739130434782475</v>
      </c>
      <c r="L119" s="12">
        <f t="shared" si="225"/>
        <v>1.0688911231884051</v>
      </c>
      <c r="M119" s="13">
        <f t="shared" si="226"/>
        <v>0.12665575953948149</v>
      </c>
      <c r="N119" s="13">
        <f t="shared" si="227"/>
        <v>0.12632535321024788</v>
      </c>
      <c r="O119" s="13">
        <f t="shared" si="228"/>
        <v>0.13538121707243689</v>
      </c>
      <c r="P119" s="13">
        <f t="shared" si="229"/>
        <v>0.13502804868007381</v>
      </c>
      <c r="Q119" s="13">
        <f t="shared" si="230"/>
        <v>6.2997904405284397E-2</v>
      </c>
      <c r="R119" s="13">
        <f t="shared" si="231"/>
        <v>7.2353890587585179E-2</v>
      </c>
      <c r="S119" s="13">
        <f t="shared" si="232"/>
        <v>3.5988442208711557E-2</v>
      </c>
      <c r="T119" s="13">
        <f t="shared" si="233"/>
        <v>6.7337900798280198E-2</v>
      </c>
      <c r="U119" s="13">
        <f t="shared" si="234"/>
        <v>7.2165141307791378E-2</v>
      </c>
      <c r="V119" s="13">
        <f t="shared" si="235"/>
        <v>4.2630417581805266E-3</v>
      </c>
      <c r="W119" s="13">
        <f t="shared" si="236"/>
        <v>2.0944520681988731E-2</v>
      </c>
      <c r="X119" s="13">
        <f t="shared" si="237"/>
        <v>2.238741223641371E-2</v>
      </c>
      <c r="Y119" s="13">
        <f t="shared" si="238"/>
        <v>1.1964853105331047E-2</v>
      </c>
      <c r="Z119" s="13">
        <f t="shared" si="239"/>
        <v>2.57794771257383E-2</v>
      </c>
      <c r="AA119" s="13">
        <f t="shared" si="240"/>
        <v>2.5712226315845032E-2</v>
      </c>
      <c r="AB119" s="13">
        <f t="shared" si="241"/>
        <v>1.282257547142357E-2</v>
      </c>
      <c r="AC119" s="13">
        <f t="shared" si="242"/>
        <v>2.8405252361882844E-4</v>
      </c>
      <c r="AD119" s="13">
        <f t="shared" si="243"/>
        <v>5.222470700487182E-3</v>
      </c>
      <c r="AE119" s="13">
        <f t="shared" si="244"/>
        <v>5.5822525728622795E-3</v>
      </c>
      <c r="AF119" s="13">
        <f t="shared" si="245"/>
        <v>2.9834101112640632E-3</v>
      </c>
      <c r="AG119" s="13">
        <f t="shared" si="246"/>
        <v>1.0629801949202297E-3</v>
      </c>
      <c r="AH119" s="13">
        <f t="shared" si="247"/>
        <v>6.8888635650350494E-3</v>
      </c>
      <c r="AI119" s="13">
        <f t="shared" si="248"/>
        <v>6.8708926166045139E-3</v>
      </c>
      <c r="AJ119" s="13">
        <f t="shared" si="249"/>
        <v>3.4264842744545069E-3</v>
      </c>
      <c r="AK119" s="13">
        <f t="shared" si="250"/>
        <v>1.1391818732751637E-3</v>
      </c>
      <c r="AL119" s="13">
        <f t="shared" si="251"/>
        <v>1.2113166626250386E-5</v>
      </c>
      <c r="AM119" s="13">
        <f t="shared" si="252"/>
        <v>1.0417693727754419E-3</v>
      </c>
      <c r="AN119" s="13">
        <f t="shared" si="253"/>
        <v>1.1135380349692223E-3</v>
      </c>
      <c r="AO119" s="13">
        <f t="shared" si="254"/>
        <v>5.9512546045563071E-4</v>
      </c>
      <c r="AP119" s="13">
        <f t="shared" si="255"/>
        <v>2.1204144062147865E-4</v>
      </c>
      <c r="AQ119" s="13">
        <f t="shared" si="256"/>
        <v>5.666230340709494E-5</v>
      </c>
      <c r="AR119" s="13">
        <f t="shared" si="257"/>
        <v>1.4726890227043997E-3</v>
      </c>
      <c r="AS119" s="13">
        <f t="shared" si="258"/>
        <v>1.4688472252538643E-3</v>
      </c>
      <c r="AT119" s="13">
        <f t="shared" si="259"/>
        <v>7.3250772494181738E-4</v>
      </c>
      <c r="AU119" s="13">
        <f t="shared" si="260"/>
        <v>2.4353227840819233E-4</v>
      </c>
      <c r="AV119" s="13">
        <f t="shared" si="261"/>
        <v>6.0724244203086128E-5</v>
      </c>
      <c r="AW119" s="13">
        <f t="shared" si="262"/>
        <v>3.5871888294045178E-7</v>
      </c>
      <c r="AX119" s="13">
        <f t="shared" si="263"/>
        <v>1.7317528559035217E-4</v>
      </c>
      <c r="AY119" s="13">
        <f t="shared" si="264"/>
        <v>1.8510552552314431E-4</v>
      </c>
      <c r="AZ119" s="13">
        <f t="shared" si="265"/>
        <v>9.892882654240685E-5</v>
      </c>
      <c r="BA119" s="13">
        <f t="shared" si="266"/>
        <v>3.5248048172874725E-5</v>
      </c>
      <c r="BB119" s="13">
        <f t="shared" si="267"/>
        <v>9.4190814504257658E-6</v>
      </c>
      <c r="BC119" s="13">
        <f t="shared" si="268"/>
        <v>2.0135945101897344E-6</v>
      </c>
      <c r="BD119" s="13">
        <f t="shared" si="269"/>
        <v>2.6235737059762324E-4</v>
      </c>
      <c r="BE119" s="13">
        <f t="shared" si="270"/>
        <v>2.6167296006562906E-4</v>
      </c>
      <c r="BF119" s="13">
        <f t="shared" si="271"/>
        <v>1.3049516747620701E-4</v>
      </c>
      <c r="BG119" s="13">
        <f t="shared" si="272"/>
        <v>4.3384915100060659E-5</v>
      </c>
      <c r="BH119" s="13">
        <f t="shared" si="273"/>
        <v>1.0817934265167283E-5</v>
      </c>
      <c r="BI119" s="13">
        <f t="shared" si="274"/>
        <v>2.1579427134168452E-6</v>
      </c>
      <c r="BJ119" s="14">
        <f t="shared" si="275"/>
        <v>0.33033208499109795</v>
      </c>
      <c r="BK119" s="14">
        <f t="shared" si="276"/>
        <v>0.30241656340221562</v>
      </c>
      <c r="BL119" s="14">
        <f t="shared" si="277"/>
        <v>0.34144965987018072</v>
      </c>
      <c r="BM119" s="14">
        <f t="shared" si="278"/>
        <v>0.34105086508748278</v>
      </c>
      <c r="BN119" s="14">
        <f t="shared" si="279"/>
        <v>0.65874217349510955</v>
      </c>
    </row>
    <row r="120" spans="1:66" x14ac:dyDescent="0.25">
      <c r="A120" t="s">
        <v>99</v>
      </c>
      <c r="B120" t="s">
        <v>106</v>
      </c>
      <c r="C120" t="s">
        <v>103</v>
      </c>
      <c r="D120" s="11">
        <v>44201</v>
      </c>
      <c r="E120" s="10">
        <f>VLOOKUP(A120,home!$A$2:$E$405,3,FALSE)</f>
        <v>1.34782608695652</v>
      </c>
      <c r="F120" s="10">
        <f>VLOOKUP(B120,home!$B$2:$E$405,3,FALSE)</f>
        <v>1.03</v>
      </c>
      <c r="G120" s="10">
        <f>VLOOKUP(C120,away!$B$2:$E$405,4,FALSE)</f>
        <v>0.97</v>
      </c>
      <c r="H120" s="10">
        <f>VLOOKUP(A120,away!$A$2:$E$405,3,FALSE)</f>
        <v>1.27355072463768</v>
      </c>
      <c r="I120" s="10">
        <f>VLOOKUP(C120,away!$B$2:$E$405,3,FALSE)</f>
        <v>1.03</v>
      </c>
      <c r="J120" s="10">
        <f>VLOOKUP(B120,home!$B$2:$E$405,4,FALSE)</f>
        <v>1.43</v>
      </c>
      <c r="K120" s="12">
        <f t="shared" si="224"/>
        <v>1.3466130434782591</v>
      </c>
      <c r="L120" s="12">
        <f t="shared" si="225"/>
        <v>1.875812862318839</v>
      </c>
      <c r="M120" s="13">
        <f t="shared" si="226"/>
        <v>3.9858248526321111E-2</v>
      </c>
      <c r="N120" s="13">
        <f t="shared" si="227"/>
        <v>5.3673637355742106E-2</v>
      </c>
      <c r="O120" s="13">
        <f t="shared" si="228"/>
        <v>7.4766615255174057E-2</v>
      </c>
      <c r="P120" s="13">
        <f t="shared" si="229"/>
        <v>0.10068169931933797</v>
      </c>
      <c r="Q120" s="13">
        <f t="shared" si="230"/>
        <v>3.613881007708214E-2</v>
      </c>
      <c r="R120" s="13">
        <f t="shared" si="231"/>
        <v>7.0124089283849722E-2</v>
      </c>
      <c r="S120" s="13">
        <f t="shared" si="232"/>
        <v>6.3580343797191449E-2</v>
      </c>
      <c r="T120" s="13">
        <f t="shared" si="233"/>
        <v>6.7789644771488355E-2</v>
      </c>
      <c r="U120" s="13">
        <f t="shared" si="234"/>
        <v>9.4430013291666046E-2</v>
      </c>
      <c r="V120" s="13">
        <f t="shared" si="235"/>
        <v>1.7844841249196441E-2</v>
      </c>
      <c r="W120" s="13">
        <f t="shared" si="236"/>
        <v>1.6221664341860783E-2</v>
      </c>
      <c r="X120" s="13">
        <f t="shared" si="237"/>
        <v>3.0428806620681328E-2</v>
      </c>
      <c r="Y120" s="13">
        <f t="shared" si="238"/>
        <v>2.8539373422043341E-2</v>
      </c>
      <c r="Z120" s="13">
        <f t="shared" si="239"/>
        <v>4.3846556212346663E-2</v>
      </c>
      <c r="AA120" s="13">
        <f t="shared" si="240"/>
        <v>5.9044344507148704E-2</v>
      </c>
      <c r="AB120" s="13">
        <f t="shared" si="241"/>
        <v>3.9754942228475185E-2</v>
      </c>
      <c r="AC120" s="13">
        <f t="shared" si="242"/>
        <v>2.8172476957098137E-3</v>
      </c>
      <c r="AD120" s="13">
        <f t="shared" si="243"/>
        <v>5.4610761974189766E-3</v>
      </c>
      <c r="AE120" s="13">
        <f t="shared" si="244"/>
        <v>1.0243956973221774E-2</v>
      </c>
      <c r="AF120" s="13">
        <f t="shared" si="245"/>
        <v>9.6078731257050829E-3</v>
      </c>
      <c r="AG120" s="13">
        <f t="shared" si="246"/>
        <v>6.0075239962417018E-3</v>
      </c>
      <c r="AH120" s="13">
        <f t="shared" si="247"/>
        <v>2.0561983527876464E-2</v>
      </c>
      <c r="AI120" s="13">
        <f t="shared" si="248"/>
        <v>2.7689035218423554E-2</v>
      </c>
      <c r="AJ120" s="13">
        <f t="shared" si="249"/>
        <v>1.8643207993229025E-2</v>
      </c>
      <c r="AK120" s="13">
        <f t="shared" si="250"/>
        <v>8.3683956853201156E-3</v>
      </c>
      <c r="AL120" s="13">
        <f t="shared" si="251"/>
        <v>2.8465403864421496E-4</v>
      </c>
      <c r="AM120" s="13">
        <f t="shared" si="252"/>
        <v>1.4707912877746096E-3</v>
      </c>
      <c r="AN120" s="13">
        <f t="shared" si="253"/>
        <v>2.7589292153941021E-3</v>
      </c>
      <c r="AO120" s="13">
        <f t="shared" si="254"/>
        <v>2.5876174542317399E-3</v>
      </c>
      <c r="AP120" s="13">
        <f t="shared" si="255"/>
        <v>1.6179620344695426E-3</v>
      </c>
      <c r="AQ120" s="13">
        <f t="shared" si="256"/>
        <v>7.5874849875038112E-4</v>
      </c>
      <c r="AR120" s="13">
        <f t="shared" si="257"/>
        <v>7.714086635275755E-3</v>
      </c>
      <c r="AS120" s="13">
        <f t="shared" si="258"/>
        <v>1.0387889681583648E-2</v>
      </c>
      <c r="AT120" s="13">
        <f t="shared" si="259"/>
        <v>6.9942338697168817E-3</v>
      </c>
      <c r="AU120" s="13">
        <f t="shared" si="260"/>
        <v>3.1395088526993899E-3</v>
      </c>
      <c r="AV120" s="13">
        <f t="shared" si="261"/>
        <v>1.0569258927901162E-3</v>
      </c>
      <c r="AW120" s="13">
        <f t="shared" si="262"/>
        <v>1.9973178136436171E-5</v>
      </c>
      <c r="AX120" s="13">
        <f t="shared" si="263"/>
        <v>3.3009778872524533E-4</v>
      </c>
      <c r="AY120" s="13">
        <f t="shared" si="264"/>
        <v>6.1920167791382197E-4</v>
      </c>
      <c r="AZ120" s="13">
        <f t="shared" si="265"/>
        <v>5.8075323590007707E-4</v>
      </c>
      <c r="BA120" s="13">
        <f t="shared" si="266"/>
        <v>3.6312812991155059E-4</v>
      </c>
      <c r="BB120" s="13">
        <f t="shared" si="267"/>
        <v>1.7029010418946819E-4</v>
      </c>
      <c r="BC120" s="13">
        <f t="shared" si="268"/>
        <v>6.3886473552843943E-5</v>
      </c>
      <c r="BD120" s="13">
        <f t="shared" si="269"/>
        <v>2.4116971552486863E-3</v>
      </c>
      <c r="BE120" s="13">
        <f t="shared" si="270"/>
        <v>3.2476228461772931E-3</v>
      </c>
      <c r="BF120" s="13">
        <f t="shared" si="271"/>
        <v>2.1866456424801659E-3</v>
      </c>
      <c r="BG120" s="13">
        <f t="shared" si="272"/>
        <v>9.8152184787622969E-4</v>
      </c>
      <c r="BH120" s="13">
        <f t="shared" si="273"/>
        <v>3.3043253070225371E-4</v>
      </c>
      <c r="BI120" s="13">
        <f t="shared" si="274"/>
        <v>8.8992951166637048E-5</v>
      </c>
      <c r="BJ120" s="14">
        <f t="shared" si="275"/>
        <v>0.27543377278229897</v>
      </c>
      <c r="BK120" s="14">
        <f t="shared" si="276"/>
        <v>0.22568623630431486</v>
      </c>
      <c r="BL120" s="14">
        <f t="shared" si="277"/>
        <v>0.45192218489687991</v>
      </c>
      <c r="BM120" s="14">
        <f t="shared" si="278"/>
        <v>0.62104642187855608</v>
      </c>
      <c r="BN120" s="14">
        <f t="shared" si="279"/>
        <v>0.37524309981750709</v>
      </c>
    </row>
    <row r="121" spans="1:66" x14ac:dyDescent="0.25">
      <c r="A121" t="s">
        <v>99</v>
      </c>
      <c r="B121" t="s">
        <v>108</v>
      </c>
      <c r="C121" t="s">
        <v>115</v>
      </c>
      <c r="D121" s="11">
        <v>44201</v>
      </c>
      <c r="E121" s="10">
        <f>VLOOKUP(A121,home!$A$2:$E$405,3,FALSE)</f>
        <v>1.34782608695652</v>
      </c>
      <c r="F121" s="10">
        <f>VLOOKUP(B121,home!$B$2:$E$405,3,FALSE)</f>
        <v>0.84</v>
      </c>
      <c r="G121" s="10">
        <f>VLOOKUP(C121,away!$B$2:$E$405,4,FALSE)</f>
        <v>1.1000000000000001</v>
      </c>
      <c r="H121" s="10">
        <f>VLOOKUP(A121,away!$A$2:$E$405,3,FALSE)</f>
        <v>1.27355072463768</v>
      </c>
      <c r="I121" s="10">
        <f>VLOOKUP(C121,away!$B$2:$E$405,3,FALSE)</f>
        <v>0.9</v>
      </c>
      <c r="J121" s="10">
        <f>VLOOKUP(B121,home!$B$2:$E$405,4,FALSE)</f>
        <v>0.57999999999999996</v>
      </c>
      <c r="K121" s="12">
        <f t="shared" si="224"/>
        <v>1.2453913043478244</v>
      </c>
      <c r="L121" s="12">
        <f t="shared" si="225"/>
        <v>0.66479347826086899</v>
      </c>
      <c r="M121" s="13">
        <f t="shared" si="226"/>
        <v>0.148053026443249</v>
      </c>
      <c r="N121" s="13">
        <f t="shared" si="227"/>
        <v>0.18438395171480079</v>
      </c>
      <c r="O121" s="13">
        <f t="shared" si="228"/>
        <v>9.842468641625593E-2</v>
      </c>
      <c r="P121" s="13">
        <f t="shared" si="229"/>
        <v>0.12257724859596655</v>
      </c>
      <c r="Q121" s="13">
        <f t="shared" si="230"/>
        <v>0.11481508506345106</v>
      </c>
      <c r="R121" s="13">
        <f t="shared" si="231"/>
        <v>3.2716044814699044E-2</v>
      </c>
      <c r="S121" s="13">
        <f t="shared" si="232"/>
        <v>2.5371284590249111E-2</v>
      </c>
      <c r="T121" s="13">
        <f t="shared" si="233"/>
        <v>7.6328319756149177E-2</v>
      </c>
      <c r="U121" s="13">
        <f t="shared" si="234"/>
        <v>4.0744277724879915E-2</v>
      </c>
      <c r="V121" s="13">
        <f t="shared" si="235"/>
        <v>2.3339552599870314E-3</v>
      </c>
      <c r="W121" s="13">
        <f t="shared" si="236"/>
        <v>4.7663236181992578E-2</v>
      </c>
      <c r="X121" s="13">
        <f t="shared" si="237"/>
        <v>3.1686208566596145E-2</v>
      </c>
      <c r="Y121" s="13">
        <f t="shared" si="238"/>
        <v>1.0532392402943399E-2</v>
      </c>
      <c r="Z121" s="13">
        <f t="shared" si="239"/>
        <v>7.2498044091007475E-3</v>
      </c>
      <c r="AA121" s="13">
        <f t="shared" si="240"/>
        <v>9.0288433693165877E-3</v>
      </c>
      <c r="AB121" s="13">
        <f t="shared" si="241"/>
        <v>5.6222215102326974E-3</v>
      </c>
      <c r="AC121" s="13">
        <f t="shared" si="242"/>
        <v>1.2077168438741638E-4</v>
      </c>
      <c r="AD121" s="13">
        <f t="shared" si="243"/>
        <v>1.4839844969532539E-2</v>
      </c>
      <c r="AE121" s="13">
        <f t="shared" si="244"/>
        <v>9.8654321541475961E-3</v>
      </c>
      <c r="AF121" s="13">
        <f t="shared" si="245"/>
        <v>3.2792374781511991E-3</v>
      </c>
      <c r="AG121" s="13">
        <f t="shared" si="246"/>
        <v>7.2667189638117872E-4</v>
      </c>
      <c r="AH121" s="13">
        <f t="shared" si="247"/>
        <v>1.2049056724592673E-3</v>
      </c>
      <c r="AI121" s="13">
        <f t="shared" si="248"/>
        <v>1.5005790470401393E-3</v>
      </c>
      <c r="AJ121" s="13">
        <f t="shared" si="249"/>
        <v>9.3440404833516747E-4</v>
      </c>
      <c r="AK121" s="13">
        <f t="shared" si="250"/>
        <v>3.8789955884800729E-4</v>
      </c>
      <c r="AL121" s="13">
        <f t="shared" si="251"/>
        <v>3.9996104466488507E-6</v>
      </c>
      <c r="AM121" s="13">
        <f t="shared" si="252"/>
        <v>3.6962827765851204E-3</v>
      </c>
      <c r="AN121" s="13">
        <f t="shared" si="253"/>
        <v>2.4572646836817646E-3</v>
      </c>
      <c r="AO121" s="13">
        <f t="shared" si="254"/>
        <v>8.1678676803619726E-4</v>
      </c>
      <c r="AP121" s="13">
        <f t="shared" si="255"/>
        <v>1.8099817217341239E-4</v>
      </c>
      <c r="AQ121" s="13">
        <f t="shared" si="256"/>
        <v>3.0081601109505605E-5</v>
      </c>
      <c r="AR121" s="13">
        <f t="shared" si="257"/>
        <v>1.6020268659408958E-4</v>
      </c>
      <c r="AS121" s="13">
        <f t="shared" si="258"/>
        <v>1.9951503281743891E-4</v>
      </c>
      <c r="AT121" s="13">
        <f t="shared" si="259"/>
        <v>1.2423714347875467E-4</v>
      </c>
      <c r="AU121" s="13">
        <f t="shared" si="260"/>
        <v>5.1574619388484693E-5</v>
      </c>
      <c r="AV121" s="13">
        <f t="shared" si="261"/>
        <v>1.6057645627866889E-5</v>
      </c>
      <c r="AW121" s="13">
        <f t="shared" si="262"/>
        <v>9.198304294220511E-8</v>
      </c>
      <c r="AX121" s="13">
        <f t="shared" si="263"/>
        <v>7.6721973806162351E-4</v>
      </c>
      <c r="AY121" s="13">
        <f t="shared" si="264"/>
        <v>5.1004267825637949E-4</v>
      </c>
      <c r="AZ121" s="13">
        <f t="shared" si="265"/>
        <v>1.6953652306977393E-4</v>
      </c>
      <c r="BA121" s="13">
        <f t="shared" si="266"/>
        <v>3.7568924954603019E-5</v>
      </c>
      <c r="BB121" s="13">
        <f t="shared" si="267"/>
        <v>6.2438940737730248E-6</v>
      </c>
      <c r="BC121" s="13">
        <f t="shared" si="268"/>
        <v>8.301800118391994E-7</v>
      </c>
      <c r="BD121" s="13">
        <f t="shared" si="269"/>
        <v>1.7750283541270112E-5</v>
      </c>
      <c r="BE121" s="13">
        <f t="shared" si="270"/>
        <v>2.2106048772006102E-5</v>
      </c>
      <c r="BF121" s="13">
        <f t="shared" si="271"/>
        <v>1.3765340457072656E-5</v>
      </c>
      <c r="BG121" s="13">
        <f t="shared" si="272"/>
        <v>5.7144117688751978E-6</v>
      </c>
      <c r="BH121" s="13">
        <f t="shared" si="273"/>
        <v>1.7791696816050103E-6</v>
      </c>
      <c r="BI121" s="13">
        <f t="shared" si="274"/>
        <v>4.4315249008603279E-7</v>
      </c>
      <c r="BJ121" s="14">
        <f t="shared" si="275"/>
        <v>0.50279323612415971</v>
      </c>
      <c r="BK121" s="14">
        <f t="shared" si="276"/>
        <v>0.29897032886254216</v>
      </c>
      <c r="BL121" s="14">
        <f t="shared" si="277"/>
        <v>0.19117700769668436</v>
      </c>
      <c r="BM121" s="14">
        <f t="shared" si="278"/>
        <v>0.29871038334885114</v>
      </c>
      <c r="BN121" s="14">
        <f t="shared" si="279"/>
        <v>0.70097004304842236</v>
      </c>
    </row>
    <row r="122" spans="1:66" x14ac:dyDescent="0.25">
      <c r="A122" t="s">
        <v>99</v>
      </c>
      <c r="B122" t="s">
        <v>110</v>
      </c>
      <c r="C122" t="s">
        <v>119</v>
      </c>
      <c r="D122" s="11">
        <v>44201</v>
      </c>
      <c r="E122" s="10">
        <f>VLOOKUP(A122,home!$A$2:$E$405,3,FALSE)</f>
        <v>1.34782608695652</v>
      </c>
      <c r="F122" s="10">
        <f>VLOOKUP(B122,home!$B$2:$E$405,3,FALSE)</f>
        <v>1.03</v>
      </c>
      <c r="G122" s="10">
        <f>VLOOKUP(C122,away!$B$2:$E$405,4,FALSE)</f>
        <v>1.1299999999999999</v>
      </c>
      <c r="H122" s="10">
        <f>VLOOKUP(A122,away!$A$2:$E$405,3,FALSE)</f>
        <v>1.27355072463768</v>
      </c>
      <c r="I122" s="10">
        <f>VLOOKUP(C122,away!$B$2:$E$405,3,FALSE)</f>
        <v>0.9</v>
      </c>
      <c r="J122" s="10">
        <f>VLOOKUP(B122,home!$B$2:$E$405,4,FALSE)</f>
        <v>0.48</v>
      </c>
      <c r="K122" s="12">
        <f t="shared" si="224"/>
        <v>1.5687347826086935</v>
      </c>
      <c r="L122" s="12">
        <f t="shared" si="225"/>
        <v>0.55017391304347774</v>
      </c>
      <c r="M122" s="13">
        <f t="shared" si="226"/>
        <v>0.12016269105108057</v>
      </c>
      <c r="N122" s="13">
        <f t="shared" si="227"/>
        <v>0.18850339302369246</v>
      </c>
      <c r="O122" s="13">
        <f t="shared" si="228"/>
        <v>6.6110377937407469E-2</v>
      </c>
      <c r="P122" s="13">
        <f t="shared" si="229"/>
        <v>0.10370964936181747</v>
      </c>
      <c r="Q122" s="13">
        <f t="shared" si="230"/>
        <v>0.14785591463801168</v>
      </c>
      <c r="R122" s="13">
        <f t="shared" si="231"/>
        <v>1.8186102661303334E-2</v>
      </c>
      <c r="S122" s="13">
        <f t="shared" si="232"/>
        <v>2.2377352064666518E-2</v>
      </c>
      <c r="T122" s="13">
        <f t="shared" si="233"/>
        <v>8.1346467123017283E-2</v>
      </c>
      <c r="U122" s="13">
        <f t="shared" si="234"/>
        <v>2.8529171804879065E-2</v>
      </c>
      <c r="V122" s="13">
        <f t="shared" si="235"/>
        <v>2.1459307617517852E-3</v>
      </c>
      <c r="W122" s="13">
        <f t="shared" si="236"/>
        <v>7.7315572035690269E-2</v>
      </c>
      <c r="X122" s="13">
        <f t="shared" si="237"/>
        <v>4.2537010806070585E-2</v>
      </c>
      <c r="Y122" s="13">
        <f t="shared" si="238"/>
        <v>1.1701376842174276E-2</v>
      </c>
      <c r="Z122" s="13">
        <f t="shared" si="239"/>
        <v>3.3351730880598874E-3</v>
      </c>
      <c r="AA122" s="13">
        <f t="shared" si="240"/>
        <v>5.2320020292599915E-3</v>
      </c>
      <c r="AB122" s="13">
        <f t="shared" si="241"/>
        <v>4.1038117829897084E-3</v>
      </c>
      <c r="AC122" s="13">
        <f t="shared" si="242"/>
        <v>1.1575646156749323E-4</v>
      </c>
      <c r="AD122" s="13">
        <f t="shared" si="243"/>
        <v>3.0321906772418843E-2</v>
      </c>
      <c r="AE122" s="13">
        <f t="shared" si="244"/>
        <v>1.6682322099921199E-2</v>
      </c>
      <c r="AF122" s="13">
        <f t="shared" si="245"/>
        <v>4.5890892141826666E-3</v>
      </c>
      <c r="AG122" s="13">
        <f t="shared" si="246"/>
        <v>8.4159905675749893E-4</v>
      </c>
      <c r="AH122" s="13">
        <f t="shared" si="247"/>
        <v>4.5873130713380172E-4</v>
      </c>
      <c r="AI122" s="13">
        <f t="shared" si="248"/>
        <v>7.1962775737234618E-4</v>
      </c>
      <c r="AJ122" s="13">
        <f t="shared" si="249"/>
        <v>5.6445254676034458E-4</v>
      </c>
      <c r="AK122" s="13">
        <f t="shared" si="250"/>
        <v>2.9515878107833754E-4</v>
      </c>
      <c r="AL122" s="13">
        <f t="shared" si="251"/>
        <v>3.9962693696419031E-6</v>
      </c>
      <c r="AM122" s="13">
        <f t="shared" si="252"/>
        <v>9.5134059657822987E-3</v>
      </c>
      <c r="AN122" s="13">
        <f t="shared" si="253"/>
        <v>5.2340277865656117E-3</v>
      </c>
      <c r="AO122" s="13">
        <f t="shared" si="254"/>
        <v>1.4398127741565476E-3</v>
      </c>
      <c r="AP122" s="13">
        <f t="shared" si="255"/>
        <v>2.6404914266923101E-4</v>
      </c>
      <c r="AQ122" s="13">
        <f t="shared" si="256"/>
        <v>3.6318237514526574E-5</v>
      </c>
      <c r="AR122" s="13">
        <f t="shared" si="257"/>
        <v>5.0476399656270625E-5</v>
      </c>
      <c r="AS122" s="13">
        <f t="shared" si="258"/>
        <v>7.9184083841649219E-5</v>
      </c>
      <c r="AT122" s="13">
        <f t="shared" si="259"/>
        <v>6.2109413275699088E-5</v>
      </c>
      <c r="AU122" s="13">
        <f t="shared" si="260"/>
        <v>3.2477732311002434E-5</v>
      </c>
      <c r="AV122" s="13">
        <f t="shared" si="261"/>
        <v>1.2737237084130939E-5</v>
      </c>
      <c r="AW122" s="13">
        <f t="shared" si="262"/>
        <v>9.5807999844873254E-8</v>
      </c>
      <c r="AX122" s="13">
        <f t="shared" si="263"/>
        <v>2.4873351399332909E-3</v>
      </c>
      <c r="AY122" s="13">
        <f t="shared" si="264"/>
        <v>1.3684669069876448E-3</v>
      </c>
      <c r="AZ122" s="13">
        <f t="shared" si="265"/>
        <v>3.7644739654394869E-4</v>
      </c>
      <c r="BA122" s="13">
        <f t="shared" si="266"/>
        <v>6.9037179070538017E-5</v>
      </c>
      <c r="BB122" s="13">
        <f t="shared" si="267"/>
        <v>9.4956137386802927E-6</v>
      </c>
      <c r="BC122" s="13">
        <f t="shared" si="268"/>
        <v>1.0448477934718289E-6</v>
      </c>
      <c r="BD122" s="13">
        <f t="shared" si="269"/>
        <v>4.62846638587281E-6</v>
      </c>
      <c r="BE122" s="13">
        <f t="shared" si="270"/>
        <v>7.2608362096538277E-6</v>
      </c>
      <c r="BF122" s="13">
        <f t="shared" si="271"/>
        <v>5.6951631564543145E-6</v>
      </c>
      <c r="BG122" s="13">
        <f t="shared" si="272"/>
        <v>2.9780668453871333E-6</v>
      </c>
      <c r="BH122" s="13">
        <f t="shared" si="273"/>
        <v>1.1679492613231358E-6</v>
      </c>
      <c r="BI122" s="13">
        <f t="shared" si="274"/>
        <v>3.664405261119463E-7</v>
      </c>
      <c r="BJ122" s="14">
        <f t="shared" si="275"/>
        <v>0.62249409260269251</v>
      </c>
      <c r="BK122" s="14">
        <f t="shared" si="276"/>
        <v>0.24988384287724114</v>
      </c>
      <c r="BL122" s="14">
        <f t="shared" si="277"/>
        <v>0.12445851839673798</v>
      </c>
      <c r="BM122" s="14">
        <f t="shared" si="278"/>
        <v>0.35427512719243087</v>
      </c>
      <c r="BN122" s="14">
        <f t="shared" si="279"/>
        <v>0.64452812867331299</v>
      </c>
    </row>
    <row r="123" spans="1:66" x14ac:dyDescent="0.25">
      <c r="A123" t="s">
        <v>99</v>
      </c>
      <c r="B123" t="s">
        <v>112</v>
      </c>
      <c r="C123" t="s">
        <v>111</v>
      </c>
      <c r="D123" s="11">
        <v>44201</v>
      </c>
      <c r="E123" s="10">
        <f>VLOOKUP(A123,home!$A$2:$E$405,3,FALSE)</f>
        <v>1.34782608695652</v>
      </c>
      <c r="F123" s="10">
        <f>VLOOKUP(B123,home!$B$2:$E$405,3,FALSE)</f>
        <v>0.65</v>
      </c>
      <c r="G123" s="10">
        <f>VLOOKUP(C123,away!$B$2:$E$405,4,FALSE)</f>
        <v>0.61</v>
      </c>
      <c r="H123" s="10">
        <f>VLOOKUP(A123,away!$A$2:$E$405,3,FALSE)</f>
        <v>1.27355072463768</v>
      </c>
      <c r="I123" s="10">
        <f>VLOOKUP(C123,away!$B$2:$E$405,3,FALSE)</f>
        <v>0.97</v>
      </c>
      <c r="J123" s="10">
        <f>VLOOKUP(B123,home!$B$2:$E$405,4,FALSE)</f>
        <v>0.89</v>
      </c>
      <c r="K123" s="12">
        <f t="shared" si="224"/>
        <v>0.53441304347826013</v>
      </c>
      <c r="L123" s="12">
        <f t="shared" si="225"/>
        <v>1.0994563405797091</v>
      </c>
      <c r="M123" s="13">
        <f t="shared" si="226"/>
        <v>0.19517291220815086</v>
      </c>
      <c r="N123" s="13">
        <f t="shared" si="227"/>
        <v>0.10430295001767316</v>
      </c>
      <c r="O123" s="13">
        <f t="shared" si="228"/>
        <v>0.21458409583665836</v>
      </c>
      <c r="P123" s="13">
        <f t="shared" si="229"/>
        <v>0.11467653973809921</v>
      </c>
      <c r="Q123" s="13">
        <f t="shared" si="230"/>
        <v>2.787042848135278E-2</v>
      </c>
      <c r="R123" s="13">
        <f t="shared" si="231"/>
        <v>0.11796292237758899</v>
      </c>
      <c r="S123" s="13">
        <f t="shared" si="232"/>
        <v>1.6844946126897329E-2</v>
      </c>
      <c r="T123" s="13">
        <f t="shared" si="233"/>
        <v>3.0642319308496622E-2</v>
      </c>
      <c r="U123" s="13">
        <f t="shared" si="234"/>
        <v>6.3040924365397072E-2</v>
      </c>
      <c r="V123" s="13">
        <f t="shared" si="235"/>
        <v>1.0997200790099136E-3</v>
      </c>
      <c r="W123" s="13">
        <f t="shared" si="236"/>
        <v>4.9647735025876421E-3</v>
      </c>
      <c r="X123" s="13">
        <f t="shared" si="237"/>
        <v>5.4585517069621128E-3</v>
      </c>
      <c r="Y123" s="13">
        <f t="shared" si="238"/>
        <v>3.0007196423008447E-3</v>
      </c>
      <c r="Z123" s="13">
        <f t="shared" si="239"/>
        <v>4.3231694320450764E-2</v>
      </c>
      <c r="AA123" s="13">
        <f t="shared" si="240"/>
        <v>2.3103581336513902E-2</v>
      </c>
      <c r="AB123" s="13">
        <f t="shared" si="241"/>
        <v>6.1734276086469623E-3</v>
      </c>
      <c r="AC123" s="13">
        <f t="shared" si="242"/>
        <v>4.0384732413221636E-5</v>
      </c>
      <c r="AD123" s="13">
        <f t="shared" si="243"/>
        <v>6.6330992942452069E-4</v>
      </c>
      <c r="AE123" s="13">
        <f t="shared" si="244"/>
        <v>7.2928030767526852E-4</v>
      </c>
      <c r="AF123" s="13">
        <f t="shared" si="245"/>
        <v>4.0090592916674751E-4</v>
      </c>
      <c r="AG123" s="13">
        <f t="shared" si="246"/>
        <v>1.4692618859946013E-4</v>
      </c>
      <c r="AH123" s="13">
        <f t="shared" si="247"/>
        <v>1.1882840108655843E-2</v>
      </c>
      <c r="AI123" s="13">
        <f t="shared" si="248"/>
        <v>6.3503447476323076E-3</v>
      </c>
      <c r="AJ123" s="13">
        <f t="shared" si="249"/>
        <v>1.6968535318591827E-3</v>
      </c>
      <c r="AK123" s="13">
        <f t="shared" si="250"/>
        <v>3.0227355343256696E-4</v>
      </c>
      <c r="AL123" s="13">
        <f t="shared" si="251"/>
        <v>9.4914428831357263E-7</v>
      </c>
      <c r="AM123" s="13">
        <f t="shared" si="252"/>
        <v>7.089629563062162E-5</v>
      </c>
      <c r="AN123" s="13">
        <f t="shared" si="253"/>
        <v>7.794738175470046E-5</v>
      </c>
      <c r="AO123" s="13">
        <f t="shared" si="254"/>
        <v>4.2849871550896275E-5</v>
      </c>
      <c r="AP123" s="13">
        <f t="shared" si="255"/>
        <v>1.570385432321967E-5</v>
      </c>
      <c r="AQ123" s="13">
        <f t="shared" si="256"/>
        <v>4.3164255518009848E-6</v>
      </c>
      <c r="AR123" s="13">
        <f t="shared" si="257"/>
        <v>2.61293278031131E-3</v>
      </c>
      <c r="AS123" s="13">
        <f t="shared" si="258"/>
        <v>1.396385359530279E-3</v>
      </c>
      <c r="AT123" s="13">
        <f t="shared" si="259"/>
        <v>3.7312327492753045E-4</v>
      </c>
      <c r="AU123" s="13">
        <f t="shared" si="260"/>
        <v>6.6467314982199068E-5</v>
      </c>
      <c r="AV123" s="13">
        <f t="shared" si="261"/>
        <v>8.8802500228662865E-6</v>
      </c>
      <c r="AW123" s="13">
        <f t="shared" si="262"/>
        <v>1.5491189818489879E-8</v>
      </c>
      <c r="AX123" s="13">
        <f t="shared" si="263"/>
        <v>6.3146508532158301E-6</v>
      </c>
      <c r="AY123" s="13">
        <f t="shared" si="264"/>
        <v>6.9426829191152134E-6</v>
      </c>
      <c r="AZ123" s="13">
        <f t="shared" si="265"/>
        <v>3.8165883780278318E-6</v>
      </c>
      <c r="BA123" s="13">
        <f t="shared" si="266"/>
        <v>1.398724097201843E-6</v>
      </c>
      <c r="BB123" s="13">
        <f t="shared" si="267"/>
        <v>3.8445901934754877E-7</v>
      </c>
      <c r="BC123" s="13">
        <f t="shared" si="268"/>
        <v>8.4539181302943923E-8</v>
      </c>
      <c r="BD123" s="13">
        <f t="shared" si="269"/>
        <v>4.7880091880363949E-4</v>
      </c>
      <c r="BE123" s="13">
        <f t="shared" si="270"/>
        <v>2.5587745623804024E-4</v>
      </c>
      <c r="BF123" s="13">
        <f t="shared" si="271"/>
        <v>6.8372125072823208E-5</v>
      </c>
      <c r="BG123" s="13">
        <f t="shared" si="272"/>
        <v>1.2179651816414572E-5</v>
      </c>
      <c r="BH123" s="13">
        <f t="shared" si="273"/>
        <v>1.6272411989289072E-6</v>
      </c>
      <c r="BI123" s="13">
        <f t="shared" si="274"/>
        <v>1.739237843185621E-7</v>
      </c>
      <c r="BJ123" s="14">
        <f t="shared" si="275"/>
        <v>0.17841082048749859</v>
      </c>
      <c r="BK123" s="14">
        <f t="shared" si="276"/>
        <v>0.32784239471177806</v>
      </c>
      <c r="BL123" s="14">
        <f t="shared" si="277"/>
        <v>0.45037208376307375</v>
      </c>
      <c r="BM123" s="14">
        <f t="shared" si="278"/>
        <v>0.22528021743154816</v>
      </c>
      <c r="BN123" s="14">
        <f t="shared" si="279"/>
        <v>0.77456984865952339</v>
      </c>
    </row>
    <row r="124" spans="1:66" x14ac:dyDescent="0.25">
      <c r="A124" t="s">
        <v>99</v>
      </c>
      <c r="B124" t="s">
        <v>114</v>
      </c>
      <c r="C124" t="s">
        <v>395</v>
      </c>
      <c r="D124" s="11">
        <v>44201</v>
      </c>
      <c r="E124" s="10">
        <f>VLOOKUP(A124,home!$A$2:$E$405,3,FALSE)</f>
        <v>1.34782608695652</v>
      </c>
      <c r="F124" s="10">
        <f>VLOOKUP(B124,home!$B$2:$E$405,3,FALSE)</f>
        <v>1.68</v>
      </c>
      <c r="G124" s="10">
        <f>VLOOKUP(C124,away!$B$2:$E$405,4,FALSE)</f>
        <v>0.65</v>
      </c>
      <c r="H124" s="10">
        <f>VLOOKUP(A124,away!$A$2:$E$405,3,FALSE)</f>
        <v>1.27355072463768</v>
      </c>
      <c r="I124" s="10">
        <f>VLOOKUP(C124,away!$B$2:$E$405,3,FALSE)</f>
        <v>1.1000000000000001</v>
      </c>
      <c r="J124" s="10">
        <f>VLOOKUP(B124,home!$B$2:$E$405,4,FALSE)</f>
        <v>0.75</v>
      </c>
      <c r="K124" s="12">
        <f t="shared" si="224"/>
        <v>1.4718260869565198</v>
      </c>
      <c r="L124" s="12">
        <f t="shared" si="225"/>
        <v>1.0506793478260863</v>
      </c>
      <c r="M124" s="13">
        <f t="shared" si="226"/>
        <v>8.0258272772080197E-2</v>
      </c>
      <c r="N124" s="13">
        <f t="shared" si="227"/>
        <v>0.11812621956001981</v>
      </c>
      <c r="O124" s="13">
        <f t="shared" si="228"/>
        <v>8.4325709693817377E-2</v>
      </c>
      <c r="P124" s="13">
        <f t="shared" si="229"/>
        <v>0.12411277932848271</v>
      </c>
      <c r="Q124" s="13">
        <f t="shared" si="230"/>
        <v>8.6930625750995361E-2</v>
      </c>
      <c r="R124" s="13">
        <f t="shared" si="231"/>
        <v>4.4299640833035947E-2</v>
      </c>
      <c r="S124" s="13">
        <f t="shared" si="232"/>
        <v>4.7982536443268976E-2</v>
      </c>
      <c r="T124" s="13">
        <f t="shared" si="233"/>
        <v>9.1336213170169392E-2</v>
      </c>
      <c r="U124" s="13">
        <f t="shared" si="234"/>
        <v>6.5201367020866569E-2</v>
      </c>
      <c r="V124" s="13">
        <f t="shared" si="235"/>
        <v>8.2445581295279378E-3</v>
      </c>
      <c r="W124" s="13">
        <f t="shared" si="236"/>
        <v>4.2648920911923051E-2</v>
      </c>
      <c r="X124" s="13">
        <f t="shared" si="237"/>
        <v>4.4810340409225644E-2</v>
      </c>
      <c r="Y124" s="13">
        <f t="shared" si="238"/>
        <v>2.3540649618515055E-2</v>
      </c>
      <c r="Z124" s="13">
        <f t="shared" si="239"/>
        <v>1.5514905913128029E-2</v>
      </c>
      <c r="AA124" s="13">
        <f t="shared" si="240"/>
        <v>2.2835243259617798E-2</v>
      </c>
      <c r="AB124" s="13">
        <f t="shared" si="241"/>
        <v>1.6804753365751757E-2</v>
      </c>
      <c r="AC124" s="13">
        <f t="shared" si="242"/>
        <v>7.9684544381550715E-4</v>
      </c>
      <c r="AD124" s="13">
        <f t="shared" si="243"/>
        <v>1.5692948594678447E-2</v>
      </c>
      <c r="AE124" s="13">
        <f t="shared" si="244"/>
        <v>1.6488256994925048E-2</v>
      </c>
      <c r="AF124" s="13">
        <f t="shared" si="245"/>
        <v>8.6619355531083759E-3</v>
      </c>
      <c r="AG124" s="13">
        <f t="shared" si="246"/>
        <v>3.0336389326171666E-3</v>
      </c>
      <c r="AH124" s="13">
        <f t="shared" si="247"/>
        <v>4.0752978065971114E-3</v>
      </c>
      <c r="AI124" s="13">
        <f t="shared" si="248"/>
        <v>5.9981296238663141E-3</v>
      </c>
      <c r="AJ124" s="13">
        <f t="shared" si="249"/>
        <v>4.4141018266765711E-3</v>
      </c>
      <c r="AK124" s="13">
        <f t="shared" si="250"/>
        <v>2.1655967396616675E-3</v>
      </c>
      <c r="AL124" s="13">
        <f t="shared" si="251"/>
        <v>4.9290222334106974E-5</v>
      </c>
      <c r="AM124" s="13">
        <f t="shared" si="252"/>
        <v>4.6194582245830795E-3</v>
      </c>
      <c r="AN124" s="13">
        <f t="shared" si="253"/>
        <v>4.8535693547148004E-3</v>
      </c>
      <c r="AO124" s="13">
        <f t="shared" si="254"/>
        <v>2.5497725421202121E-3</v>
      </c>
      <c r="AP124" s="13">
        <f t="shared" si="255"/>
        <v>8.9299778388657563E-4</v>
      </c>
      <c r="AQ124" s="13">
        <f t="shared" si="256"/>
        <v>2.3456358229602189E-4</v>
      </c>
      <c r="AR124" s="13">
        <f t="shared" si="257"/>
        <v>8.5636624832650683E-4</v>
      </c>
      <c r="AS124" s="13">
        <f t="shared" si="258"/>
        <v>1.260422184276038E-3</v>
      </c>
      <c r="AT124" s="13">
        <f t="shared" si="259"/>
        <v>9.2756112569809541E-4</v>
      </c>
      <c r="AU124" s="13">
        <f t="shared" si="260"/>
        <v>4.5506955401640405E-4</v>
      </c>
      <c r="AV124" s="13">
        <f t="shared" si="261"/>
        <v>1.6744581024525314E-4</v>
      </c>
      <c r="AW124" s="13">
        <f t="shared" si="262"/>
        <v>2.1173125337557441E-6</v>
      </c>
      <c r="AX124" s="13">
        <f t="shared" si="263"/>
        <v>1.1331731870912031E-3</v>
      </c>
      <c r="AY124" s="13">
        <f t="shared" si="264"/>
        <v>1.1906016651869931E-3</v>
      </c>
      <c r="AZ124" s="13">
        <f t="shared" si="265"/>
        <v>6.2547029054966098E-4</v>
      </c>
      <c r="BA124" s="13">
        <f t="shared" si="266"/>
        <v>2.1905623898643689E-4</v>
      </c>
      <c r="BB124" s="13">
        <f t="shared" si="267"/>
        <v>5.7539466578876195E-5</v>
      </c>
      <c r="BC124" s="13">
        <f t="shared" si="268"/>
        <v>1.2091105843870909E-5</v>
      </c>
      <c r="BD124" s="13">
        <f t="shared" si="269"/>
        <v>1.4996105521532767E-4</v>
      </c>
      <c r="BE124" s="13">
        <f t="shared" si="270"/>
        <v>2.2071659309344635E-4</v>
      </c>
      <c r="BF124" s="13">
        <f t="shared" si="271"/>
        <v>1.6242821976955084E-4</v>
      </c>
      <c r="BG124" s="13">
        <f t="shared" si="272"/>
        <v>7.9688697038243856E-5</v>
      </c>
      <c r="BH124" s="13">
        <f t="shared" si="273"/>
        <v>2.9321975784115516E-5</v>
      </c>
      <c r="BI124" s="13">
        <f t="shared" si="274"/>
        <v>8.6313697760337141E-6</v>
      </c>
      <c r="BJ124" s="14">
        <f t="shared" si="275"/>
        <v>0.46765804293801516</v>
      </c>
      <c r="BK124" s="14">
        <f t="shared" si="276"/>
        <v>0.26263488400469648</v>
      </c>
      <c r="BL124" s="14">
        <f t="shared" si="277"/>
        <v>0.25443745300313003</v>
      </c>
      <c r="BM124" s="14">
        <f t="shared" si="278"/>
        <v>0.46100355356788503</v>
      </c>
      <c r="BN124" s="14">
        <f t="shared" si="279"/>
        <v>0.53805324793843146</v>
      </c>
    </row>
    <row r="125" spans="1:66" x14ac:dyDescent="0.25">
      <c r="A125" t="s">
        <v>99</v>
      </c>
      <c r="B125" t="s">
        <v>116</v>
      </c>
      <c r="C125" t="s">
        <v>101</v>
      </c>
      <c r="D125" s="11">
        <v>44201</v>
      </c>
      <c r="E125" s="10">
        <f>VLOOKUP(A125,home!$A$2:$E$405,3,FALSE)</f>
        <v>1.34782608695652</v>
      </c>
      <c r="F125" s="10">
        <f>VLOOKUP(B125,home!$B$2:$E$405,3,FALSE)</f>
        <v>1</v>
      </c>
      <c r="G125" s="10">
        <f>VLOOKUP(C125,away!$B$2:$E$405,4,FALSE)</f>
        <v>0.55000000000000004</v>
      </c>
      <c r="H125" s="10">
        <f>VLOOKUP(A125,away!$A$2:$E$405,3,FALSE)</f>
        <v>1.27355072463768</v>
      </c>
      <c r="I125" s="10">
        <f>VLOOKUP(C125,away!$B$2:$E$405,3,FALSE)</f>
        <v>1.23</v>
      </c>
      <c r="J125" s="10">
        <f>VLOOKUP(B125,home!$B$2:$E$405,4,FALSE)</f>
        <v>1.33</v>
      </c>
      <c r="K125" s="12">
        <f t="shared" si="224"/>
        <v>0.74130434782608601</v>
      </c>
      <c r="L125" s="12">
        <f t="shared" si="225"/>
        <v>2.0834016304347811</v>
      </c>
      <c r="M125" s="13">
        <f t="shared" si="226"/>
        <v>5.9326097427697233E-2</v>
      </c>
      <c r="N125" s="13">
        <f t="shared" si="227"/>
        <v>4.3978693962705928E-2</v>
      </c>
      <c r="O125" s="13">
        <f t="shared" si="228"/>
        <v>0.12360008810819709</v>
      </c>
      <c r="P125" s="13">
        <f t="shared" si="229"/>
        <v>9.162528270629379E-2</v>
      </c>
      <c r="Q125" s="13">
        <f t="shared" si="230"/>
        <v>1.6300798523133372E-2</v>
      </c>
      <c r="R125" s="13">
        <f t="shared" si="231"/>
        <v>0.12875431254325023</v>
      </c>
      <c r="S125" s="13">
        <f t="shared" si="232"/>
        <v>3.5377316202366824E-2</v>
      </c>
      <c r="T125" s="13">
        <f t="shared" si="233"/>
        <v>3.3961110220484939E-2</v>
      </c>
      <c r="U125" s="13">
        <f t="shared" si="234"/>
        <v>9.5446131689670144E-2</v>
      </c>
      <c r="V125" s="13">
        <f t="shared" si="235"/>
        <v>6.0708838080769196E-3</v>
      </c>
      <c r="W125" s="13">
        <f t="shared" si="236"/>
        <v>4.0279509394119369E-3</v>
      </c>
      <c r="X125" s="13">
        <f t="shared" si="237"/>
        <v>8.3918395544821354E-3</v>
      </c>
      <c r="Y125" s="13">
        <f t="shared" si="238"/>
        <v>8.7417861050775869E-3</v>
      </c>
      <c r="Z125" s="13">
        <f t="shared" si="239"/>
        <v>8.941564822603898E-2</v>
      </c>
      <c r="AA125" s="13">
        <f t="shared" si="240"/>
        <v>6.6284208793650531E-2</v>
      </c>
      <c r="AB125" s="13">
        <f t="shared" si="241"/>
        <v>2.4568386085472613E-2</v>
      </c>
      <c r="AC125" s="13">
        <f t="shared" si="242"/>
        <v>5.8600522083686085E-4</v>
      </c>
      <c r="AD125" s="13">
        <f t="shared" si="243"/>
        <v>7.46484386054059E-4</v>
      </c>
      <c r="AE125" s="13">
        <f t="shared" si="244"/>
        <v>1.555226786999133E-3</v>
      </c>
      <c r="AF125" s="13">
        <f t="shared" si="245"/>
        <v>1.6200810118649203E-3</v>
      </c>
      <c r="AG125" s="13">
        <f t="shared" si="246"/>
        <v>1.1250931405186017E-3</v>
      </c>
      <c r="AH125" s="13">
        <f t="shared" si="247"/>
        <v>4.6572176825128118E-2</v>
      </c>
      <c r="AI125" s="13">
        <f t="shared" si="248"/>
        <v>3.4524157168192751E-2</v>
      </c>
      <c r="AJ125" s="13">
        <f t="shared" si="249"/>
        <v>1.2796453906906209E-2</v>
      </c>
      <c r="AK125" s="13">
        <f t="shared" si="250"/>
        <v>3.1620223059818922E-3</v>
      </c>
      <c r="AL125" s="13">
        <f t="shared" si="251"/>
        <v>3.6201871590814734E-5</v>
      </c>
      <c r="AM125" s="13">
        <f t="shared" si="252"/>
        <v>1.1067442419323213E-4</v>
      </c>
      <c r="AN125" s="13">
        <f t="shared" si="253"/>
        <v>2.3057927581161036E-4</v>
      </c>
      <c r="AO125" s="13">
        <f t="shared" si="254"/>
        <v>2.4019461958519012E-4</v>
      </c>
      <c r="AP125" s="13">
        <f t="shared" si="255"/>
        <v>1.6680728735514905E-4</v>
      </c>
      <c r="AQ125" s="13">
        <f t="shared" si="256"/>
        <v>8.688164361103015E-5</v>
      </c>
      <c r="AR125" s="13">
        <f t="shared" si="257"/>
        <v>1.9405709826073755E-2</v>
      </c>
      <c r="AS125" s="13">
        <f t="shared" si="258"/>
        <v>1.4385537066719871E-2</v>
      </c>
      <c r="AT125" s="13">
        <f t="shared" si="259"/>
        <v>5.3320305866863807E-3</v>
      </c>
      <c r="AU125" s="13">
        <f t="shared" si="260"/>
        <v>1.3175524855507633E-3</v>
      </c>
      <c r="AV125" s="13">
        <f t="shared" si="261"/>
        <v>2.4417684650696178E-4</v>
      </c>
      <c r="AW125" s="13">
        <f t="shared" si="262"/>
        <v>1.5530951726635871E-6</v>
      </c>
      <c r="AX125" s="13">
        <f t="shared" si="263"/>
        <v>1.3673905307931913E-5</v>
      </c>
      <c r="AY125" s="13">
        <f t="shared" si="264"/>
        <v>2.8488236612956152E-5</v>
      </c>
      <c r="AZ125" s="13">
        <f t="shared" si="265"/>
        <v>2.9676219303822347E-5</v>
      </c>
      <c r="BA125" s="13">
        <f t="shared" si="266"/>
        <v>2.0609161227574533E-5</v>
      </c>
      <c r="BB125" s="13">
        <f t="shared" si="267"/>
        <v>1.0734290025855516E-5</v>
      </c>
      <c r="BC125" s="13">
        <f t="shared" si="268"/>
        <v>4.4727674682854348E-6</v>
      </c>
      <c r="BD125" s="13">
        <f t="shared" si="269"/>
        <v>6.738314581897718E-3</v>
      </c>
      <c r="BE125" s="13">
        <f t="shared" si="270"/>
        <v>4.9951418965806923E-3</v>
      </c>
      <c r="BF125" s="13">
        <f t="shared" si="271"/>
        <v>1.8514602029717543E-3</v>
      </c>
      <c r="BG125" s="13">
        <f t="shared" si="272"/>
        <v>4.5749849942997635E-4</v>
      </c>
      <c r="BH125" s="13">
        <f t="shared" si="273"/>
        <v>8.4786406687837904E-5</v>
      </c>
      <c r="BI125" s="13">
        <f t="shared" si="274"/>
        <v>1.2570506382848998E-5</v>
      </c>
      <c r="BJ125" s="14">
        <f t="shared" si="275"/>
        <v>0.12139185646123525</v>
      </c>
      <c r="BK125" s="14">
        <f t="shared" si="276"/>
        <v>0.19305027547347536</v>
      </c>
      <c r="BL125" s="14">
        <f t="shared" si="277"/>
        <v>0.59053271633193805</v>
      </c>
      <c r="BM125" s="14">
        <f t="shared" si="278"/>
        <v>0.53077828807996985</v>
      </c>
      <c r="BN125" s="14">
        <f t="shared" si="279"/>
        <v>0.46358527327127763</v>
      </c>
    </row>
    <row r="126" spans="1:66" x14ac:dyDescent="0.25">
      <c r="A126" t="s">
        <v>99</v>
      </c>
      <c r="B126" t="s">
        <v>118</v>
      </c>
      <c r="C126" t="s">
        <v>121</v>
      </c>
      <c r="D126" s="11">
        <v>44201</v>
      </c>
      <c r="E126" s="10">
        <f>VLOOKUP(A126,home!$A$2:$E$405,3,FALSE)</f>
        <v>1.34782608695652</v>
      </c>
      <c r="F126" s="10">
        <f>VLOOKUP(B126,home!$B$2:$E$405,3,FALSE)</f>
        <v>0.87</v>
      </c>
      <c r="G126" s="10">
        <f>VLOOKUP(C126,away!$B$2:$E$405,4,FALSE)</f>
        <v>1.1299999999999999</v>
      </c>
      <c r="H126" s="10">
        <f>VLOOKUP(A126,away!$A$2:$E$405,3,FALSE)</f>
        <v>1.27355072463768</v>
      </c>
      <c r="I126" s="10">
        <f>VLOOKUP(C126,away!$B$2:$E$405,3,FALSE)</f>
        <v>0.94</v>
      </c>
      <c r="J126" s="10">
        <f>VLOOKUP(B126,home!$B$2:$E$405,4,FALSE)</f>
        <v>1.43</v>
      </c>
      <c r="K126" s="12">
        <f t="shared" si="224"/>
        <v>1.3250478260869547</v>
      </c>
      <c r="L126" s="12">
        <f t="shared" si="225"/>
        <v>1.7119068840579694</v>
      </c>
      <c r="M126" s="13">
        <f t="shared" si="226"/>
        <v>4.7980782628586259E-2</v>
      </c>
      <c r="N126" s="13">
        <f t="shared" si="227"/>
        <v>6.3576831715958931E-2</v>
      </c>
      <c r="O126" s="13">
        <f t="shared" si="228"/>
        <v>8.2138632084365851E-2</v>
      </c>
      <c r="P126" s="13">
        <f t="shared" si="229"/>
        <v>0.10883761588114514</v>
      </c>
      <c r="Q126" s="13">
        <f t="shared" si="230"/>
        <v>4.2121171327363781E-2</v>
      </c>
      <c r="R126" s="13">
        <f t="shared" si="231"/>
        <v>7.0306844856165368E-2</v>
      </c>
      <c r="S126" s="13">
        <f t="shared" si="232"/>
        <v>6.1720682644900472E-2</v>
      </c>
      <c r="T126" s="13">
        <f t="shared" si="233"/>
        <v>7.2107523159899212E-2</v>
      </c>
      <c r="U126" s="13">
        <f t="shared" si="234"/>
        <v>9.315993193569469E-2</v>
      </c>
      <c r="V126" s="13">
        <f t="shared" si="235"/>
        <v>1.5556070534014942E-2</v>
      </c>
      <c r="W126" s="13">
        <f t="shared" si="236"/>
        <v>1.8604188833186517E-2</v>
      </c>
      <c r="X126" s="13">
        <f t="shared" si="237"/>
        <v>3.1848638935846399E-2</v>
      </c>
      <c r="Y126" s="13">
        <f t="shared" si="238"/>
        <v>2.7260952121076071E-2</v>
      </c>
      <c r="Z126" s="13">
        <f t="shared" si="239"/>
        <v>4.011959056855504E-2</v>
      </c>
      <c r="AA126" s="13">
        <f t="shared" si="240"/>
        <v>5.3160376266362531E-2</v>
      </c>
      <c r="AB126" s="13">
        <f t="shared" si="241"/>
        <v>3.5220020502854117E-2</v>
      </c>
      <c r="AC126" s="13">
        <f t="shared" si="242"/>
        <v>2.2054215467199397E-3</v>
      </c>
      <c r="AD126" s="13">
        <f t="shared" si="243"/>
        <v>6.1628599923812455E-3</v>
      </c>
      <c r="AE126" s="13">
        <f t="shared" si="244"/>
        <v>1.0550242446442898E-2</v>
      </c>
      <c r="AF126" s="13">
        <f t="shared" si="245"/>
        <v>9.0305163362730968E-3</v>
      </c>
      <c r="AG126" s="13">
        <f t="shared" si="246"/>
        <v>5.1531343608879551E-3</v>
      </c>
      <c r="AH126" s="13">
        <f t="shared" si="247"/>
        <v>1.7170250819974146E-2</v>
      </c>
      <c r="AI126" s="13">
        <f t="shared" si="248"/>
        <v>2.2751403522374487E-2</v>
      </c>
      <c r="AJ126" s="13">
        <f t="shared" si="249"/>
        <v>1.5073348888874702E-2</v>
      </c>
      <c r="AK126" s="13">
        <f t="shared" si="250"/>
        <v>6.6576360590178798E-3</v>
      </c>
      <c r="AL126" s="13">
        <f t="shared" si="251"/>
        <v>2.001074680385872E-4</v>
      </c>
      <c r="AM126" s="13">
        <f t="shared" si="252"/>
        <v>1.6332168470766064E-3</v>
      </c>
      <c r="AN126" s="13">
        <f t="shared" si="253"/>
        <v>2.795915163669894E-3</v>
      </c>
      <c r="AO126" s="13">
        <f t="shared" si="254"/>
        <v>2.3931732079642788E-3</v>
      </c>
      <c r="AP126" s="13">
        <f t="shared" si="255"/>
        <v>1.3656298964857142E-3</v>
      </c>
      <c r="AQ126" s="13">
        <f t="shared" si="256"/>
        <v>5.8445780521731679E-4</v>
      </c>
      <c r="AR126" s="13">
        <f t="shared" si="257"/>
        <v>5.8787741159431438E-3</v>
      </c>
      <c r="AS126" s="13">
        <f t="shared" si="258"/>
        <v>7.78965686238672E-3</v>
      </c>
      <c r="AT126" s="13">
        <f t="shared" si="259"/>
        <v>5.1608339457344275E-3</v>
      </c>
      <c r="AU126" s="13">
        <f t="shared" si="260"/>
        <v>2.2794506001970545E-3</v>
      </c>
      <c r="AV126" s="13">
        <f t="shared" si="261"/>
        <v>7.5509526561592759E-4</v>
      </c>
      <c r="AW126" s="13">
        <f t="shared" si="262"/>
        <v>1.260876319653197E-5</v>
      </c>
      <c r="AX126" s="13">
        <f t="shared" si="263"/>
        <v>3.6068173879124087E-4</v>
      </c>
      <c r="AY126" s="13">
        <f t="shared" si="264"/>
        <v>6.1745355159072352E-4</v>
      </c>
      <c r="AZ126" s="13">
        <f t="shared" si="265"/>
        <v>5.2851149277710131E-4</v>
      </c>
      <c r="BA126" s="13">
        <f t="shared" si="266"/>
        <v>3.0158748759629111E-4</v>
      </c>
      <c r="BB126" s="13">
        <f t="shared" si="267"/>
        <v>1.2907242404045961E-4</v>
      </c>
      <c r="BC126" s="13">
        <f t="shared" si="268"/>
        <v>4.4191994251382408E-5</v>
      </c>
      <c r="BD126" s="13">
        <f t="shared" si="269"/>
        <v>1.6773189798174799E-3</v>
      </c>
      <c r="BE126" s="13">
        <f t="shared" si="270"/>
        <v>2.2225278678615398E-3</v>
      </c>
      <c r="BF126" s="13">
        <f t="shared" si="271"/>
        <v>1.4724778598638043E-3</v>
      </c>
      <c r="BG126" s="13">
        <f t="shared" si="272"/>
        <v>6.5036786239123525E-4</v>
      </c>
      <c r="BH126" s="13">
        <f t="shared" si="273"/>
        <v>2.154421305545814E-4</v>
      </c>
      <c r="BI126" s="13">
        <f t="shared" si="274"/>
        <v>5.7094225347777967E-5</v>
      </c>
      <c r="BJ126" s="14">
        <f t="shared" si="275"/>
        <v>0.29716995083877717</v>
      </c>
      <c r="BK126" s="14">
        <f t="shared" si="276"/>
        <v>0.23711813425499606</v>
      </c>
      <c r="BL126" s="14">
        <f t="shared" si="277"/>
        <v>0.42379748465139738</v>
      </c>
      <c r="BM126" s="14">
        <f t="shared" si="278"/>
        <v>0.58263843703174645</v>
      </c>
      <c r="BN126" s="14">
        <f t="shared" si="279"/>
        <v>0.41496187849358535</v>
      </c>
    </row>
    <row r="127" spans="1:66" x14ac:dyDescent="0.25">
      <c r="A127" t="s">
        <v>99</v>
      </c>
      <c r="B127" t="s">
        <v>417</v>
      </c>
      <c r="C127" t="s">
        <v>113</v>
      </c>
      <c r="D127" s="11">
        <v>44201</v>
      </c>
      <c r="E127" s="10">
        <f>VLOOKUP(A127,home!$A$2:$E$405,3,FALSE)</f>
        <v>1.34782608695652</v>
      </c>
      <c r="F127" s="10">
        <f>VLOOKUP(B127,home!$B$2:$E$405,3,FALSE)</f>
        <v>0.9</v>
      </c>
      <c r="G127" s="10">
        <f>VLOOKUP(C127,away!$B$2:$E$405,4,FALSE)</f>
        <v>1.1299999999999999</v>
      </c>
      <c r="H127" s="10">
        <f>VLOOKUP(A127,away!$A$2:$E$405,3,FALSE)</f>
        <v>1.27355072463768</v>
      </c>
      <c r="I127" s="10">
        <f>VLOOKUP(C127,away!$B$2:$E$405,3,FALSE)</f>
        <v>1.23</v>
      </c>
      <c r="J127" s="10">
        <f>VLOOKUP(B127,home!$B$2:$E$405,4,FALSE)</f>
        <v>1.06</v>
      </c>
      <c r="K127" s="12">
        <f t="shared" si="224"/>
        <v>1.3707391304347807</v>
      </c>
      <c r="L127" s="12">
        <f t="shared" si="225"/>
        <v>1.6604554347826075</v>
      </c>
      <c r="M127" s="13">
        <f t="shared" si="226"/>
        <v>4.825795640445487E-2</v>
      </c>
      <c r="N127" s="13">
        <f t="shared" si="227"/>
        <v>6.6149069198402022E-2</v>
      </c>
      <c r="O127" s="13">
        <f t="shared" si="228"/>
        <v>8.0130185983279228E-2</v>
      </c>
      <c r="P127" s="13">
        <f t="shared" si="229"/>
        <v>0.10983758145629741</v>
      </c>
      <c r="Q127" s="13">
        <f t="shared" si="230"/>
        <v>4.5336558796043876E-2</v>
      </c>
      <c r="R127" s="13">
        <f t="shared" si="231"/>
        <v>6.6526301403038585E-2</v>
      </c>
      <c r="S127" s="13">
        <f t="shared" si="232"/>
        <v>6.2498990835089932E-2</v>
      </c>
      <c r="T127" s="13">
        <f t="shared" si="233"/>
        <v>7.5279335447232282E-2</v>
      </c>
      <c r="U127" s="13">
        <f t="shared" si="234"/>
        <v>9.1190204536243213E-2</v>
      </c>
      <c r="V127" s="13">
        <f t="shared" si="235"/>
        <v>1.5805656168214707E-2</v>
      </c>
      <c r="W127" s="13">
        <f t="shared" si="236"/>
        <v>2.0714865060331496E-2</v>
      </c>
      <c r="X127" s="13">
        <f t="shared" si="237"/>
        <v>3.4396110270215781E-2</v>
      </c>
      <c r="Y127" s="13">
        <f t="shared" si="238"/>
        <v>2.8556604116780834E-2</v>
      </c>
      <c r="Z127" s="13">
        <f t="shared" si="239"/>
        <v>3.6821319573553737E-2</v>
      </c>
      <c r="AA127" s="13">
        <f t="shared" si="240"/>
        <v>5.0472423573714217E-2</v>
      </c>
      <c r="AB127" s="13">
        <f t="shared" si="241"/>
        <v>3.4592263000184489E-2</v>
      </c>
      <c r="AC127" s="13">
        <f t="shared" si="242"/>
        <v>2.2484052063566173E-3</v>
      </c>
      <c r="AD127" s="13">
        <f t="shared" si="243"/>
        <v>7.0986690299681531E-3</v>
      </c>
      <c r="AE127" s="13">
        <f t="shared" si="244"/>
        <v>1.17870235705336E-2</v>
      </c>
      <c r="AF127" s="13">
        <f t="shared" si="245"/>
        <v>9.7859136738016085E-3</v>
      </c>
      <c r="AG127" s="13">
        <f t="shared" si="246"/>
        <v>5.4163578479924385E-3</v>
      </c>
      <c r="AH127" s="13">
        <f t="shared" si="247"/>
        <v>1.5285040050443625E-2</v>
      </c>
      <c r="AI127" s="13">
        <f t="shared" si="248"/>
        <v>2.0951802507405887E-2</v>
      </c>
      <c r="AJ127" s="13">
        <f t="shared" si="249"/>
        <v>1.4359727775021406E-2</v>
      </c>
      <c r="AK127" s="13">
        <f t="shared" si="250"/>
        <v>6.5611469212043362E-3</v>
      </c>
      <c r="AL127" s="13">
        <f t="shared" si="251"/>
        <v>2.0469941821005927E-4</v>
      </c>
      <c r="AM127" s="13">
        <f t="shared" si="252"/>
        <v>1.9460846826765698E-3</v>
      </c>
      <c r="AN127" s="13">
        <f t="shared" si="253"/>
        <v>3.2313868878974966E-3</v>
      </c>
      <c r="AO127" s="13">
        <f t="shared" si="254"/>
        <v>2.6827869599473282E-3</v>
      </c>
      <c r="AP127" s="13">
        <f t="shared" si="255"/>
        <v>1.4848827293361504E-3</v>
      </c>
      <c r="AQ127" s="13">
        <f t="shared" si="256"/>
        <v>6.1639539948526046E-4</v>
      </c>
      <c r="AR127" s="13">
        <f t="shared" si="257"/>
        <v>5.0760255645257834E-3</v>
      </c>
      <c r="AS127" s="13">
        <f t="shared" si="258"/>
        <v>6.9579068683827882E-3</v>
      </c>
      <c r="AT127" s="13">
        <f t="shared" si="259"/>
        <v>4.7687376052066074E-3</v>
      </c>
      <c r="AU127" s="13">
        <f t="shared" si="260"/>
        <v>2.1788984127441811E-3</v>
      </c>
      <c r="AV127" s="13">
        <f t="shared" si="261"/>
        <v>7.4667532889767063E-4</v>
      </c>
      <c r="AW127" s="13">
        <f t="shared" si="262"/>
        <v>1.2941843455515745E-5</v>
      </c>
      <c r="AX127" s="13">
        <f t="shared" si="263"/>
        <v>4.4459573761408818E-4</v>
      </c>
      <c r="AY127" s="13">
        <f t="shared" si="264"/>
        <v>7.3823140880249489E-4</v>
      </c>
      <c r="AZ127" s="13">
        <f t="shared" si="265"/>
        <v>6.1290017743666192E-4</v>
      </c>
      <c r="BA127" s="13">
        <f t="shared" si="266"/>
        <v>3.3923114353464327E-4</v>
      </c>
      <c r="BB127" s="13">
        <f t="shared" si="267"/>
        <v>1.4081954898240428E-4</v>
      </c>
      <c r="BC127" s="13">
        <f t="shared" si="268"/>
        <v>4.6764917086293721E-5</v>
      </c>
      <c r="BD127" s="13">
        <f t="shared" si="269"/>
        <v>1.4047523726187158E-3</v>
      </c>
      <c r="BE127" s="13">
        <f t="shared" si="270"/>
        <v>1.9255490457195732E-3</v>
      </c>
      <c r="BF127" s="13">
        <f t="shared" si="271"/>
        <v>1.3197127122695853E-3</v>
      </c>
      <c r="BG127" s="13">
        <f t="shared" si="272"/>
        <v>6.0299395188004572E-4</v>
      </c>
      <c r="BH127" s="13">
        <f t="shared" si="273"/>
        <v>2.0663685131437146E-4</v>
      </c>
      <c r="BI127" s="13">
        <f t="shared" si="274"/>
        <v>5.6649043577288492E-5</v>
      </c>
      <c r="BJ127" s="14">
        <f t="shared" si="275"/>
        <v>0.31680458660410138</v>
      </c>
      <c r="BK127" s="14">
        <f t="shared" si="276"/>
        <v>0.23959152089742611</v>
      </c>
      <c r="BL127" s="14">
        <f t="shared" si="277"/>
        <v>0.40531363350767163</v>
      </c>
      <c r="BM127" s="14">
        <f t="shared" si="278"/>
        <v>0.5815681177758899</v>
      </c>
      <c r="BN127" s="14">
        <f t="shared" si="279"/>
        <v>0.41623765324151596</v>
      </c>
    </row>
    <row r="128" spans="1:66" x14ac:dyDescent="0.25">
      <c r="A128" t="s">
        <v>99</v>
      </c>
      <c r="B128" t="s">
        <v>120</v>
      </c>
      <c r="C128" t="s">
        <v>107</v>
      </c>
      <c r="D128" s="11">
        <v>44201</v>
      </c>
      <c r="E128" s="10">
        <f>VLOOKUP(A128,home!$A$2:$E$405,3,FALSE)</f>
        <v>1.34782608695652</v>
      </c>
      <c r="F128" s="10">
        <f>VLOOKUP(B128,home!$B$2:$E$405,3,FALSE)</f>
        <v>0.81</v>
      </c>
      <c r="G128" s="10">
        <f>VLOOKUP(C128,away!$B$2:$E$405,4,FALSE)</f>
        <v>0.9</v>
      </c>
      <c r="H128" s="10">
        <f>VLOOKUP(A128,away!$A$2:$E$405,3,FALSE)</f>
        <v>1.27355072463768</v>
      </c>
      <c r="I128" s="10">
        <f>VLOOKUP(C128,away!$B$2:$E$405,3,FALSE)</f>
        <v>0.68</v>
      </c>
      <c r="J128" s="10">
        <f>VLOOKUP(B128,home!$B$2:$E$405,4,FALSE)</f>
        <v>1.3</v>
      </c>
      <c r="K128" s="12">
        <f t="shared" si="224"/>
        <v>0.98256521739130309</v>
      </c>
      <c r="L128" s="12">
        <f t="shared" si="225"/>
        <v>1.1258188405797094</v>
      </c>
      <c r="M128" s="13">
        <f t="shared" si="226"/>
        <v>0.12143403833659855</v>
      </c>
      <c r="N128" s="13">
        <f t="shared" si="227"/>
        <v>0.11931686227690377</v>
      </c>
      <c r="O128" s="13">
        <f t="shared" si="228"/>
        <v>0.13671272824702135</v>
      </c>
      <c r="P128" s="13">
        <f t="shared" si="229"/>
        <v>0.13432917155019264</v>
      </c>
      <c r="Q128" s="13">
        <f t="shared" si="230"/>
        <v>5.861829936077706E-2</v>
      </c>
      <c r="R128" s="13">
        <f t="shared" si="231"/>
        <v>7.6956882603775256E-2</v>
      </c>
      <c r="S128" s="13">
        <f t="shared" si="232"/>
        <v>3.7148411138532449E-2</v>
      </c>
      <c r="T128" s="13">
        <f t="shared" si="233"/>
        <v>6.5993585823104342E-2</v>
      </c>
      <c r="U128" s="13">
        <f t="shared" si="234"/>
        <v>7.5615156085335422E-2</v>
      </c>
      <c r="V128" s="13">
        <f t="shared" si="235"/>
        <v>4.5659130037449206E-3</v>
      </c>
      <c r="W128" s="13">
        <f t="shared" si="236"/>
        <v>1.9198767351510135E-2</v>
      </c>
      <c r="X128" s="13">
        <f t="shared" si="237"/>
        <v>2.1614334000236712E-2</v>
      </c>
      <c r="Y128" s="13">
        <f t="shared" si="238"/>
        <v>1.2166912222024548E-2</v>
      </c>
      <c r="Z128" s="13">
        <f t="shared" si="239"/>
        <v>2.8879836115870333E-2</v>
      </c>
      <c r="AA128" s="13">
        <f t="shared" si="240"/>
        <v>2.8376322451415338E-2</v>
      </c>
      <c r="AB128" s="13">
        <f t="shared" si="241"/>
        <v>1.3940793719120312E-2</v>
      </c>
      <c r="AC128" s="13">
        <f t="shared" si="242"/>
        <v>3.15673080404784E-4</v>
      </c>
      <c r="AD128" s="13">
        <f t="shared" si="243"/>
        <v>4.7160102540954015E-3</v>
      </c>
      <c r="AE128" s="13">
        <f t="shared" si="244"/>
        <v>5.309373196427704E-3</v>
      </c>
      <c r="AF128" s="13">
        <f t="shared" si="245"/>
        <v>2.9886961881036129E-3</v>
      </c>
      <c r="AG128" s="13">
        <f t="shared" si="246"/>
        <v>1.1215768257786013E-3</v>
      </c>
      <c r="AH128" s="13">
        <f t="shared" si="247"/>
        <v>8.1283659030252919E-3</v>
      </c>
      <c r="AI128" s="13">
        <f t="shared" si="248"/>
        <v>7.9866496105420997E-3</v>
      </c>
      <c r="AJ128" s="13">
        <f t="shared" si="249"/>
        <v>3.9237020554052319E-3</v>
      </c>
      <c r="AK128" s="13">
        <f t="shared" si="250"/>
        <v>1.2850977210159817E-3</v>
      </c>
      <c r="AL128" s="13">
        <f t="shared" si="251"/>
        <v>1.3967781670550602E-5</v>
      </c>
      <c r="AM128" s="13">
        <f t="shared" si="252"/>
        <v>9.2675752810697271E-4</v>
      </c>
      <c r="AN128" s="13">
        <f t="shared" si="253"/>
        <v>1.0433610857919092E-3</v>
      </c>
      <c r="AO128" s="13">
        <f t="shared" si="254"/>
        <v>5.8731778395611721E-4</v>
      </c>
      <c r="AP128" s="13">
        <f t="shared" si="255"/>
        <v>2.2040447552843987E-4</v>
      </c>
      <c r="AQ128" s="13">
        <f t="shared" si="256"/>
        <v>6.2033877774501787E-5</v>
      </c>
      <c r="AR128" s="13">
        <f t="shared" si="257"/>
        <v>1.830213495350315E-3</v>
      </c>
      <c r="AS128" s="13">
        <f t="shared" si="258"/>
        <v>1.798304120931379E-3</v>
      </c>
      <c r="AT128" s="13">
        <f t="shared" si="259"/>
        <v>8.8347553975930821E-4</v>
      </c>
      <c r="AU128" s="13">
        <f t="shared" si="260"/>
        <v>2.8935744526116785E-4</v>
      </c>
      <c r="AV128" s="13">
        <f t="shared" si="261"/>
        <v>7.1078140276707865E-5</v>
      </c>
      <c r="AW128" s="13">
        <f t="shared" si="262"/>
        <v>4.291951796081337E-7</v>
      </c>
      <c r="AX128" s="13">
        <f t="shared" si="263"/>
        <v>1.51766618678909E-4</v>
      </c>
      <c r="AY128" s="13">
        <f t="shared" si="264"/>
        <v>1.7086171867979215E-4</v>
      </c>
      <c r="AZ128" s="13">
        <f t="shared" si="265"/>
        <v>9.6179671011770076E-5</v>
      </c>
      <c r="BA128" s="13">
        <f t="shared" si="266"/>
        <v>3.6093628568602931E-5</v>
      </c>
      <c r="BB128" s="13">
        <f t="shared" si="267"/>
        <v>1.015872176685481E-5</v>
      </c>
      <c r="BC128" s="13">
        <f t="shared" si="268"/>
        <v>2.2873760722664676E-6</v>
      </c>
      <c r="BD128" s="13">
        <f t="shared" si="269"/>
        <v>3.4341480589143789E-4</v>
      </c>
      <c r="BE128" s="13">
        <f t="shared" si="270"/>
        <v>3.3742744340611283E-4</v>
      </c>
      <c r="BF128" s="13">
        <f t="shared" si="271"/>
        <v>1.657722346420594E-4</v>
      </c>
      <c r="BG128" s="13">
        <f t="shared" si="272"/>
        <v>5.4294010589505746E-5</v>
      </c>
      <c r="BH128" s="13">
        <f t="shared" si="273"/>
        <v>1.3336851579480854E-5</v>
      </c>
      <c r="BI128" s="13">
        <f t="shared" si="274"/>
        <v>2.6208652943016304E-6</v>
      </c>
      <c r="BJ128" s="14">
        <f t="shared" si="275"/>
        <v>0.31435163998489801</v>
      </c>
      <c r="BK128" s="14">
        <f t="shared" si="276"/>
        <v>0.29797803660982375</v>
      </c>
      <c r="BL128" s="14">
        <f t="shared" si="277"/>
        <v>0.35871499334963802</v>
      </c>
      <c r="BM128" s="14">
        <f t="shared" si="278"/>
        <v>0.35238609116146125</v>
      </c>
      <c r="BN128" s="14">
        <f t="shared" si="279"/>
        <v>0.64736798237526849</v>
      </c>
    </row>
    <row r="129" spans="1:66" x14ac:dyDescent="0.25">
      <c r="A129" t="s">
        <v>122</v>
      </c>
      <c r="B129" t="s">
        <v>123</v>
      </c>
      <c r="C129" t="s">
        <v>134</v>
      </c>
      <c r="D129" s="11">
        <v>44201</v>
      </c>
      <c r="E129" s="10">
        <f>VLOOKUP(A129,home!$A$2:$E$405,3,FALSE)</f>
        <v>1.26086956521739</v>
      </c>
      <c r="F129" s="10">
        <f>VLOOKUP(B129,home!$B$2:$E$405,3,FALSE)</f>
        <v>1.1000000000000001</v>
      </c>
      <c r="G129" s="10">
        <f>VLOOKUP(C129,away!$B$2:$E$405,4,FALSE)</f>
        <v>1</v>
      </c>
      <c r="H129" s="10">
        <f>VLOOKUP(A129,away!$A$2:$E$405,3,FALSE)</f>
        <v>1.09963768115942</v>
      </c>
      <c r="I129" s="10">
        <f>VLOOKUP(C129,away!$B$2:$E$405,3,FALSE)</f>
        <v>0.45</v>
      </c>
      <c r="J129" s="10">
        <f>VLOOKUP(B129,home!$B$2:$E$405,4,FALSE)</f>
        <v>1.27</v>
      </c>
      <c r="K129" s="12">
        <f t="shared" si="224"/>
        <v>1.3869565217391291</v>
      </c>
      <c r="L129" s="12">
        <f t="shared" si="225"/>
        <v>0.62844293478260849</v>
      </c>
      <c r="M129" s="13">
        <f t="shared" si="226"/>
        <v>0.13326715829659727</v>
      </c>
      <c r="N129" s="13">
        <f t="shared" si="227"/>
        <v>0.18483575433310645</v>
      </c>
      <c r="O129" s="13">
        <f t="shared" si="228"/>
        <v>8.3750804070052046E-2</v>
      </c>
      <c r="P129" s="13">
        <f t="shared" si="229"/>
        <v>0.11615872390585466</v>
      </c>
      <c r="Q129" s="13">
        <f t="shared" si="230"/>
        <v>0.12817957746143679</v>
      </c>
      <c r="R129" s="13">
        <f t="shared" si="231"/>
        <v>2.6316300550093361E-2</v>
      </c>
      <c r="S129" s="13">
        <f t="shared" si="232"/>
        <v>2.5311654634007998E-2</v>
      </c>
      <c r="T129" s="13">
        <f t="shared" si="233"/>
        <v>8.0553549839060032E-2</v>
      </c>
      <c r="U129" s="13">
        <f t="shared" si="234"/>
        <v>3.6499564675999012E-2</v>
      </c>
      <c r="V129" s="13">
        <f t="shared" si="235"/>
        <v>2.4513578920992898E-3</v>
      </c>
      <c r="W129" s="13">
        <f t="shared" si="236"/>
        <v>5.925983363796853E-2</v>
      </c>
      <c r="X129" s="13">
        <f t="shared" si="237"/>
        <v>3.7241423766174085E-2</v>
      </c>
      <c r="Y129" s="13">
        <f t="shared" si="238"/>
        <v>1.1702054823548609E-2</v>
      </c>
      <c r="Z129" s="13">
        <f t="shared" si="239"/>
        <v>5.5127643834406159E-3</v>
      </c>
      <c r="AA129" s="13">
        <f t="shared" si="240"/>
        <v>7.6459645144241507E-3</v>
      </c>
      <c r="AB129" s="13">
        <f t="shared" si="241"/>
        <v>5.3023101741332661E-3</v>
      </c>
      <c r="AC129" s="13">
        <f t="shared" si="242"/>
        <v>1.335412491261876E-4</v>
      </c>
      <c r="AD129" s="13">
        <f t="shared" si="243"/>
        <v>2.0547703185339088E-2</v>
      </c>
      <c r="AE129" s="13">
        <f t="shared" si="244"/>
        <v>1.291305889283645E-2</v>
      </c>
      <c r="AF129" s="13">
        <f t="shared" si="245"/>
        <v>4.0575603138173991E-3</v>
      </c>
      <c r="AG129" s="13">
        <f t="shared" si="246"/>
        <v>8.4998170389094952E-4</v>
      </c>
      <c r="AH129" s="13">
        <f t="shared" si="247"/>
        <v>8.6611445697361452E-4</v>
      </c>
      <c r="AI129" s="13">
        <f t="shared" si="248"/>
        <v>1.2012630946720989E-3</v>
      </c>
      <c r="AJ129" s="13">
        <f t="shared" si="249"/>
        <v>8.3304984173999844E-4</v>
      </c>
      <c r="AK129" s="13">
        <f t="shared" si="250"/>
        <v>3.8513463697834662E-4</v>
      </c>
      <c r="AL129" s="13">
        <f t="shared" si="251"/>
        <v>4.6559051113759168E-6</v>
      </c>
      <c r="AM129" s="13">
        <f t="shared" si="252"/>
        <v>5.6997541879331773E-3</v>
      </c>
      <c r="AN129" s="13">
        <f t="shared" si="253"/>
        <v>3.581970249404189E-3</v>
      </c>
      <c r="AO129" s="13">
        <f t="shared" si="254"/>
        <v>1.1255319479197801E-3</v>
      </c>
      <c r="AP129" s="13">
        <f t="shared" si="255"/>
        <v>2.3577753351409757E-4</v>
      </c>
      <c r="AQ129" s="13">
        <f t="shared" si="256"/>
        <v>3.7043181279351079E-5</v>
      </c>
      <c r="AR129" s="13">
        <f t="shared" si="257"/>
        <v>1.0886070223962876E-4</v>
      </c>
      <c r="AS129" s="13">
        <f t="shared" si="258"/>
        <v>1.5098506093235453E-4</v>
      </c>
      <c r="AT129" s="13">
        <f t="shared" si="259"/>
        <v>1.0470485747265448E-4</v>
      </c>
      <c r="AU129" s="13">
        <f t="shared" si="260"/>
        <v>4.8407028309821358E-5</v>
      </c>
      <c r="AV129" s="13">
        <f t="shared" si="261"/>
        <v>1.6784610903079365E-5</v>
      </c>
      <c r="AW129" s="13">
        <f t="shared" si="262"/>
        <v>1.1272761406421651E-7</v>
      </c>
      <c r="AX129" s="13">
        <f t="shared" si="263"/>
        <v>1.3175518738773049E-3</v>
      </c>
      <c r="AY129" s="13">
        <f t="shared" si="264"/>
        <v>8.2800616634777871E-4</v>
      </c>
      <c r="AZ129" s="13">
        <f t="shared" si="265"/>
        <v>2.6017731259884731E-4</v>
      </c>
      <c r="BA129" s="13">
        <f t="shared" si="266"/>
        <v>5.4502197964490593E-5</v>
      </c>
      <c r="BB129" s="13">
        <f t="shared" si="267"/>
        <v>8.5628803102267936E-6</v>
      </c>
      <c r="BC129" s="13">
        <f t="shared" si="268"/>
        <v>1.0762563264702284E-6</v>
      </c>
      <c r="BD129" s="13">
        <f t="shared" si="269"/>
        <v>1.1402123199661322E-5</v>
      </c>
      <c r="BE129" s="13">
        <f t="shared" si="270"/>
        <v>1.5814249133443294E-5</v>
      </c>
      <c r="BF129" s="13">
        <f t="shared" si="271"/>
        <v>1.0966837986018278E-5</v>
      </c>
      <c r="BG129" s="13">
        <f t="shared" si="272"/>
        <v>5.0701758225214876E-6</v>
      </c>
      <c r="BH129" s="13">
        <f t="shared" si="273"/>
        <v>1.7580283558525594E-6</v>
      </c>
      <c r="BI129" s="13">
        <f t="shared" si="274"/>
        <v>4.8766177871040437E-7</v>
      </c>
      <c r="BJ129" s="14">
        <f t="shared" si="275"/>
        <v>0.5532904517446543</v>
      </c>
      <c r="BK129" s="14">
        <f t="shared" si="276"/>
        <v>0.27815509804914451</v>
      </c>
      <c r="BL129" s="14">
        <f t="shared" si="277"/>
        <v>0.16327574735119965</v>
      </c>
      <c r="BM129" s="14">
        <f t="shared" si="278"/>
        <v>0.32689784947256467</v>
      </c>
      <c r="BN129" s="14">
        <f t="shared" si="279"/>
        <v>0.67250831861714055</v>
      </c>
    </row>
    <row r="130" spans="1:66" x14ac:dyDescent="0.25">
      <c r="A130" t="s">
        <v>122</v>
      </c>
      <c r="B130" t="s">
        <v>125</v>
      </c>
      <c r="C130" t="s">
        <v>136</v>
      </c>
      <c r="D130" s="11">
        <v>44201</v>
      </c>
      <c r="E130" s="10">
        <f>VLOOKUP(A130,home!$A$2:$E$405,3,FALSE)</f>
        <v>1.26086956521739</v>
      </c>
      <c r="F130" s="10">
        <f>VLOOKUP(B130,home!$B$2:$E$405,3,FALSE)</f>
        <v>0.93</v>
      </c>
      <c r="G130" s="10">
        <f>VLOOKUP(C130,away!$B$2:$E$405,4,FALSE)</f>
        <v>1.03</v>
      </c>
      <c r="H130" s="10">
        <f>VLOOKUP(A130,away!$A$2:$E$405,3,FALSE)</f>
        <v>1.09963768115942</v>
      </c>
      <c r="I130" s="10">
        <f>VLOOKUP(C130,away!$B$2:$E$405,3,FALSE)</f>
        <v>1.1399999999999999</v>
      </c>
      <c r="J130" s="10">
        <f>VLOOKUP(B130,home!$B$2:$E$405,4,FALSE)</f>
        <v>0.91</v>
      </c>
      <c r="K130" s="12">
        <f t="shared" si="224"/>
        <v>1.2077869565217381</v>
      </c>
      <c r="L130" s="12">
        <f t="shared" si="225"/>
        <v>1.1407641304347822</v>
      </c>
      <c r="M130" s="13">
        <f t="shared" si="226"/>
        <v>9.5507443993573582E-2</v>
      </c>
      <c r="N130" s="13">
        <f t="shared" si="227"/>
        <v>0.11535264510616859</v>
      </c>
      <c r="O130" s="13">
        <f t="shared" si="228"/>
        <v>0.10895146629737763</v>
      </c>
      <c r="P130" s="13">
        <f t="shared" si="229"/>
        <v>0.13159015988789044</v>
      </c>
      <c r="Q130" s="13">
        <f t="shared" si="230"/>
        <v>6.9660710079755786E-2</v>
      </c>
      <c r="R130" s="13">
        <f t="shared" si="231"/>
        <v>6.2143962355161259E-2</v>
      </c>
      <c r="S130" s="13">
        <f t="shared" si="232"/>
        <v>4.5326231797402416E-2</v>
      </c>
      <c r="T130" s="13">
        <f t="shared" si="233"/>
        <v>7.946643935960207E-2</v>
      </c>
      <c r="U130" s="13">
        <f t="shared" si="234"/>
        <v>7.5056667159141666E-2</v>
      </c>
      <c r="V130" s="13">
        <f t="shared" si="235"/>
        <v>6.938942650768198E-3</v>
      </c>
      <c r="W130" s="13">
        <f t="shared" si="236"/>
        <v>2.8045099005457125E-2</v>
      </c>
      <c r="X130" s="13">
        <f t="shared" si="237"/>
        <v>3.1992842979917675E-2</v>
      </c>
      <c r="Y130" s="13">
        <f t="shared" si="238"/>
        <v>1.824814385106116E-2</v>
      </c>
      <c r="Z130" s="13">
        <f t="shared" si="239"/>
        <v>2.3630534392619112E-2</v>
      </c>
      <c r="AA130" s="13">
        <f t="shared" si="240"/>
        <v>2.8540651215043698E-2</v>
      </c>
      <c r="AB130" s="13">
        <f t="shared" si="241"/>
        <v>1.7235513134083041E-2</v>
      </c>
      <c r="AC130" s="13">
        <f t="shared" si="242"/>
        <v>5.9752971515035145E-4</v>
      </c>
      <c r="AD130" s="13">
        <f t="shared" si="243"/>
        <v>8.4681261932879736E-3</v>
      </c>
      <c r="AE130" s="13">
        <f t="shared" si="244"/>
        <v>9.6601346132981578E-3</v>
      </c>
      <c r="AF130" s="13">
        <f t="shared" si="245"/>
        <v>5.5099675310110088E-3</v>
      </c>
      <c r="AG130" s="13">
        <f t="shared" si="246"/>
        <v>2.0951911064125517E-3</v>
      </c>
      <c r="AH130" s="13">
        <f t="shared" si="247"/>
        <v>6.7392165045263462E-3</v>
      </c>
      <c r="AI130" s="13">
        <f t="shared" si="248"/>
        <v>8.1395377913429413E-3</v>
      </c>
      <c r="AJ130" s="13">
        <f t="shared" si="249"/>
        <v>4.9154137882498816E-3</v>
      </c>
      <c r="AK130" s="13">
        <f t="shared" si="250"/>
        <v>1.9789242197851033E-3</v>
      </c>
      <c r="AL130" s="13">
        <f t="shared" si="251"/>
        <v>3.293105855065746E-5</v>
      </c>
      <c r="AM130" s="13">
        <f t="shared" si="252"/>
        <v>2.0455384724866583E-3</v>
      </c>
      <c r="AN130" s="13">
        <f t="shared" si="253"/>
        <v>2.3334769168371354E-3</v>
      </c>
      <c r="AO130" s="13">
        <f t="shared" si="254"/>
        <v>1.3309733829626759E-3</v>
      </c>
      <c r="AP130" s="13">
        <f t="shared" si="255"/>
        <v>5.0610889794908554E-4</v>
      </c>
      <c r="AQ130" s="13">
        <f t="shared" si="256"/>
        <v>1.4433771921854878E-4</v>
      </c>
      <c r="AR130" s="13">
        <f t="shared" si="257"/>
        <v>1.5375712911195436E-3</v>
      </c>
      <c r="AS130" s="13">
        <f t="shared" si="258"/>
        <v>1.8570585501364728E-3</v>
      </c>
      <c r="AT130" s="13">
        <f t="shared" si="259"/>
        <v>1.1214655471760014E-3</v>
      </c>
      <c r="AU130" s="13">
        <f t="shared" si="260"/>
        <v>4.5149715335589599E-4</v>
      </c>
      <c r="AV130" s="13">
        <f t="shared" si="261"/>
        <v>1.3632809318248656E-4</v>
      </c>
      <c r="AW130" s="13">
        <f t="shared" si="262"/>
        <v>1.2603448248989309E-6</v>
      </c>
      <c r="AX130" s="13">
        <f t="shared" si="263"/>
        <v>4.1176244768879758E-4</v>
      </c>
      <c r="AY130" s="13">
        <f t="shared" si="264"/>
        <v>4.6972383058340871E-4</v>
      </c>
      <c r="AZ130" s="13">
        <f t="shared" si="265"/>
        <v>2.6792204856998866E-4</v>
      </c>
      <c r="BA130" s="13">
        <f t="shared" si="266"/>
        <v>1.0187862092041615E-4</v>
      </c>
      <c r="BB130" s="13">
        <f t="shared" si="267"/>
        <v>2.9054869101043364E-5</v>
      </c>
      <c r="BC130" s="13">
        <f t="shared" si="268"/>
        <v>6.6289504969896212E-6</v>
      </c>
      <c r="BD130" s="13">
        <f t="shared" si="269"/>
        <v>2.9233436281591202E-4</v>
      </c>
      <c r="BE130" s="13">
        <f t="shared" si="270"/>
        <v>3.5307763035215197E-4</v>
      </c>
      <c r="BF130" s="13">
        <f t="shared" si="271"/>
        <v>2.1322127828946649E-4</v>
      </c>
      <c r="BG130" s="13">
        <f t="shared" si="272"/>
        <v>8.5841959590303072E-5</v>
      </c>
      <c r="BH130" s="13">
        <f t="shared" si="273"/>
        <v>2.5919699778858551E-5</v>
      </c>
      <c r="BI130" s="13">
        <f t="shared" si="274"/>
        <v>6.2610950619729451E-6</v>
      </c>
      <c r="BJ130" s="14">
        <f t="shared" si="275"/>
        <v>0.37614670598278693</v>
      </c>
      <c r="BK130" s="14">
        <f t="shared" si="276"/>
        <v>0.28046296293391909</v>
      </c>
      <c r="BL130" s="14">
        <f t="shared" si="277"/>
        <v>0.31978192912557069</v>
      </c>
      <c r="BM130" s="14">
        <f t="shared" si="278"/>
        <v>0.41634728122921</v>
      </c>
      <c r="BN130" s="14">
        <f t="shared" si="279"/>
        <v>0.58320638771992739</v>
      </c>
    </row>
    <row r="131" spans="1:66" x14ac:dyDescent="0.25">
      <c r="A131" t="s">
        <v>122</v>
      </c>
      <c r="B131" t="s">
        <v>127</v>
      </c>
      <c r="C131" t="s">
        <v>124</v>
      </c>
      <c r="D131" s="11">
        <v>44201</v>
      </c>
      <c r="E131" s="10">
        <f>VLOOKUP(A131,home!$A$2:$E$405,3,FALSE)</f>
        <v>1.26086956521739</v>
      </c>
      <c r="F131" s="10">
        <f>VLOOKUP(B131,home!$B$2:$E$405,3,FALSE)</f>
        <v>0.76</v>
      </c>
      <c r="G131" s="10">
        <f>VLOOKUP(C131,away!$B$2:$E$405,4,FALSE)</f>
        <v>1.24</v>
      </c>
      <c r="H131" s="10">
        <f>VLOOKUP(A131,away!$A$2:$E$405,3,FALSE)</f>
        <v>1.09963768115942</v>
      </c>
      <c r="I131" s="10">
        <f>VLOOKUP(C131,away!$B$2:$E$405,3,FALSE)</f>
        <v>0.66</v>
      </c>
      <c r="J131" s="10">
        <f>VLOOKUP(B131,home!$B$2:$E$405,4,FALSE)</f>
        <v>0.75</v>
      </c>
      <c r="K131" s="12">
        <f t="shared" si="224"/>
        <v>1.1882434782608684</v>
      </c>
      <c r="L131" s="12">
        <f t="shared" si="225"/>
        <v>0.5443206521739129</v>
      </c>
      <c r="M131" s="13">
        <f t="shared" si="226"/>
        <v>0.17683041192251125</v>
      </c>
      <c r="N131" s="13">
        <f t="shared" si="227"/>
        <v>0.21011758372510692</v>
      </c>
      <c r="O131" s="13">
        <f t="shared" si="228"/>
        <v>9.6252445141842974E-2</v>
      </c>
      <c r="P131" s="13">
        <f t="shared" si="229"/>
        <v>0.11437134020645692</v>
      </c>
      <c r="Q131" s="13">
        <f t="shared" si="230"/>
        <v>0.12483542426464514</v>
      </c>
      <c r="R131" s="13">
        <f t="shared" si="231"/>
        <v>2.6196096856470868E-2</v>
      </c>
      <c r="S131" s="13">
        <f t="shared" si="232"/>
        <v>1.8493430115337346E-2</v>
      </c>
      <c r="T131" s="13">
        <f t="shared" si="233"/>
        <v>6.7950499550138738E-2</v>
      </c>
      <c r="U131" s="13">
        <f t="shared" si="234"/>
        <v>3.1127341245591546E-2</v>
      </c>
      <c r="V131" s="13">
        <f t="shared" si="235"/>
        <v>1.3290313107908718E-3</v>
      </c>
      <c r="W131" s="13">
        <f t="shared" si="236"/>
        <v>4.9444959579464383E-2</v>
      </c>
      <c r="X131" s="13">
        <f t="shared" si="237"/>
        <v>2.6913912645006813E-2</v>
      </c>
      <c r="Y131" s="13">
        <f t="shared" si="238"/>
        <v>7.3248992417409139E-3</v>
      </c>
      <c r="Z131" s="13">
        <f t="shared" si="239"/>
        <v>4.7530255084417385E-3</v>
      </c>
      <c r="AA131" s="13">
        <f t="shared" si="240"/>
        <v>5.6477515624134443E-3</v>
      </c>
      <c r="AB131" s="13">
        <f t="shared" si="241"/>
        <v>3.3554519804377026E-3</v>
      </c>
      <c r="AC131" s="13">
        <f t="shared" si="242"/>
        <v>5.3724883399194862E-5</v>
      </c>
      <c r="AD131" s="13">
        <f t="shared" si="243"/>
        <v>1.4688162688292709E-2</v>
      </c>
      <c r="AE131" s="13">
        <f t="shared" si="244"/>
        <v>7.9950702937280193E-3</v>
      </c>
      <c r="AF131" s="13">
        <f t="shared" si="245"/>
        <v>2.1759409382291562E-3</v>
      </c>
      <c r="AG131" s="13">
        <f t="shared" si="246"/>
        <v>3.9480319686293686E-4</v>
      </c>
      <c r="AH131" s="13">
        <f t="shared" si="247"/>
        <v>6.4679248613856255E-4</v>
      </c>
      <c r="AI131" s="13">
        <f t="shared" si="248"/>
        <v>7.6854695344228015E-4</v>
      </c>
      <c r="AJ131" s="13">
        <f t="shared" si="249"/>
        <v>4.5661045258252439E-4</v>
      </c>
      <c r="AK131" s="13">
        <f t="shared" si="250"/>
        <v>1.8085479746230936E-4</v>
      </c>
      <c r="AL131" s="13">
        <f t="shared" si="251"/>
        <v>1.3899389477176939E-6</v>
      </c>
      <c r="AM131" s="13">
        <f t="shared" si="252"/>
        <v>3.4906227043996828E-3</v>
      </c>
      <c r="AN131" s="13">
        <f t="shared" si="253"/>
        <v>1.9000180269519026E-3</v>
      </c>
      <c r="AO131" s="13">
        <f t="shared" si="254"/>
        <v>5.1710952578632537E-4</v>
      </c>
      <c r="AP131" s="13">
        <f t="shared" si="255"/>
        <v>9.3824464773785174E-5</v>
      </c>
      <c r="AQ131" s="13">
        <f t="shared" si="256"/>
        <v>1.2767648463883763E-5</v>
      </c>
      <c r="AR131" s="13">
        <f t="shared" si="257"/>
        <v>7.0412501575225814E-5</v>
      </c>
      <c r="AS131" s="13">
        <f t="shared" si="258"/>
        <v>8.3667195784795206E-5</v>
      </c>
      <c r="AT131" s="13">
        <f t="shared" si="259"/>
        <v>4.970849986782906E-5</v>
      </c>
      <c r="AU131" s="13">
        <f t="shared" si="260"/>
        <v>1.9688600260693041E-5</v>
      </c>
      <c r="AV131" s="13">
        <f t="shared" si="261"/>
        <v>5.8487127139634376E-6</v>
      </c>
      <c r="AW131" s="13">
        <f t="shared" si="262"/>
        <v>2.497200857390583E-8</v>
      </c>
      <c r="AX131" s="13">
        <f t="shared" si="263"/>
        <v>6.9128494392870616E-4</v>
      </c>
      <c r="AY131" s="13">
        <f t="shared" si="264"/>
        <v>3.7628067151728009E-4</v>
      </c>
      <c r="AZ131" s="13">
        <f t="shared" si="265"/>
        <v>1.0240867026036189E-4</v>
      </c>
      <c r="BA131" s="13">
        <f t="shared" si="266"/>
        <v>1.8581051394794464E-5</v>
      </c>
      <c r="BB131" s="13">
        <f t="shared" si="267"/>
        <v>2.5285125033228785E-6</v>
      </c>
      <c r="BC131" s="13">
        <f t="shared" si="268"/>
        <v>2.7526431496772061E-7</v>
      </c>
      <c r="BD131" s="13">
        <f t="shared" si="269"/>
        <v>6.3878297964372606E-6</v>
      </c>
      <c r="BE131" s="13">
        <f t="shared" si="270"/>
        <v>7.5902970958570255E-6</v>
      </c>
      <c r="BF131" s="13">
        <f t="shared" si="271"/>
        <v>4.5095605111072602E-6</v>
      </c>
      <c r="BG131" s="13">
        <f t="shared" si="272"/>
        <v>1.786151955715317E-6</v>
      </c>
      <c r="BH131" s="13">
        <f t="shared" si="273"/>
        <v>5.305958531404055E-7</v>
      </c>
      <c r="BI131" s="13">
        <f t="shared" si="274"/>
        <v>1.260954124172695E-7</v>
      </c>
      <c r="BJ131" s="14">
        <f t="shared" si="275"/>
        <v>0.51904695760751085</v>
      </c>
      <c r="BK131" s="14">
        <f t="shared" si="276"/>
        <v>0.31145560904896058</v>
      </c>
      <c r="BL131" s="14">
        <f t="shared" si="277"/>
        <v>0.16488214751720937</v>
      </c>
      <c r="BM131" s="14">
        <f t="shared" si="278"/>
        <v>0.2511581818655797</v>
      </c>
      <c r="BN131" s="14">
        <f t="shared" si="279"/>
        <v>0.74860330211703396</v>
      </c>
    </row>
    <row r="132" spans="1:66" x14ac:dyDescent="0.25">
      <c r="A132" t="s">
        <v>122</v>
      </c>
      <c r="B132" t="s">
        <v>129</v>
      </c>
      <c r="C132" t="s">
        <v>140</v>
      </c>
      <c r="D132" s="11">
        <v>44201</v>
      </c>
      <c r="E132" s="10">
        <f>VLOOKUP(A132,home!$A$2:$E$405,3,FALSE)</f>
        <v>1.26086956521739</v>
      </c>
      <c r="F132" s="10">
        <f>VLOOKUP(B132,home!$B$2:$E$405,3,FALSE)</f>
        <v>1.1000000000000001</v>
      </c>
      <c r="G132" s="10">
        <f>VLOOKUP(C132,away!$B$2:$E$405,4,FALSE)</f>
        <v>0.66</v>
      </c>
      <c r="H132" s="10">
        <f>VLOOKUP(A132,away!$A$2:$E$405,3,FALSE)</f>
        <v>1.09963768115942</v>
      </c>
      <c r="I132" s="10">
        <f>VLOOKUP(C132,away!$B$2:$E$405,3,FALSE)</f>
        <v>0.62</v>
      </c>
      <c r="J132" s="10">
        <f>VLOOKUP(B132,home!$B$2:$E$405,4,FALSE)</f>
        <v>1.03</v>
      </c>
      <c r="K132" s="12">
        <f t="shared" si="224"/>
        <v>0.91539130434782523</v>
      </c>
      <c r="L132" s="12">
        <f t="shared" si="225"/>
        <v>0.70222862318840562</v>
      </c>
      <c r="M132" s="13">
        <f t="shared" si="226"/>
        <v>0.19837027329570545</v>
      </c>
      <c r="N132" s="13">
        <f t="shared" si="227"/>
        <v>0.18158642321599039</v>
      </c>
      <c r="O132" s="13">
        <f t="shared" si="228"/>
        <v>0.13930128389795099</v>
      </c>
      <c r="P132" s="13">
        <f t="shared" si="229"/>
        <v>0.12751518396467207</v>
      </c>
      <c r="Q132" s="13">
        <f t="shared" si="230"/>
        <v>8.3111316399770818E-2</v>
      </c>
      <c r="R132" s="13">
        <f t="shared" si="231"/>
        <v>4.8910674400017666E-2</v>
      </c>
      <c r="S132" s="13">
        <f t="shared" si="232"/>
        <v>2.0492135579842662E-2</v>
      </c>
      <c r="T132" s="13">
        <f t="shared" si="233"/>
        <v>5.8363145286787016E-2</v>
      </c>
      <c r="U132" s="13">
        <f t="shared" si="234"/>
        <v>4.4772406035563955E-2</v>
      </c>
      <c r="V132" s="13">
        <f t="shared" si="235"/>
        <v>1.4636256816774047E-3</v>
      </c>
      <c r="W132" s="13">
        <f t="shared" si="236"/>
        <v>2.5359792108417007E-2</v>
      </c>
      <c r="X132" s="13">
        <f t="shared" si="237"/>
        <v>1.7808371896637868E-2</v>
      </c>
      <c r="Y132" s="13">
        <f t="shared" si="238"/>
        <v>6.2527742391015519E-3</v>
      </c>
      <c r="Z132" s="13">
        <f t="shared" si="239"/>
        <v>1.1448825181046935E-2</v>
      </c>
      <c r="AA132" s="13">
        <f t="shared" si="240"/>
        <v>1.0480155015728781E-2</v>
      </c>
      <c r="AB132" s="13">
        <f t="shared" si="241"/>
        <v>4.7967213848076852E-3</v>
      </c>
      <c r="AC132" s="13">
        <f t="shared" si="242"/>
        <v>5.8802440177207615E-5</v>
      </c>
      <c r="AD132" s="13">
        <f t="shared" si="243"/>
        <v>5.8035332940283811E-3</v>
      </c>
      <c r="AE132" s="13">
        <f t="shared" si="244"/>
        <v>4.0754071946936228E-3</v>
      </c>
      <c r="AF132" s="13">
        <f t="shared" si="245"/>
        <v>1.4309337916309122E-3</v>
      </c>
      <c r="AG132" s="13">
        <f t="shared" si="246"/>
        <v>3.3494755545691353E-4</v>
      </c>
      <c r="AH132" s="13">
        <f t="shared" si="247"/>
        <v>2.0099231860028341E-3</v>
      </c>
      <c r="AI132" s="13">
        <f t="shared" si="248"/>
        <v>1.8398662068740709E-3</v>
      </c>
      <c r="AJ132" s="13">
        <f t="shared" si="249"/>
        <v>8.4209876346797059E-4</v>
      </c>
      <c r="AK132" s="13">
        <f t="shared" si="250"/>
        <v>2.5694996182687885E-4</v>
      </c>
      <c r="AL132" s="13">
        <f t="shared" si="251"/>
        <v>1.5119612131785248E-6</v>
      </c>
      <c r="AM132" s="13">
        <f t="shared" si="252"/>
        <v>1.0625007823693343E-3</v>
      </c>
      <c r="AN132" s="13">
        <f t="shared" si="253"/>
        <v>7.4611846153982159E-4</v>
      </c>
      <c r="AO132" s="13">
        <f t="shared" si="254"/>
        <v>2.619728699912801E-4</v>
      </c>
      <c r="AP132" s="13">
        <f t="shared" si="255"/>
        <v>6.1321615935563937E-5</v>
      </c>
      <c r="AQ132" s="13">
        <f t="shared" si="256"/>
        <v>1.0765448482529813E-5</v>
      </c>
      <c r="AR132" s="13">
        <f t="shared" si="257"/>
        <v>2.8228511832424489E-4</v>
      </c>
      <c r="AS132" s="13">
        <f t="shared" si="258"/>
        <v>2.584013426608107E-4</v>
      </c>
      <c r="AT132" s="13">
        <f t="shared" si="259"/>
        <v>1.1826917105175441E-4</v>
      </c>
      <c r="AU132" s="13">
        <f t="shared" si="260"/>
        <v>3.6087523584400515E-5</v>
      </c>
      <c r="AV132" s="13">
        <f t="shared" si="261"/>
        <v>8.2585513211518221E-6</v>
      </c>
      <c r="AW132" s="13">
        <f t="shared" si="262"/>
        <v>2.6997494388591226E-8</v>
      </c>
      <c r="AX132" s="13">
        <f t="shared" si="263"/>
        <v>1.6210066284060823E-4</v>
      </c>
      <c r="AY132" s="13">
        <f t="shared" si="264"/>
        <v>1.1383172528448827E-4</v>
      </c>
      <c r="AZ132" s="13">
        <f t="shared" si="265"/>
        <v>3.9967947860843504E-5</v>
      </c>
      <c r="BA132" s="13">
        <f t="shared" si="266"/>
        <v>9.3555456659953725E-6</v>
      </c>
      <c r="BB132" s="13">
        <f t="shared" si="267"/>
        <v>1.6424329880520463E-6</v>
      </c>
      <c r="BC132" s="13">
        <f t="shared" si="268"/>
        <v>2.3067269117580159E-7</v>
      </c>
      <c r="BD132" s="13">
        <f t="shared" si="269"/>
        <v>3.3038114997901763E-5</v>
      </c>
      <c r="BE132" s="13">
        <f t="shared" si="270"/>
        <v>3.0242803181122742E-5</v>
      </c>
      <c r="BF132" s="13">
        <f t="shared" si="271"/>
        <v>1.384199952555125E-5</v>
      </c>
      <c r="BG132" s="13">
        <f t="shared" si="272"/>
        <v>4.2236153334921127E-6</v>
      </c>
      <c r="BH132" s="13">
        <f t="shared" si="273"/>
        <v>9.6656518729720482E-7</v>
      </c>
      <c r="BI132" s="13">
        <f t="shared" si="274"/>
        <v>1.7695707350743773E-7</v>
      </c>
      <c r="BJ132" s="14">
        <f t="shared" si="275"/>
        <v>0.38659645314816427</v>
      </c>
      <c r="BK132" s="14">
        <f t="shared" si="276"/>
        <v>0.34801536464857247</v>
      </c>
      <c r="BL132" s="14">
        <f t="shared" si="277"/>
        <v>0.25399587061448203</v>
      </c>
      <c r="BM132" s="14">
        <f t="shared" si="278"/>
        <v>0.22114755369036809</v>
      </c>
      <c r="BN132" s="14">
        <f t="shared" si="279"/>
        <v>0.77879515517410747</v>
      </c>
    </row>
    <row r="133" spans="1:66" x14ac:dyDescent="0.25">
      <c r="A133" t="s">
        <v>122</v>
      </c>
      <c r="B133" t="s">
        <v>131</v>
      </c>
      <c r="C133" t="s">
        <v>142</v>
      </c>
      <c r="D133" s="11">
        <v>44201</v>
      </c>
      <c r="E133" s="10">
        <f>VLOOKUP(A133,home!$A$2:$E$405,3,FALSE)</f>
        <v>1.26086956521739</v>
      </c>
      <c r="F133" s="10">
        <f>VLOOKUP(B133,home!$B$2:$E$405,3,FALSE)</f>
        <v>1.07</v>
      </c>
      <c r="G133" s="10">
        <f>VLOOKUP(C133,away!$B$2:$E$405,4,FALSE)</f>
        <v>0.97</v>
      </c>
      <c r="H133" s="10">
        <f>VLOOKUP(A133,away!$A$2:$E$405,3,FALSE)</f>
        <v>1.09963768115942</v>
      </c>
      <c r="I133" s="10">
        <f>VLOOKUP(C133,away!$B$2:$E$405,3,FALSE)</f>
        <v>0.86</v>
      </c>
      <c r="J133" s="10">
        <f>VLOOKUP(B133,home!$B$2:$E$405,4,FALSE)</f>
        <v>1.07</v>
      </c>
      <c r="K133" s="12">
        <f t="shared" si="224"/>
        <v>1.3086565217391291</v>
      </c>
      <c r="L133" s="12">
        <f t="shared" si="225"/>
        <v>1.0118865942028983</v>
      </c>
      <c r="M133" s="13">
        <f t="shared" si="226"/>
        <v>9.8220226144837816E-2</v>
      </c>
      <c r="N133" s="13">
        <f t="shared" si="227"/>
        <v>0.12853653951113411</v>
      </c>
      <c r="O133" s="13">
        <f t="shared" si="228"/>
        <v>9.9387730115538392E-2</v>
      </c>
      <c r="P133" s="13">
        <f t="shared" si="229"/>
        <v>0.13006440119654775</v>
      </c>
      <c r="Q133" s="13">
        <f t="shared" si="230"/>
        <v>8.4105090356512466E-2</v>
      </c>
      <c r="R133" s="13">
        <f t="shared" si="231"/>
        <v>5.028455586608449E-2</v>
      </c>
      <c r="S133" s="13">
        <f t="shared" si="232"/>
        <v>4.3058209909002637E-2</v>
      </c>
      <c r="T133" s="13">
        <f t="shared" si="233"/>
        <v>8.5104813435978421E-2</v>
      </c>
      <c r="U133" s="13">
        <f t="shared" si="234"/>
        <v>6.5805211976907044E-2</v>
      </c>
      <c r="V133" s="13">
        <f t="shared" si="235"/>
        <v>6.335355318037264E-3</v>
      </c>
      <c r="W133" s="13">
        <f t="shared" si="236"/>
        <v>3.6688225002169596E-2</v>
      </c>
      <c r="X133" s="13">
        <f t="shared" si="237"/>
        <v>3.7124323044795009E-2</v>
      </c>
      <c r="Y133" s="13">
        <f t="shared" si="238"/>
        <v>1.8782802403942898E-2</v>
      </c>
      <c r="Z133" s="13">
        <f t="shared" si="239"/>
        <v>1.6960755992112535E-2</v>
      </c>
      <c r="AA133" s="13">
        <f t="shared" si="240"/>
        <v>2.2195803942704082E-2</v>
      </c>
      <c r="AB133" s="13">
        <f t="shared" si="241"/>
        <v>1.4523341792431388E-2</v>
      </c>
      <c r="AC133" s="13">
        <f t="shared" si="242"/>
        <v>5.2433459236847068E-4</v>
      </c>
      <c r="AD133" s="13">
        <f t="shared" si="243"/>
        <v>1.200307123003045E-2</v>
      </c>
      <c r="AE133" s="13">
        <f t="shared" si="244"/>
        <v>1.2145746866930303E-2</v>
      </c>
      <c r="AF133" s="13">
        <f t="shared" si="245"/>
        <v>6.1450592156143142E-3</v>
      </c>
      <c r="AG133" s="13">
        <f t="shared" si="246"/>
        <v>2.0727010136210341E-3</v>
      </c>
      <c r="AH133" s="13">
        <f t="shared" si="247"/>
        <v>4.290590403991287E-3</v>
      </c>
      <c r="AI133" s="13">
        <f t="shared" si="248"/>
        <v>5.6149091142945222E-3</v>
      </c>
      <c r="AJ133" s="13">
        <f t="shared" si="249"/>
        <v>3.6739937156970029E-3</v>
      </c>
      <c r="AK133" s="13">
        <f t="shared" si="250"/>
        <v>1.6026652789584862E-3</v>
      </c>
      <c r="AL133" s="13">
        <f t="shared" si="251"/>
        <v>2.777320617546772E-5</v>
      </c>
      <c r="AM133" s="13">
        <f t="shared" si="252"/>
        <v>3.1415794892157315E-3</v>
      </c>
      <c r="AN133" s="13">
        <f t="shared" si="253"/>
        <v>3.1789221697601871E-3</v>
      </c>
      <c r="AO133" s="13">
        <f t="shared" si="254"/>
        <v>1.6083543637973618E-3</v>
      </c>
      <c r="AP133" s="13">
        <f t="shared" si="255"/>
        <v>5.424907398180939E-4</v>
      </c>
      <c r="AQ133" s="13">
        <f t="shared" si="256"/>
        <v>1.3723477677528539E-4</v>
      </c>
      <c r="AR133" s="13">
        <f t="shared" si="257"/>
        <v>8.6831818220287657E-4</v>
      </c>
      <c r="AS133" s="13">
        <f t="shared" si="258"/>
        <v>1.1363302520844597E-3</v>
      </c>
      <c r="AT133" s="13">
        <f t="shared" si="259"/>
        <v>7.4353299761989856E-4</v>
      </c>
      <c r="AU133" s="13">
        <f t="shared" si="260"/>
        <v>3.2434310215450821E-4</v>
      </c>
      <c r="AV133" s="13">
        <f t="shared" si="261"/>
        <v>1.0611342897889941E-4</v>
      </c>
      <c r="AW133" s="13">
        <f t="shared" si="262"/>
        <v>1.0216003510976557E-6</v>
      </c>
      <c r="AX133" s="13">
        <f t="shared" si="263"/>
        <v>6.8520808118734101E-4</v>
      </c>
      <c r="AY133" s="13">
        <f t="shared" si="264"/>
        <v>6.9335287159296149E-4</v>
      </c>
      <c r="AZ133" s="13">
        <f t="shared" si="265"/>
        <v>3.5079723790850065E-4</v>
      </c>
      <c r="BA133" s="13">
        <f t="shared" si="266"/>
        <v>1.1832234077433887E-4</v>
      </c>
      <c r="BB133" s="13">
        <f t="shared" si="267"/>
        <v>2.9932197606065111E-5</v>
      </c>
      <c r="BC133" s="13">
        <f t="shared" si="268"/>
        <v>6.0575978985218765E-6</v>
      </c>
      <c r="BD133" s="13">
        <f t="shared" si="269"/>
        <v>1.4643992134562002E-4</v>
      </c>
      <c r="BE133" s="13">
        <f t="shared" si="270"/>
        <v>1.9163955811191073E-4</v>
      </c>
      <c r="BF133" s="13">
        <f t="shared" si="271"/>
        <v>1.2539517877317843E-4</v>
      </c>
      <c r="BG133" s="13">
        <f t="shared" si="272"/>
        <v>5.4699739498721325E-5</v>
      </c>
      <c r="BH133" s="13">
        <f t="shared" si="273"/>
        <v>1.7895792708108269E-5</v>
      </c>
      <c r="BI133" s="13">
        <f t="shared" si="274"/>
        <v>4.6838891678314869E-6</v>
      </c>
      <c r="BJ133" s="14">
        <f t="shared" si="275"/>
        <v>0.43320062394706305</v>
      </c>
      <c r="BK133" s="14">
        <f t="shared" si="276"/>
        <v>0.27892365323856233</v>
      </c>
      <c r="BL133" s="14">
        <f t="shared" si="277"/>
        <v>0.2710981942492528</v>
      </c>
      <c r="BM133" s="14">
        <f t="shared" si="278"/>
        <v>0.4088923529650938</v>
      </c>
      <c r="BN133" s="14">
        <f t="shared" si="279"/>
        <v>0.59059854319065497</v>
      </c>
    </row>
    <row r="134" spans="1:66" x14ac:dyDescent="0.25">
      <c r="A134" t="s">
        <v>122</v>
      </c>
      <c r="B134" t="s">
        <v>133</v>
      </c>
      <c r="C134" t="s">
        <v>132</v>
      </c>
      <c r="D134" s="11">
        <v>44201</v>
      </c>
      <c r="E134" s="10">
        <f>VLOOKUP(A134,home!$A$2:$E$405,3,FALSE)</f>
        <v>1.26086956521739</v>
      </c>
      <c r="F134" s="10">
        <f>VLOOKUP(B134,home!$B$2:$E$405,3,FALSE)</f>
        <v>0.59</v>
      </c>
      <c r="G134" s="10">
        <f>VLOOKUP(C134,away!$B$2:$E$405,4,FALSE)</f>
        <v>1.1000000000000001</v>
      </c>
      <c r="H134" s="10">
        <f>VLOOKUP(A134,away!$A$2:$E$405,3,FALSE)</f>
        <v>1.09963768115942</v>
      </c>
      <c r="I134" s="10">
        <f>VLOOKUP(C134,away!$B$2:$E$405,3,FALSE)</f>
        <v>1.03</v>
      </c>
      <c r="J134" s="10">
        <f>VLOOKUP(B134,home!$B$2:$E$405,4,FALSE)</f>
        <v>1.19</v>
      </c>
      <c r="K134" s="12">
        <f t="shared" si="224"/>
        <v>0.81830434782608608</v>
      </c>
      <c r="L134" s="12">
        <f t="shared" si="225"/>
        <v>1.3478259057971012</v>
      </c>
      <c r="M134" s="13">
        <f t="shared" si="226"/>
        <v>0.11462031133531961</v>
      </c>
      <c r="N134" s="13">
        <f t="shared" si="227"/>
        <v>9.3794299114871652E-2</v>
      </c>
      <c r="O134" s="13">
        <f t="shared" si="228"/>
        <v>0.15448822494827288</v>
      </c>
      <c r="P134" s="13">
        <f t="shared" si="229"/>
        <v>0.12641838616310613</v>
      </c>
      <c r="Q134" s="13">
        <f t="shared" si="230"/>
        <v>3.8376141383499943E-2</v>
      </c>
      <c r="R134" s="13">
        <f t="shared" si="231"/>
        <v>0.10411161586294615</v>
      </c>
      <c r="S134" s="13">
        <f t="shared" si="232"/>
        <v>3.4857714513901301E-2</v>
      </c>
      <c r="T134" s="13">
        <f t="shared" si="233"/>
        <v>5.1724357521213425E-2</v>
      </c>
      <c r="U134" s="13">
        <f t="shared" si="234"/>
        <v>8.5194987919848142E-2</v>
      </c>
      <c r="V134" s="13">
        <f t="shared" si="235"/>
        <v>4.2717424190882557E-3</v>
      </c>
      <c r="W134" s="13">
        <f t="shared" si="236"/>
        <v>1.0467787782302198E-2</v>
      </c>
      <c r="X134" s="13">
        <f t="shared" si="237"/>
        <v>1.4108755549373289E-2</v>
      </c>
      <c r="Y134" s="13">
        <f t="shared" si="238"/>
        <v>9.5080731140019682E-3</v>
      </c>
      <c r="Z134" s="13">
        <f t="shared" si="239"/>
        <v>4.6774777651491746E-2</v>
      </c>
      <c r="AA134" s="13">
        <f t="shared" si="240"/>
        <v>3.8276003920814143E-2</v>
      </c>
      <c r="AB134" s="13">
        <f t="shared" si="241"/>
        <v>1.5660710212905264E-2</v>
      </c>
      <c r="AC134" s="13">
        <f t="shared" si="242"/>
        <v>2.9446503440050327E-4</v>
      </c>
      <c r="AD134" s="13">
        <f t="shared" si="243"/>
        <v>2.1414590635946678E-3</v>
      </c>
      <c r="AE134" s="13">
        <f t="shared" si="244"/>
        <v>2.8863140021168953E-3</v>
      </c>
      <c r="AF134" s="13">
        <f t="shared" si="245"/>
        <v>1.9451243921590308E-3</v>
      </c>
      <c r="AG134" s="13">
        <f t="shared" si="246"/>
        <v>8.7389634858326055E-4</v>
      </c>
      <c r="AH134" s="13">
        <f t="shared" si="247"/>
        <v>1.5761064264144975E-2</v>
      </c>
      <c r="AI134" s="13">
        <f t="shared" si="248"/>
        <v>1.2897347413716185E-2</v>
      </c>
      <c r="AJ134" s="13">
        <f t="shared" si="249"/>
        <v>5.2769777320337396E-3</v>
      </c>
      <c r="AK134" s="13">
        <f t="shared" si="250"/>
        <v>1.4393912738348829E-3</v>
      </c>
      <c r="AL134" s="13">
        <f t="shared" si="251"/>
        <v>1.2990994003312988E-5</v>
      </c>
      <c r="AM134" s="13">
        <f t="shared" si="252"/>
        <v>3.5047305248621927E-4</v>
      </c>
      <c r="AN134" s="13">
        <f t="shared" si="253"/>
        <v>4.7237665942471345E-4</v>
      </c>
      <c r="AO134" s="13">
        <f t="shared" si="254"/>
        <v>3.1834074943326167E-4</v>
      </c>
      <c r="AP134" s="13">
        <f t="shared" si="255"/>
        <v>1.4302263631900465E-4</v>
      </c>
      <c r="AQ134" s="13">
        <f t="shared" si="256"/>
        <v>4.8192403586537977E-5</v>
      </c>
      <c r="AR134" s="13">
        <f t="shared" si="257"/>
        <v>4.2486341436294992E-3</v>
      </c>
      <c r="AS134" s="13">
        <f t="shared" si="258"/>
        <v>3.4766757920543794E-3</v>
      </c>
      <c r="AT134" s="13">
        <f t="shared" si="259"/>
        <v>1.4224894583098999E-3</v>
      </c>
      <c r="AU134" s="13">
        <f t="shared" si="260"/>
        <v>3.8800976949058841E-4</v>
      </c>
      <c r="AV134" s="13">
        <f t="shared" si="261"/>
        <v>7.937752034328648E-5</v>
      </c>
      <c r="AW134" s="13">
        <f t="shared" si="262"/>
        <v>3.9800501068380446E-7</v>
      </c>
      <c r="AX134" s="13">
        <f t="shared" si="263"/>
        <v>4.7798937107558854E-5</v>
      </c>
      <c r="AY134" s="13">
        <f t="shared" si="264"/>
        <v>6.4424645703134182E-5</v>
      </c>
      <c r="AZ134" s="13">
        <f t="shared" si="265"/>
        <v>4.3416603225242088E-5</v>
      </c>
      <c r="BA134" s="13">
        <f t="shared" si="266"/>
        <v>1.9506007522898421E-5</v>
      </c>
      <c r="BB134" s="13">
        <f t="shared" si="267"/>
        <v>6.5726755645089114E-6</v>
      </c>
      <c r="BC134" s="13">
        <f t="shared" si="268"/>
        <v>1.7717644792489374E-6</v>
      </c>
      <c r="BD134" s="13">
        <f t="shared" si="269"/>
        <v>9.5440319383965303E-4</v>
      </c>
      <c r="BE134" s="13">
        <f t="shared" si="270"/>
        <v>7.8099228309809086E-4</v>
      </c>
      <c r="BF134" s="13">
        <f t="shared" si="271"/>
        <v>3.1954469043889459E-4</v>
      </c>
      <c r="BG134" s="13">
        <f t="shared" si="272"/>
        <v>8.7161603170296073E-5</v>
      </c>
      <c r="BH134" s="13">
        <f t="shared" si="273"/>
        <v>1.783117970943631E-5</v>
      </c>
      <c r="BI134" s="13">
        <f t="shared" si="274"/>
        <v>2.9182663766200045E-6</v>
      </c>
      <c r="BJ134" s="14">
        <f t="shared" si="275"/>
        <v>0.22734210440656866</v>
      </c>
      <c r="BK134" s="14">
        <f t="shared" si="276"/>
        <v>0.28054003510552222</v>
      </c>
      <c r="BL134" s="14">
        <f t="shared" si="277"/>
        <v>0.44488436144897697</v>
      </c>
      <c r="BM134" s="14">
        <f t="shared" si="278"/>
        <v>0.36766827316385087</v>
      </c>
      <c r="BN134" s="14">
        <f t="shared" si="279"/>
        <v>0.63180897880801634</v>
      </c>
    </row>
    <row r="135" spans="1:66" x14ac:dyDescent="0.25">
      <c r="A135" t="s">
        <v>122</v>
      </c>
      <c r="B135" t="s">
        <v>137</v>
      </c>
      <c r="C135" t="s">
        <v>362</v>
      </c>
      <c r="D135" s="11">
        <v>44201</v>
      </c>
      <c r="E135" s="10">
        <f>VLOOKUP(A135,home!$A$2:$E$405,3,FALSE)</f>
        <v>1.26086956521739</v>
      </c>
      <c r="F135" s="10">
        <f>VLOOKUP(B135,home!$B$2:$E$405,3,FALSE)</f>
        <v>1.1000000000000001</v>
      </c>
      <c r="G135" s="10">
        <f>VLOOKUP(C135,away!$B$2:$E$405,4,FALSE)</f>
        <v>0.9</v>
      </c>
      <c r="H135" s="10">
        <f>VLOOKUP(A135,away!$A$2:$E$405,3,FALSE)</f>
        <v>1.09963768115942</v>
      </c>
      <c r="I135" s="10">
        <f>VLOOKUP(C135,away!$B$2:$E$405,3,FALSE)</f>
        <v>0.76</v>
      </c>
      <c r="J135" s="10">
        <f>VLOOKUP(B135,home!$B$2:$E$405,4,FALSE)</f>
        <v>0.99</v>
      </c>
      <c r="K135" s="12">
        <f t="shared" si="224"/>
        <v>1.2482608695652162</v>
      </c>
      <c r="L135" s="12">
        <f t="shared" si="225"/>
        <v>0.82736739130434755</v>
      </c>
      <c r="M135" s="13">
        <f t="shared" si="226"/>
        <v>0.12547757007698929</v>
      </c>
      <c r="N135" s="13">
        <f t="shared" si="227"/>
        <v>0.15662874073523303</v>
      </c>
      <c r="O135" s="13">
        <f t="shared" si="228"/>
        <v>0.10381604982180707</v>
      </c>
      <c r="P135" s="13">
        <f t="shared" si="229"/>
        <v>0.12958951262539473</v>
      </c>
      <c r="Q135" s="13">
        <f t="shared" si="230"/>
        <v>9.7756764054533402E-2</v>
      </c>
      <c r="R135" s="13">
        <f t="shared" si="231"/>
        <v>4.2947007158295344E-2</v>
      </c>
      <c r="S135" s="13">
        <f t="shared" si="232"/>
        <v>3.3459051231593401E-2</v>
      </c>
      <c r="T135" s="13">
        <f t="shared" si="233"/>
        <v>8.0880758858153906E-2</v>
      </c>
      <c r="U135" s="13">
        <f t="shared" si="234"/>
        <v>5.3609068500637326E-2</v>
      </c>
      <c r="V135" s="13">
        <f t="shared" si="235"/>
        <v>3.8395017437511374E-3</v>
      </c>
      <c r="W135" s="13">
        <f t="shared" si="236"/>
        <v>4.0675314434864517E-2</v>
      </c>
      <c r="X135" s="13">
        <f t="shared" si="237"/>
        <v>3.3653428794457922E-2</v>
      </c>
      <c r="Y135" s="13">
        <f t="shared" si="238"/>
        <v>1.3921874795058633E-2</v>
      </c>
      <c r="Z135" s="13">
        <f t="shared" si="239"/>
        <v>1.1844317758962657E-2</v>
      </c>
      <c r="AA135" s="13">
        <f t="shared" si="240"/>
        <v>1.4784798385209462E-2</v>
      </c>
      <c r="AB135" s="13">
        <f t="shared" si="241"/>
        <v>9.2276426443339849E-3</v>
      </c>
      <c r="AC135" s="13">
        <f t="shared" si="242"/>
        <v>2.478327199194722E-4</v>
      </c>
      <c r="AD135" s="13">
        <f t="shared" si="243"/>
        <v>1.2693350841575643E-2</v>
      </c>
      <c r="AE135" s="13">
        <f t="shared" si="244"/>
        <v>1.0502064572705284E-2</v>
      </c>
      <c r="AF135" s="13">
        <f t="shared" si="245"/>
        <v>4.3445328844144886E-3</v>
      </c>
      <c r="AG135" s="13">
        <f t="shared" si="246"/>
        <v>1.1981749463379897E-3</v>
      </c>
      <c r="AH135" s="13">
        <f t="shared" si="247"/>
        <v>2.4499005715031717E-3</v>
      </c>
      <c r="AI135" s="13">
        <f t="shared" si="248"/>
        <v>3.05811501773287E-3</v>
      </c>
      <c r="AJ135" s="13">
        <f t="shared" si="249"/>
        <v>1.9086626556328397E-3</v>
      </c>
      <c r="AK135" s="13">
        <f t="shared" si="250"/>
        <v>7.941696354089678E-4</v>
      </c>
      <c r="AL135" s="13">
        <f t="shared" si="251"/>
        <v>1.0238171289828005E-5</v>
      </c>
      <c r="AM135" s="13">
        <f t="shared" si="252"/>
        <v>3.1689226318403129E-3</v>
      </c>
      <c r="AN135" s="13">
        <f t="shared" si="253"/>
        <v>2.6218632511510269E-3</v>
      </c>
      <c r="AO135" s="13">
        <f t="shared" si="254"/>
        <v>1.0846220792307803E-3</v>
      </c>
      <c r="AP135" s="13">
        <f t="shared" si="255"/>
        <v>2.9912698008142274E-4</v>
      </c>
      <c r="AQ135" s="13">
        <f t="shared" si="256"/>
        <v>6.1871977294678551E-5</v>
      </c>
      <c r="AR135" s="13">
        <f t="shared" si="257"/>
        <v>4.0539356895992197E-4</v>
      </c>
      <c r="AS135" s="13">
        <f t="shared" si="258"/>
        <v>5.060369289060587E-4</v>
      </c>
      <c r="AT135" s="13">
        <f t="shared" si="259"/>
        <v>3.1583304845419423E-4</v>
      </c>
      <c r="AU135" s="13">
        <f t="shared" si="260"/>
        <v>1.3141401190028853E-4</v>
      </c>
      <c r="AV135" s="13">
        <f t="shared" si="261"/>
        <v>4.1009742191926956E-5</v>
      </c>
      <c r="AW135" s="13">
        <f t="shared" si="262"/>
        <v>2.9371332325018096E-7</v>
      </c>
      <c r="AX135" s="13">
        <f t="shared" si="263"/>
        <v>6.5927368666764705E-4</v>
      </c>
      <c r="AY135" s="13">
        <f t="shared" si="264"/>
        <v>5.4546155029381086E-4</v>
      </c>
      <c r="AZ135" s="13">
        <f t="shared" si="265"/>
        <v>2.2564854996170772E-4</v>
      </c>
      <c r="BA135" s="13">
        <f t="shared" si="266"/>
        <v>6.2231417377808958E-5</v>
      </c>
      <c r="BB135" s="13">
        <f t="shared" si="267"/>
        <v>1.2872061363262458E-5</v>
      </c>
      <c r="BC135" s="13">
        <f t="shared" si="268"/>
        <v>2.1299847661663894E-6</v>
      </c>
      <c r="BD135" s="13">
        <f t="shared" si="269"/>
        <v>5.590156993365495E-5</v>
      </c>
      <c r="BE135" s="13">
        <f t="shared" si="270"/>
        <v>6.9779742295444889E-5</v>
      </c>
      <c r="BF135" s="13">
        <f t="shared" si="271"/>
        <v>4.3551660897874374E-5</v>
      </c>
      <c r="BG135" s="13">
        <f t="shared" si="272"/>
        <v>1.8121278034463364E-5</v>
      </c>
      <c r="BH135" s="13">
        <f t="shared" si="273"/>
        <v>5.6550205692330726E-6</v>
      </c>
      <c r="BI135" s="13">
        <f t="shared" si="274"/>
        <v>1.4117881786320105E-6</v>
      </c>
      <c r="BJ135" s="14">
        <f t="shared" si="275"/>
        <v>0.46099902908736351</v>
      </c>
      <c r="BK135" s="14">
        <f t="shared" si="276"/>
        <v>0.29316916811923166</v>
      </c>
      <c r="BL135" s="14">
        <f t="shared" si="277"/>
        <v>0.2341895227508827</v>
      </c>
      <c r="BM135" s="14">
        <f t="shared" si="278"/>
        <v>0.34344122540721711</v>
      </c>
      <c r="BN135" s="14">
        <f t="shared" si="279"/>
        <v>0.65621564447225289</v>
      </c>
    </row>
    <row r="136" spans="1:66" x14ac:dyDescent="0.25">
      <c r="A136" t="s">
        <v>122</v>
      </c>
      <c r="B136" t="s">
        <v>401</v>
      </c>
      <c r="C136" t="s">
        <v>144</v>
      </c>
      <c r="D136" s="11">
        <v>44201</v>
      </c>
      <c r="E136" s="10">
        <f>VLOOKUP(A136,home!$A$2:$E$405,3,FALSE)</f>
        <v>1.26086956521739</v>
      </c>
      <c r="F136" s="10">
        <f>VLOOKUP(B136,home!$B$2:$E$405,3,FALSE)</f>
        <v>1.1399999999999999</v>
      </c>
      <c r="G136" s="10">
        <f>VLOOKUP(C136,away!$B$2:$E$405,4,FALSE)</f>
        <v>1.34</v>
      </c>
      <c r="H136" s="10">
        <f>VLOOKUP(A136,away!$A$2:$E$405,3,FALSE)</f>
        <v>1.09963768115942</v>
      </c>
      <c r="I136" s="10">
        <f>VLOOKUP(C136,away!$B$2:$E$405,3,FALSE)</f>
        <v>1.41</v>
      </c>
      <c r="J136" s="10">
        <f>VLOOKUP(B136,home!$B$2:$E$405,4,FALSE)</f>
        <v>1.23</v>
      </c>
      <c r="K136" s="12">
        <f t="shared" si="224"/>
        <v>1.9261043478260851</v>
      </c>
      <c r="L136" s="12">
        <f t="shared" si="225"/>
        <v>1.9071016304347819</v>
      </c>
      <c r="M136" s="13">
        <f t="shared" si="226"/>
        <v>2.1640126523888168E-2</v>
      </c>
      <c r="N136" s="13">
        <f t="shared" si="227"/>
        <v>4.1681141785167582E-2</v>
      </c>
      <c r="O136" s="13">
        <f t="shared" si="228"/>
        <v>4.1269920576522082E-2</v>
      </c>
      <c r="P136" s="13">
        <f t="shared" si="229"/>
        <v>7.9490173456876395E-2</v>
      </c>
      <c r="Q136" s="13">
        <f t="shared" si="230"/>
        <v>4.0141114207383401E-2</v>
      </c>
      <c r="R136" s="13">
        <f t="shared" si="231"/>
        <v>3.9352966409699625E-2</v>
      </c>
      <c r="S136" s="13">
        <f t="shared" si="232"/>
        <v>7.2997351346689332E-2</v>
      </c>
      <c r="T136" s="13">
        <f t="shared" si="233"/>
        <v>7.6553184352369658E-2</v>
      </c>
      <c r="U136" s="13">
        <f t="shared" si="234"/>
        <v>7.579791970157633E-2</v>
      </c>
      <c r="V136" s="13">
        <f t="shared" si="235"/>
        <v>2.9793274770960148E-2</v>
      </c>
      <c r="W136" s="13">
        <f t="shared" si="236"/>
        <v>2.5771991533808204E-2</v>
      </c>
      <c r="X136" s="13">
        <f t="shared" si="237"/>
        <v>4.9149807073677013E-2</v>
      </c>
      <c r="Y136" s="13">
        <f t="shared" si="238"/>
        <v>4.6866838602882217E-2</v>
      </c>
      <c r="Z136" s="13">
        <f t="shared" si="239"/>
        <v>2.5016702134127784E-2</v>
      </c>
      <c r="AA136" s="13">
        <f t="shared" si="240"/>
        <v>4.8184778748813627E-2</v>
      </c>
      <c r="AB136" s="13">
        <f t="shared" si="241"/>
        <v>4.6404455923563945E-2</v>
      </c>
      <c r="AC136" s="13">
        <f t="shared" si="242"/>
        <v>6.8399339554972858E-3</v>
      </c>
      <c r="AD136" s="13">
        <f t="shared" si="243"/>
        <v>1.2409886236351256E-2</v>
      </c>
      <c r="AE136" s="13">
        <f t="shared" si="244"/>
        <v>2.3666914274855639E-2</v>
      </c>
      <c r="AF136" s="13">
        <f t="shared" si="245"/>
        <v>2.2567605400468708E-2</v>
      </c>
      <c r="AG136" s="13">
        <f t="shared" si="246"/>
        <v>1.4346239018080886E-2</v>
      </c>
      <c r="AH136" s="13">
        <f t="shared" si="247"/>
        <v>1.1927348357024095E-2</v>
      </c>
      <c r="AI136" s="13">
        <f t="shared" si="248"/>
        <v>2.2973317528500424E-2</v>
      </c>
      <c r="AJ136" s="13">
        <f t="shared" si="249"/>
        <v>2.2124503387816942E-2</v>
      </c>
      <c r="AK136" s="13">
        <f t="shared" si="250"/>
        <v>1.4204700722922388E-2</v>
      </c>
      <c r="AL136" s="13">
        <f t="shared" si="251"/>
        <v>1.0049988126564211E-3</v>
      </c>
      <c r="AM136" s="13">
        <f t="shared" si="252"/>
        <v>4.7805471671726503E-3</v>
      </c>
      <c r="AN136" s="13">
        <f t="shared" si="253"/>
        <v>9.1169892968853382E-3</v>
      </c>
      <c r="AO136" s="13">
        <f t="shared" si="254"/>
        <v>8.6935125763732447E-3</v>
      </c>
      <c r="AP136" s="13">
        <f t="shared" si="255"/>
        <v>5.5264706695355645E-3</v>
      </c>
      <c r="AQ136" s="13">
        <f t="shared" si="256"/>
        <v>2.634885306105319E-3</v>
      </c>
      <c r="AR136" s="13">
        <f t="shared" si="257"/>
        <v>4.5493330996888562E-3</v>
      </c>
      <c r="AS136" s="13">
        <f t="shared" si="258"/>
        <v>8.7624902630198259E-3</v>
      </c>
      <c r="AT136" s="13">
        <f t="shared" si="259"/>
        <v>8.4387352966931138E-3</v>
      </c>
      <c r="AU136" s="13">
        <f t="shared" si="260"/>
        <v>5.4179615817046851E-3</v>
      </c>
      <c r="AV136" s="13">
        <f t="shared" si="261"/>
        <v>2.6088898397190214E-3</v>
      </c>
      <c r="AW136" s="13">
        <f t="shared" si="262"/>
        <v>1.0254552123321454E-4</v>
      </c>
      <c r="AX136" s="13">
        <f t="shared" si="263"/>
        <v>1.5346387806131521E-3</v>
      </c>
      <c r="AY136" s="13">
        <f t="shared" si="264"/>
        <v>2.9267121206357875E-3</v>
      </c>
      <c r="AZ136" s="13">
        <f t="shared" si="265"/>
        <v>2.7907687285388754E-3</v>
      </c>
      <c r="BA136" s="13">
        <f t="shared" si="266"/>
        <v>1.7740931974542973E-3</v>
      </c>
      <c r="BB136" s="13">
        <f t="shared" si="267"/>
        <v>8.4584400735208639E-4</v>
      </c>
      <c r="BC136" s="13">
        <f t="shared" si="268"/>
        <v>3.226220971029309E-4</v>
      </c>
      <c r="BD136" s="13">
        <f t="shared" si="269"/>
        <v>1.4460067619679212E-3</v>
      </c>
      <c r="BE136" s="13">
        <f t="shared" si="270"/>
        <v>2.7851599112123319E-3</v>
      </c>
      <c r="BF136" s="13">
        <f t="shared" si="271"/>
        <v>2.6822543071884932E-3</v>
      </c>
      <c r="BG136" s="13">
        <f t="shared" si="272"/>
        <v>1.7221005610170001E-3</v>
      </c>
      <c r="BH136" s="13">
        <f t="shared" si="273"/>
        <v>8.2923634449214598E-4</v>
      </c>
      <c r="BI136" s="13">
        <f t="shared" si="274"/>
        <v>3.1943914570034635E-4</v>
      </c>
      <c r="BJ136" s="14">
        <f t="shared" si="275"/>
        <v>0.39410180643281378</v>
      </c>
      <c r="BK136" s="14">
        <f t="shared" si="276"/>
        <v>0.21469257098720351</v>
      </c>
      <c r="BL136" s="14">
        <f t="shared" si="277"/>
        <v>0.36180151846884329</v>
      </c>
      <c r="BM136" s="14">
        <f t="shared" si="278"/>
        <v>0.72921298846404847</v>
      </c>
      <c r="BN136" s="14">
        <f t="shared" si="279"/>
        <v>0.26357544295953728</v>
      </c>
    </row>
    <row r="137" spans="1:66" x14ac:dyDescent="0.25">
      <c r="A137" t="s">
        <v>122</v>
      </c>
      <c r="B137" t="s">
        <v>139</v>
      </c>
      <c r="C137" t="s">
        <v>126</v>
      </c>
      <c r="D137" s="11">
        <v>44201</v>
      </c>
      <c r="E137" s="10">
        <f>VLOOKUP(A137,home!$A$2:$E$405,3,FALSE)</f>
        <v>1.26086956521739</v>
      </c>
      <c r="F137" s="10">
        <f>VLOOKUP(B137,home!$B$2:$E$405,3,FALSE)</f>
        <v>0.93</v>
      </c>
      <c r="G137" s="10">
        <f>VLOOKUP(C137,away!$B$2:$E$405,4,FALSE)</f>
        <v>0.62</v>
      </c>
      <c r="H137" s="10">
        <f>VLOOKUP(A137,away!$A$2:$E$405,3,FALSE)</f>
        <v>1.09963768115942</v>
      </c>
      <c r="I137" s="10">
        <f>VLOOKUP(C137,away!$B$2:$E$405,3,FALSE)</f>
        <v>0.83</v>
      </c>
      <c r="J137" s="10">
        <f>VLOOKUP(B137,home!$B$2:$E$405,4,FALSE)</f>
        <v>0.67</v>
      </c>
      <c r="K137" s="12">
        <f t="shared" si="224"/>
        <v>0.72701739130434717</v>
      </c>
      <c r="L137" s="12">
        <f t="shared" si="225"/>
        <v>0.61150851449275345</v>
      </c>
      <c r="M137" s="13">
        <f t="shared" si="226"/>
        <v>0.2622319383915338</v>
      </c>
      <c r="N137" s="13">
        <f t="shared" si="227"/>
        <v>0.19064717976609516</v>
      </c>
      <c r="O137" s="13">
        <f t="shared" si="228"/>
        <v>0.16035706309836206</v>
      </c>
      <c r="P137" s="13">
        <f t="shared" si="229"/>
        <v>0.11658237369099778</v>
      </c>
      <c r="Q137" s="13">
        <f t="shared" si="230"/>
        <v>6.9301907646538707E-2</v>
      </c>
      <c r="R137" s="13">
        <f t="shared" si="231"/>
        <v>4.902985472185005E-2</v>
      </c>
      <c r="S137" s="13">
        <f t="shared" si="232"/>
        <v>1.2957469958459349E-2</v>
      </c>
      <c r="T137" s="13">
        <f t="shared" si="233"/>
        <v>4.2378706596448872E-2</v>
      </c>
      <c r="U137" s="13">
        <f t="shared" si="234"/>
        <v>3.564555707591055E-2</v>
      </c>
      <c r="V137" s="13">
        <f t="shared" si="235"/>
        <v>6.4006637027456265E-4</v>
      </c>
      <c r="W137" s="13">
        <f t="shared" si="236"/>
        <v>1.6794564036533791E-2</v>
      </c>
      <c r="X137" s="13">
        <f t="shared" si="237"/>
        <v>1.02700189055342E-2</v>
      </c>
      <c r="Y137" s="13">
        <f t="shared" si="238"/>
        <v>3.1401020023678556E-3</v>
      </c>
      <c r="Z137" s="13">
        <f t="shared" si="239"/>
        <v>9.99405787558468E-3</v>
      </c>
      <c r="AA137" s="13">
        <f t="shared" si="240"/>
        <v>7.2658538852522396E-3</v>
      </c>
      <c r="AB137" s="13">
        <f t="shared" si="241"/>
        <v>2.6412010686273188E-3</v>
      </c>
      <c r="AC137" s="13">
        <f t="shared" si="242"/>
        <v>1.7784937168621872E-5</v>
      </c>
      <c r="AD137" s="13">
        <f t="shared" si="243"/>
        <v>3.0524850334836496E-3</v>
      </c>
      <c r="AE137" s="13">
        <f t="shared" si="244"/>
        <v>1.8666205883369495E-3</v>
      </c>
      <c r="AF137" s="13">
        <f t="shared" si="245"/>
        <v>5.707271915477586E-4</v>
      </c>
      <c r="AG137" s="13">
        <f t="shared" si="246"/>
        <v>1.1633484569466369E-4</v>
      </c>
      <c r="AH137" s="13">
        <f t="shared" si="247"/>
        <v>1.5278628713133477E-3</v>
      </c>
      <c r="AI137" s="13">
        <f t="shared" si="248"/>
        <v>1.1107828789729997E-3</v>
      </c>
      <c r="AJ137" s="13">
        <f t="shared" si="249"/>
        <v>4.0377923548824121E-4</v>
      </c>
      <c r="AK137" s="13">
        <f t="shared" si="250"/>
        <v>9.7851508815841628E-5</v>
      </c>
      <c r="AL137" s="13">
        <f t="shared" si="251"/>
        <v>3.1627119164522527E-7</v>
      </c>
      <c r="AM137" s="13">
        <f t="shared" si="252"/>
        <v>4.4384194120776932E-4</v>
      </c>
      <c r="AN137" s="13">
        <f t="shared" si="253"/>
        <v>2.7141312613754304E-4</v>
      </c>
      <c r="AO137" s="13">
        <f t="shared" si="254"/>
        <v>8.2985718789101609E-5</v>
      </c>
      <c r="AP137" s="13">
        <f t="shared" si="255"/>
        <v>1.6915491206945636E-5</v>
      </c>
      <c r="AQ137" s="13">
        <f t="shared" si="256"/>
        <v>2.5859917249686397E-6</v>
      </c>
      <c r="AR137" s="13">
        <f t="shared" si="257"/>
        <v>1.868602309570917E-4</v>
      </c>
      <c r="AS137" s="13">
        <f t="shared" si="258"/>
        <v>1.3585063764895262E-4</v>
      </c>
      <c r="AT137" s="13">
        <f t="shared" si="259"/>
        <v>4.9382888095286827E-5</v>
      </c>
      <c r="AU137" s="13">
        <f t="shared" si="260"/>
        <v>1.1967406159369981E-5</v>
      </c>
      <c r="AV137" s="13">
        <f t="shared" si="261"/>
        <v>2.1751281016661841E-6</v>
      </c>
      <c r="AW137" s="13">
        <f t="shared" si="262"/>
        <v>3.9057500096037134E-9</v>
      </c>
      <c r="AX137" s="13">
        <f t="shared" si="263"/>
        <v>5.3780135041388306E-5</v>
      </c>
      <c r="AY137" s="13">
        <f t="shared" si="264"/>
        <v>3.2887010488379037E-5</v>
      </c>
      <c r="AZ137" s="13">
        <f t="shared" si="265"/>
        <v>1.0055343464928132E-5</v>
      </c>
      <c r="BA137" s="13">
        <f t="shared" si="266"/>
        <v>2.0496427149842061E-6</v>
      </c>
      <c r="BB137" s="13">
        <f t="shared" si="267"/>
        <v>3.1334349297022149E-7</v>
      </c>
      <c r="BC137" s="13">
        <f t="shared" si="268"/>
        <v>3.8322442782438148E-8</v>
      </c>
      <c r="BD137" s="13">
        <f t="shared" si="269"/>
        <v>1.9044437041723984E-5</v>
      </c>
      <c r="BE137" s="13">
        <f t="shared" si="270"/>
        <v>1.384563693693405E-5</v>
      </c>
      <c r="BF137" s="13">
        <f t="shared" si="271"/>
        <v>5.0330094234184511E-6</v>
      </c>
      <c r="BG137" s="13">
        <f t="shared" si="272"/>
        <v>1.2196951271412933E-6</v>
      </c>
      <c r="BH137" s="13">
        <f t="shared" si="273"/>
        <v>2.216848923802217E-7</v>
      </c>
      <c r="BI137" s="13">
        <f t="shared" si="274"/>
        <v>3.2233754429970756E-8</v>
      </c>
      <c r="BJ137" s="14">
        <f t="shared" si="275"/>
        <v>0.33905551267929351</v>
      </c>
      <c r="BK137" s="14">
        <f t="shared" si="276"/>
        <v>0.39246283663011416</v>
      </c>
      <c r="BL137" s="14">
        <f t="shared" si="277"/>
        <v>0.25850543933273107</v>
      </c>
      <c r="BM137" s="14">
        <f t="shared" si="278"/>
        <v>0.15183464609760733</v>
      </c>
      <c r="BN137" s="14">
        <f t="shared" si="279"/>
        <v>0.8481503173153776</v>
      </c>
    </row>
    <row r="138" spans="1:66" x14ac:dyDescent="0.25">
      <c r="A138" t="s">
        <v>122</v>
      </c>
      <c r="B138" t="s">
        <v>141</v>
      </c>
      <c r="C138" t="s">
        <v>128</v>
      </c>
      <c r="D138" s="11">
        <v>44201</v>
      </c>
      <c r="E138" s="10">
        <f>VLOOKUP(A138,home!$A$2:$E$405,3,FALSE)</f>
        <v>1.26086956521739</v>
      </c>
      <c r="F138" s="10">
        <f>VLOOKUP(B138,home!$B$2:$E$405,3,FALSE)</f>
        <v>0.9</v>
      </c>
      <c r="G138" s="10">
        <f>VLOOKUP(C138,away!$B$2:$E$405,4,FALSE)</f>
        <v>1.21</v>
      </c>
      <c r="H138" s="10">
        <f>VLOOKUP(A138,away!$A$2:$E$405,3,FALSE)</f>
        <v>1.09963768115942</v>
      </c>
      <c r="I138" s="10">
        <f>VLOOKUP(C138,away!$B$2:$E$405,3,FALSE)</f>
        <v>0.9</v>
      </c>
      <c r="J138" s="10">
        <f>VLOOKUP(B138,home!$B$2:$E$405,4,FALSE)</f>
        <v>0.79</v>
      </c>
      <c r="K138" s="12">
        <f t="shared" si="224"/>
        <v>1.3730869565217376</v>
      </c>
      <c r="L138" s="12">
        <f t="shared" si="225"/>
        <v>0.78184239130434763</v>
      </c>
      <c r="M138" s="13">
        <f t="shared" si="226"/>
        <v>0.11591137971454474</v>
      </c>
      <c r="N138" s="13">
        <f t="shared" si="227"/>
        <v>0.15915640359847968</v>
      </c>
      <c r="O138" s="13">
        <f t="shared" si="228"/>
        <v>9.06244302954059E-2</v>
      </c>
      <c r="P138" s="13">
        <f t="shared" si="229"/>
        <v>0.12443522318083523</v>
      </c>
      <c r="Q138" s="13">
        <f t="shared" si="230"/>
        <v>0.10926779091399094</v>
      </c>
      <c r="R138" s="13">
        <f t="shared" si="231"/>
        <v>3.5427010646377162E-2</v>
      </c>
      <c r="S138" s="13">
        <f t="shared" si="232"/>
        <v>3.3396472387346866E-2</v>
      </c>
      <c r="T138" s="13">
        <f t="shared" si="233"/>
        <v>8.5430190940738143E-2</v>
      </c>
      <c r="U138" s="13">
        <f t="shared" si="234"/>
        <v>4.864436622709721E-2</v>
      </c>
      <c r="V138" s="13">
        <f t="shared" si="235"/>
        <v>3.9835964962642223E-3</v>
      </c>
      <c r="W138" s="13">
        <f t="shared" si="236"/>
        <v>5.0011392823981815E-2</v>
      </c>
      <c r="X138" s="13">
        <f t="shared" si="237"/>
        <v>3.9101026957963025E-2</v>
      </c>
      <c r="Y138" s="13">
        <f t="shared" si="238"/>
        <v>1.528542020963479E-2</v>
      </c>
      <c r="Z138" s="13">
        <f t="shared" si="239"/>
        <v>9.2327795735093667E-3</v>
      </c>
      <c r="AA138" s="13">
        <f t="shared" si="240"/>
        <v>1.2677409204826042E-2</v>
      </c>
      <c r="AB138" s="13">
        <f t="shared" si="241"/>
        <v>8.7035926108176287E-3</v>
      </c>
      <c r="AC138" s="13">
        <f t="shared" si="242"/>
        <v>2.6728378627264237E-4</v>
      </c>
      <c r="AD138" s="13">
        <f t="shared" si="243"/>
        <v>1.7167497791023556E-2</v>
      </c>
      <c r="AE138" s="13">
        <f t="shared" si="244"/>
        <v>1.3422277525645962E-2</v>
      </c>
      <c r="AF138" s="13">
        <f t="shared" si="245"/>
        <v>5.2470527787008212E-3</v>
      </c>
      <c r="AG138" s="13">
        <f t="shared" si="246"/>
        <v>1.367456097266524E-3</v>
      </c>
      <c r="AH138" s="13">
        <f t="shared" si="247"/>
        <v>1.8046446150346244E-3</v>
      </c>
      <c r="AI138" s="13">
        <f t="shared" si="248"/>
        <v>2.4779339820612352E-3</v>
      </c>
      <c r="AJ138" s="13">
        <f t="shared" si="249"/>
        <v>1.7012094149451262E-3</v>
      </c>
      <c r="AK138" s="13">
        <f t="shared" si="250"/>
        <v>7.7863615265770991E-4</v>
      </c>
      <c r="AL138" s="13">
        <f t="shared" si="251"/>
        <v>1.1477567665698821E-5</v>
      </c>
      <c r="AM138" s="13">
        <f t="shared" si="252"/>
        <v>4.7144934585940362E-3</v>
      </c>
      <c r="AN138" s="13">
        <f t="shared" si="253"/>
        <v>3.6859908394558656E-3</v>
      </c>
      <c r="AO138" s="13">
        <f t="shared" si="254"/>
        <v>1.440931946123047E-3</v>
      </c>
      <c r="AP138" s="13">
        <f t="shared" si="255"/>
        <v>3.7552722615455684E-4</v>
      </c>
      <c r="AQ138" s="13">
        <f t="shared" si="256"/>
        <v>7.3400776124141797E-5</v>
      </c>
      <c r="AR138" s="13">
        <f t="shared" si="257"/>
        <v>2.8218953225463698E-4</v>
      </c>
      <c r="AS138" s="13">
        <f t="shared" si="258"/>
        <v>3.8747076600581217E-4</v>
      </c>
      <c r="AT138" s="13">
        <f t="shared" si="259"/>
        <v>2.660155274180336E-4</v>
      </c>
      <c r="AU138" s="13">
        <f t="shared" si="260"/>
        <v>1.2175415030998423E-4</v>
      </c>
      <c r="AV138" s="13">
        <f t="shared" si="261"/>
        <v>4.1794758923256582E-5</v>
      </c>
      <c r="AW138" s="13">
        <f t="shared" si="262"/>
        <v>3.4226667571659698E-7</v>
      </c>
      <c r="AX138" s="13">
        <f t="shared" si="263"/>
        <v>1.0789015791004214E-3</v>
      </c>
      <c r="AY138" s="13">
        <f t="shared" si="264"/>
        <v>8.4353099058591017E-4</v>
      </c>
      <c r="AZ138" s="13">
        <f t="shared" si="265"/>
        <v>3.2975414340950663E-4</v>
      </c>
      <c r="BA138" s="13">
        <f t="shared" si="266"/>
        <v>8.5938589341935147E-5</v>
      </c>
      <c r="BB138" s="13">
        <f t="shared" si="267"/>
        <v>1.6797608049105222E-5</v>
      </c>
      <c r="BC138" s="13">
        <f t="shared" si="268"/>
        <v>2.6266164090611173E-6</v>
      </c>
      <c r="BD138" s="13">
        <f t="shared" si="269"/>
        <v>3.6771289783170107E-5</v>
      </c>
      <c r="BE138" s="13">
        <f t="shared" si="270"/>
        <v>5.0490178375751899E-5</v>
      </c>
      <c r="BF138" s="13">
        <f t="shared" si="271"/>
        <v>3.466370268010043E-5</v>
      </c>
      <c r="BG138" s="13">
        <f t="shared" si="272"/>
        <v>1.5865426004931168E-5</v>
      </c>
      <c r="BH138" s="13">
        <f t="shared" si="273"/>
        <v>5.44615237675794E-6</v>
      </c>
      <c r="BI138" s="13">
        <f t="shared" si="274"/>
        <v>1.4956081583512371E-6</v>
      </c>
      <c r="BJ138" s="14">
        <f t="shared" si="275"/>
        <v>0.50810440341077268</v>
      </c>
      <c r="BK138" s="14">
        <f t="shared" si="276"/>
        <v>0.27884896412351534</v>
      </c>
      <c r="BL138" s="14">
        <f t="shared" si="277"/>
        <v>0.20408319024151345</v>
      </c>
      <c r="BM138" s="14">
        <f t="shared" si="278"/>
        <v>0.36460391027576711</v>
      </c>
      <c r="BN138" s="14">
        <f t="shared" si="279"/>
        <v>0.63482223834963369</v>
      </c>
    </row>
    <row r="139" spans="1:66" x14ac:dyDescent="0.25">
      <c r="A139" t="s">
        <v>122</v>
      </c>
      <c r="B139" t="s">
        <v>143</v>
      </c>
      <c r="C139" t="s">
        <v>138</v>
      </c>
      <c r="D139" s="11">
        <v>44201</v>
      </c>
      <c r="E139" s="10">
        <f>VLOOKUP(A139,home!$A$2:$E$405,3,FALSE)</f>
        <v>1.26086956521739</v>
      </c>
      <c r="F139" s="10">
        <f>VLOOKUP(B139,home!$B$2:$E$405,3,FALSE)</f>
        <v>0.69</v>
      </c>
      <c r="G139" s="10">
        <f>VLOOKUP(C139,away!$B$2:$E$405,4,FALSE)</f>
        <v>1.07</v>
      </c>
      <c r="H139" s="10">
        <f>VLOOKUP(A139,away!$A$2:$E$405,3,FALSE)</f>
        <v>1.09963768115942</v>
      </c>
      <c r="I139" s="10">
        <f>VLOOKUP(C139,away!$B$2:$E$405,3,FALSE)</f>
        <v>1.07</v>
      </c>
      <c r="J139" s="10">
        <f>VLOOKUP(B139,home!$B$2:$E$405,4,FALSE)</f>
        <v>1.07</v>
      </c>
      <c r="K139" s="12">
        <f t="shared" si="224"/>
        <v>0.93089999999999895</v>
      </c>
      <c r="L139" s="12">
        <f t="shared" si="225"/>
        <v>1.2589751811594201</v>
      </c>
      <c r="M139" s="13">
        <f t="shared" si="226"/>
        <v>0.11193071880798623</v>
      </c>
      <c r="N139" s="13">
        <f t="shared" si="227"/>
        <v>0.10419630613835426</v>
      </c>
      <c r="O139" s="13">
        <f t="shared" si="228"/>
        <v>0.14091799698858859</v>
      </c>
      <c r="P139" s="13">
        <f t="shared" si="229"/>
        <v>0.13118056339667694</v>
      </c>
      <c r="Q139" s="13">
        <f t="shared" si="230"/>
        <v>4.8498170692096929E-2</v>
      </c>
      <c r="R139" s="13">
        <f t="shared" si="231"/>
        <v>8.8706130393665483E-2</v>
      </c>
      <c r="S139" s="13">
        <f t="shared" si="232"/>
        <v>3.8435249045862853E-2</v>
      </c>
      <c r="T139" s="13">
        <f t="shared" si="233"/>
        <v>6.1057993232983214E-2</v>
      </c>
      <c r="U139" s="13">
        <f t="shared" si="234"/>
        <v>8.2576536783463092E-2</v>
      </c>
      <c r="V139" s="13">
        <f t="shared" si="235"/>
        <v>5.0050381142733753E-3</v>
      </c>
      <c r="W139" s="13">
        <f t="shared" si="236"/>
        <v>1.5048982365757663E-2</v>
      </c>
      <c r="X139" s="13">
        <f t="shared" si="237"/>
        <v>1.8946295300194673E-2</v>
      </c>
      <c r="Y139" s="13">
        <f t="shared" si="238"/>
        <v>1.1926457778931232E-2</v>
      </c>
      <c r="Z139" s="13">
        <f t="shared" si="239"/>
        <v>3.7226272194105389E-2</v>
      </c>
      <c r="AA139" s="13">
        <f t="shared" si="240"/>
        <v>3.4653936785492667E-2</v>
      </c>
      <c r="AB139" s="13">
        <f t="shared" si="241"/>
        <v>1.612967487680754E-2</v>
      </c>
      <c r="AC139" s="13">
        <f t="shared" si="242"/>
        <v>3.6661278436582391E-4</v>
      </c>
      <c r="AD139" s="13">
        <f t="shared" si="243"/>
        <v>3.5022744210709477E-3</v>
      </c>
      <c r="AE139" s="13">
        <f t="shared" si="244"/>
        <v>4.4092765737377996E-3</v>
      </c>
      <c r="AF139" s="13">
        <f t="shared" si="245"/>
        <v>2.7755848866017675E-3</v>
      </c>
      <c r="AG139" s="13">
        <f t="shared" si="246"/>
        <v>1.16479749514427E-3</v>
      </c>
      <c r="AH139" s="13">
        <f t="shared" si="247"/>
        <v>1.1716738194865928E-2</v>
      </c>
      <c r="AI139" s="13">
        <f t="shared" si="248"/>
        <v>1.0907111585600678E-2</v>
      </c>
      <c r="AJ139" s="13">
        <f t="shared" si="249"/>
        <v>5.0767150875178297E-3</v>
      </c>
      <c r="AK139" s="13">
        <f t="shared" si="250"/>
        <v>1.5753046916567811E-3</v>
      </c>
      <c r="AL139" s="13">
        <f t="shared" si="251"/>
        <v>1.7186513984256436E-5</v>
      </c>
      <c r="AM139" s="13">
        <f t="shared" si="252"/>
        <v>6.5205345171498843E-4</v>
      </c>
      <c r="AN139" s="13">
        <f t="shared" si="253"/>
        <v>8.2091911249850284E-4</v>
      </c>
      <c r="AO139" s="13">
        <f t="shared" si="254"/>
        <v>5.1675839418751659E-4</v>
      </c>
      <c r="AP139" s="13">
        <f t="shared" si="255"/>
        <v>2.1686199764595998E-4</v>
      </c>
      <c r="AQ139" s="13">
        <f t="shared" si="256"/>
        <v>6.8255968193229043E-5</v>
      </c>
      <c r="AR139" s="13">
        <f t="shared" si="257"/>
        <v>2.9502165182957668E-3</v>
      </c>
      <c r="AS139" s="13">
        <f t="shared" si="258"/>
        <v>2.7463565568815258E-3</v>
      </c>
      <c r="AT139" s="13">
        <f t="shared" si="259"/>
        <v>1.2782916594005047E-3</v>
      </c>
      <c r="AU139" s="13">
        <f t="shared" si="260"/>
        <v>3.9665390191197627E-4</v>
      </c>
      <c r="AV139" s="13">
        <f t="shared" si="261"/>
        <v>9.2311279322464563E-5</v>
      </c>
      <c r="AW139" s="13">
        <f t="shared" si="262"/>
        <v>5.5950696091531317E-7</v>
      </c>
      <c r="AX139" s="13">
        <f t="shared" si="263"/>
        <v>1.0116609303358031E-4</v>
      </c>
      <c r="AY139" s="13">
        <f t="shared" si="264"/>
        <v>1.2736560030414252E-4</v>
      </c>
      <c r="AZ139" s="13">
        <f t="shared" si="265"/>
        <v>8.0175064858193086E-5</v>
      </c>
      <c r="BA139" s="13">
        <f t="shared" si="266"/>
        <v>3.3646138934770639E-5</v>
      </c>
      <c r="BB139" s="13">
        <f t="shared" si="267"/>
        <v>1.058991346517947E-5</v>
      </c>
      <c r="BC139" s="13">
        <f t="shared" si="268"/>
        <v>2.6664876446573821E-6</v>
      </c>
      <c r="BD139" s="13">
        <f t="shared" si="269"/>
        <v>6.1904156259682034E-4</v>
      </c>
      <c r="BE139" s="13">
        <f t="shared" si="270"/>
        <v>5.762657906213793E-4</v>
      </c>
      <c r="BF139" s="13">
        <f t="shared" si="271"/>
        <v>2.6822291224472066E-4</v>
      </c>
      <c r="BG139" s="13">
        <f t="shared" si="272"/>
        <v>8.3229569669536748E-5</v>
      </c>
      <c r="BH139" s="13">
        <f t="shared" si="273"/>
        <v>1.9369601601342917E-5</v>
      </c>
      <c r="BI139" s="13">
        <f t="shared" si="274"/>
        <v>3.606232426138021E-6</v>
      </c>
      <c r="BJ139" s="14">
        <f t="shared" si="275"/>
        <v>0.27415659710735341</v>
      </c>
      <c r="BK139" s="14">
        <f t="shared" si="276"/>
        <v>0.28706273426345363</v>
      </c>
      <c r="BL139" s="14">
        <f t="shared" si="277"/>
        <v>0.40129371097263078</v>
      </c>
      <c r="BM139" s="14">
        <f t="shared" si="278"/>
        <v>0.3741826220268315</v>
      </c>
      <c r="BN139" s="14">
        <f t="shared" si="279"/>
        <v>0.62542988641736841</v>
      </c>
    </row>
    <row r="140" spans="1:66" x14ac:dyDescent="0.25">
      <c r="A140" t="s">
        <v>145</v>
      </c>
      <c r="B140" t="s">
        <v>349</v>
      </c>
      <c r="C140" t="s">
        <v>404</v>
      </c>
      <c r="D140" s="11">
        <v>44201</v>
      </c>
      <c r="E140" s="10">
        <f>VLOOKUP(A140,home!$A$2:$E$405,3,FALSE)</f>
        <v>1.41491841491841</v>
      </c>
      <c r="F140" s="10">
        <f>VLOOKUP(B140,home!$B$2:$E$405,3,FALSE)</f>
        <v>0.79</v>
      </c>
      <c r="G140" s="10">
        <f>VLOOKUP(C140,away!$B$2:$E$405,4,FALSE)</f>
        <v>0.78</v>
      </c>
      <c r="H140" s="10">
        <f>VLOOKUP(A140,away!$A$2:$E$405,3,FALSE)</f>
        <v>1.24708624708625</v>
      </c>
      <c r="I140" s="10">
        <f>VLOOKUP(C140,away!$B$2:$E$405,3,FALSE)</f>
        <v>0.89</v>
      </c>
      <c r="J140" s="10">
        <f>VLOOKUP(B140,home!$B$2:$E$405,4,FALSE)</f>
        <v>1.07</v>
      </c>
      <c r="K140" s="12">
        <f t="shared" si="224"/>
        <v>0.87187272727272425</v>
      </c>
      <c r="L140" s="12">
        <f t="shared" si="225"/>
        <v>1.187600233100236</v>
      </c>
      <c r="M140" s="13">
        <f t="shared" si="226"/>
        <v>0.12752116089218263</v>
      </c>
      <c r="N140" s="13">
        <f t="shared" si="227"/>
        <v>0.11118222233205115</v>
      </c>
      <c r="O140" s="13">
        <f t="shared" si="228"/>
        <v>0.1514441604007688</v>
      </c>
      <c r="P140" s="13">
        <f t="shared" si="229"/>
        <v>0.13204003315814619</v>
      </c>
      <c r="Q140" s="13">
        <f t="shared" si="230"/>
        <v>4.8468373704443908E-2</v>
      </c>
      <c r="R140" s="13">
        <f t="shared" si="231"/>
        <v>8.9927560096811285E-2</v>
      </c>
      <c r="S140" s="13">
        <f t="shared" si="232"/>
        <v>3.4179759332541353E-2</v>
      </c>
      <c r="T140" s="13">
        <f t="shared" si="233"/>
        <v>5.7561051909386936E-2</v>
      </c>
      <c r="U140" s="13">
        <f t="shared" si="234"/>
        <v>7.8405387078588656E-2</v>
      </c>
      <c r="V140" s="13">
        <f t="shared" si="235"/>
        <v>3.9323291078655473E-3</v>
      </c>
      <c r="W140" s="13">
        <f t="shared" si="236"/>
        <v>1.4086084389389035E-2</v>
      </c>
      <c r="X140" s="13">
        <f t="shared" si="237"/>
        <v>1.6728637104308015E-2</v>
      </c>
      <c r="Y140" s="13">
        <f t="shared" si="238"/>
        <v>9.9334666622627275E-3</v>
      </c>
      <c r="Z140" s="13">
        <f t="shared" si="239"/>
        <v>3.5599330444369533E-2</v>
      </c>
      <c r="AA140" s="13">
        <f t="shared" si="240"/>
        <v>3.1038085323615388E-2</v>
      </c>
      <c r="AB140" s="13">
        <f t="shared" si="241"/>
        <v>1.3530630050212033E-2</v>
      </c>
      <c r="AC140" s="13">
        <f t="shared" si="242"/>
        <v>2.5447975759406881E-4</v>
      </c>
      <c r="AD140" s="13">
        <f t="shared" si="243"/>
        <v>3.0703182032925909E-3</v>
      </c>
      <c r="AE140" s="13">
        <f t="shared" si="244"/>
        <v>3.646310613922179E-3</v>
      </c>
      <c r="AF140" s="13">
        <f t="shared" si="245"/>
        <v>2.1651796675249222E-3</v>
      </c>
      <c r="AG140" s="13">
        <f t="shared" si="246"/>
        <v>8.5712262595216335E-4</v>
      </c>
      <c r="AH140" s="13">
        <f t="shared" si="247"/>
        <v>1.0569443283486392E-2</v>
      </c>
      <c r="AI140" s="13">
        <f t="shared" si="248"/>
        <v>9.2152093413276574E-3</v>
      </c>
      <c r="AJ140" s="13">
        <f t="shared" si="249"/>
        <v>4.0172448504062147E-3</v>
      </c>
      <c r="AK140" s="13">
        <f t="shared" si="250"/>
        <v>1.1675087412819913E-3</v>
      </c>
      <c r="AL140" s="13">
        <f t="shared" si="251"/>
        <v>1.053990267833508E-5</v>
      </c>
      <c r="AM140" s="13">
        <f t="shared" si="252"/>
        <v>5.3538534109996054E-4</v>
      </c>
      <c r="AN140" s="13">
        <f t="shared" si="253"/>
        <v>6.3582375588876249E-4</v>
      </c>
      <c r="AO140" s="13">
        <f t="shared" si="254"/>
        <v>3.7755222035208095E-4</v>
      </c>
      <c r="AP140" s="13">
        <f t="shared" si="255"/>
        <v>1.4946036829921439E-4</v>
      </c>
      <c r="AQ140" s="13">
        <f t="shared" si="256"/>
        <v>4.4374792057848514E-5</v>
      </c>
      <c r="AR140" s="13">
        <f t="shared" si="257"/>
        <v>2.5104546614416324E-3</v>
      </c>
      <c r="AS140" s="13">
        <f t="shared" si="258"/>
        <v>2.1887969523656397E-3</v>
      </c>
      <c r="AT140" s="13">
        <f t="shared" si="259"/>
        <v>9.5417618415262874E-4</v>
      </c>
      <c r="AU140" s="13">
        <f t="shared" si="260"/>
        <v>2.773067306586112E-4</v>
      </c>
      <c r="AV140" s="13">
        <f t="shared" si="261"/>
        <v>6.0444043887601526E-5</v>
      </c>
      <c r="AW140" s="13">
        <f t="shared" si="262"/>
        <v>3.0314992634125598E-7</v>
      </c>
      <c r="AX140" s="13">
        <f t="shared" si="263"/>
        <v>7.7797979581110008E-5</v>
      </c>
      <c r="AY140" s="13">
        <f t="shared" si="264"/>
        <v>9.2392898685253648E-5</v>
      </c>
      <c r="AZ140" s="13">
        <f t="shared" si="265"/>
        <v>5.4862914007706866E-5</v>
      </c>
      <c r="BA140" s="13">
        <f t="shared" si="266"/>
        <v>2.1718403154703632E-5</v>
      </c>
      <c r="BB140" s="13">
        <f t="shared" si="267"/>
        <v>6.4481951622727306E-6</v>
      </c>
      <c r="BC140" s="13">
        <f t="shared" si="268"/>
        <v>1.5315756155581818E-6</v>
      </c>
      <c r="BD140" s="13">
        <f t="shared" si="269"/>
        <v>4.9690275685261001E-4</v>
      </c>
      <c r="BE140" s="13">
        <f t="shared" si="270"/>
        <v>4.3323596180642039E-4</v>
      </c>
      <c r="BF140" s="13">
        <f t="shared" si="271"/>
        <v>1.8886330978639277E-4</v>
      </c>
      <c r="BG140" s="13">
        <f t="shared" si="272"/>
        <v>5.4888256328405225E-5</v>
      </c>
      <c r="BH140" s="13">
        <f t="shared" si="273"/>
        <v>1.1963893435072758E-5</v>
      </c>
      <c r="BI140" s="13">
        <f t="shared" si="274"/>
        <v>2.0861984796074257E-6</v>
      </c>
      <c r="BJ140" s="14">
        <f t="shared" si="275"/>
        <v>0.26969611565643808</v>
      </c>
      <c r="BK140" s="14">
        <f t="shared" si="276"/>
        <v>0.29803069504969343</v>
      </c>
      <c r="BL140" s="14">
        <f t="shared" si="277"/>
        <v>0.39649434811569301</v>
      </c>
      <c r="BM140" s="14">
        <f t="shared" si="278"/>
        <v>0.33914488893303113</v>
      </c>
      <c r="BN140" s="14">
        <f t="shared" si="279"/>
        <v>0.6605835105844039</v>
      </c>
    </row>
    <row r="141" spans="1:66" x14ac:dyDescent="0.25">
      <c r="A141" t="s">
        <v>145</v>
      </c>
      <c r="B141" t="s">
        <v>355</v>
      </c>
      <c r="C141" t="s">
        <v>371</v>
      </c>
      <c r="D141" s="11">
        <v>44201</v>
      </c>
      <c r="E141" s="10">
        <f>VLOOKUP(A141,home!$A$2:$E$405,3,FALSE)</f>
        <v>1.41491841491841</v>
      </c>
      <c r="F141" s="10">
        <f>VLOOKUP(B141,home!$B$2:$E$405,3,FALSE)</f>
        <v>0.45</v>
      </c>
      <c r="G141" s="10">
        <f>VLOOKUP(C141,away!$B$2:$E$405,4,FALSE)</f>
        <v>0.81</v>
      </c>
      <c r="H141" s="10">
        <f>VLOOKUP(A141,away!$A$2:$E$405,3,FALSE)</f>
        <v>1.24708624708625</v>
      </c>
      <c r="I141" s="10">
        <f>VLOOKUP(C141,away!$B$2:$E$405,3,FALSE)</f>
        <v>0.88</v>
      </c>
      <c r="J141" s="10">
        <f>VLOOKUP(B141,home!$B$2:$E$405,4,FALSE)</f>
        <v>1.65</v>
      </c>
      <c r="K141" s="12">
        <f t="shared" si="224"/>
        <v>0.51573776223776047</v>
      </c>
      <c r="L141" s="12">
        <f t="shared" si="225"/>
        <v>1.8107692307692349</v>
      </c>
      <c r="M141" s="13">
        <f t="shared" si="226"/>
        <v>9.7636196063675629E-2</v>
      </c>
      <c r="N141" s="13">
        <f t="shared" si="227"/>
        <v>5.0354673271287301E-2</v>
      </c>
      <c r="O141" s="13">
        <f t="shared" si="228"/>
        <v>0.17679661964145613</v>
      </c>
      <c r="P141" s="13">
        <f t="shared" si="229"/>
        <v>9.1180692985085063E-2</v>
      </c>
      <c r="Q141" s="13">
        <f t="shared" si="230"/>
        <v>1.2984903255573641E-2</v>
      </c>
      <c r="R141" s="13">
        <f t="shared" si="231"/>
        <v>0.16006893947538031</v>
      </c>
      <c r="S141" s="13">
        <f t="shared" si="232"/>
        <v>2.1288003600166468E-2</v>
      </c>
      <c r="T141" s="13">
        <f t="shared" si="233"/>
        <v>2.3512663279708017E-2</v>
      </c>
      <c r="U141" s="13">
        <f t="shared" si="234"/>
        <v>8.2553596648804156E-2</v>
      </c>
      <c r="V141" s="13">
        <f t="shared" si="235"/>
        <v>2.2089427655227626E-3</v>
      </c>
      <c r="W141" s="13">
        <f t="shared" si="236"/>
        <v>2.232268315967787E-3</v>
      </c>
      <c r="X141" s="13">
        <f t="shared" si="237"/>
        <v>4.0421227813755255E-3</v>
      </c>
      <c r="Y141" s="13">
        <f t="shared" si="238"/>
        <v>3.6596757797530814E-3</v>
      </c>
      <c r="Z141" s="13">
        <f t="shared" si="239"/>
        <v>9.6615970134627221E-2</v>
      </c>
      <c r="AA141" s="13">
        <f t="shared" si="240"/>
        <v>4.9828504233662932E-2</v>
      </c>
      <c r="AB141" s="13">
        <f t="shared" si="241"/>
        <v>1.2849220634562047E-2</v>
      </c>
      <c r="AC141" s="13">
        <f t="shared" si="242"/>
        <v>1.2893075278749572E-4</v>
      </c>
      <c r="AD141" s="13">
        <f t="shared" si="243"/>
        <v>2.8781626649787003E-4</v>
      </c>
      <c r="AE141" s="13">
        <f t="shared" si="244"/>
        <v>5.2116883948922132E-4</v>
      </c>
      <c r="AF141" s="13">
        <f t="shared" si="245"/>
        <v>4.718582492913962E-4</v>
      </c>
      <c r="AG141" s="13">
        <f t="shared" si="246"/>
        <v>2.8480879970049983E-4</v>
      </c>
      <c r="AH141" s="13">
        <f t="shared" si="247"/>
        <v>4.3737306480175556E-2</v>
      </c>
      <c r="AI141" s="13">
        <f t="shared" si="248"/>
        <v>2.2556980570392838E-2</v>
      </c>
      <c r="AJ141" s="13">
        <f t="shared" si="249"/>
        <v>5.8167433411075225E-3</v>
      </c>
      <c r="AK141" s="13">
        <f t="shared" si="250"/>
        <v>9.9997139808472935E-4</v>
      </c>
      <c r="AL141" s="13">
        <f t="shared" si="251"/>
        <v>4.8162447371815333E-6</v>
      </c>
      <c r="AM141" s="13">
        <f t="shared" si="252"/>
        <v>2.9687543443847698E-5</v>
      </c>
      <c r="AN141" s="13">
        <f t="shared" si="253"/>
        <v>5.3757290205244337E-5</v>
      </c>
      <c r="AO141" s="13">
        <f t="shared" si="254"/>
        <v>4.8671023516594422E-5</v>
      </c>
      <c r="AP141" s="13">
        <f t="shared" si="255"/>
        <v>2.937733060463168E-5</v>
      </c>
      <c r="AQ141" s="13">
        <f t="shared" si="256"/>
        <v>1.3298891585250596E-5</v>
      </c>
      <c r="AR141" s="13">
        <f t="shared" si="257"/>
        <v>1.5839633762205148E-2</v>
      </c>
      <c r="AS141" s="13">
        <f t="shared" si="258"/>
        <v>8.1690972711853608E-3</v>
      </c>
      <c r="AT141" s="13">
        <f t="shared" si="259"/>
        <v>2.106555973071867E-3</v>
      </c>
      <c r="AU141" s="13">
        <f t="shared" si="260"/>
        <v>3.6214348786022427E-4</v>
      </c>
      <c r="AV141" s="13">
        <f t="shared" si="261"/>
        <v>4.6692768009502395E-5</v>
      </c>
      <c r="AW141" s="13">
        <f t="shared" si="262"/>
        <v>1.2493901693417872E-7</v>
      </c>
      <c r="AX141" s="13">
        <f t="shared" si="263"/>
        <v>2.5518312036777166E-6</v>
      </c>
      <c r="AY141" s="13">
        <f t="shared" si="264"/>
        <v>4.6207774257364295E-6</v>
      </c>
      <c r="AZ141" s="13">
        <f t="shared" si="265"/>
        <v>4.1835807923783017E-6</v>
      </c>
      <c r="BA141" s="13">
        <f t="shared" si="266"/>
        <v>2.5251664577586016E-6</v>
      </c>
      <c r="BB141" s="13">
        <f t="shared" si="267"/>
        <v>1.1431234310699536E-6</v>
      </c>
      <c r="BC141" s="13">
        <f t="shared" si="268"/>
        <v>4.1398654719056556E-7</v>
      </c>
      <c r="BD141" s="13">
        <f t="shared" si="269"/>
        <v>4.7803202405424395E-3</v>
      </c>
      <c r="BE141" s="13">
        <f t="shared" si="270"/>
        <v>2.4653916636372302E-3</v>
      </c>
      <c r="BF141" s="13">
        <f t="shared" si="271"/>
        <v>6.357477898219473E-4</v>
      </c>
      <c r="BG141" s="13">
        <f t="shared" si="272"/>
        <v>1.0929304749012439E-4</v>
      </c>
      <c r="BH141" s="13">
        <f t="shared" si="273"/>
        <v>1.4091637935175506E-5</v>
      </c>
      <c r="BI141" s="13">
        <f t="shared" si="274"/>
        <v>1.453517962990431E-6</v>
      </c>
      <c r="BJ141" s="14">
        <f t="shared" si="275"/>
        <v>9.8542189383857712E-2</v>
      </c>
      <c r="BK141" s="14">
        <f t="shared" si="276"/>
        <v>0.21245220318940039</v>
      </c>
      <c r="BL141" s="14">
        <f t="shared" si="277"/>
        <v>0.589738303583348</v>
      </c>
      <c r="BM141" s="14">
        <f t="shared" si="278"/>
        <v>0.40832214576036674</v>
      </c>
      <c r="BN141" s="14">
        <f t="shared" si="279"/>
        <v>0.58902202469245812</v>
      </c>
    </row>
    <row r="142" spans="1:66" x14ac:dyDescent="0.25">
      <c r="A142" t="s">
        <v>145</v>
      </c>
      <c r="B142" t="s">
        <v>388</v>
      </c>
      <c r="C142" t="s">
        <v>423</v>
      </c>
      <c r="D142" s="11">
        <v>44201</v>
      </c>
      <c r="E142" s="10">
        <f>VLOOKUP(A142,home!$A$2:$E$405,3,FALSE)</f>
        <v>1.41491841491841</v>
      </c>
      <c r="F142" s="10">
        <f>VLOOKUP(B142,home!$B$2:$E$405,3,FALSE)</f>
        <v>1.1299999999999999</v>
      </c>
      <c r="G142" s="10">
        <f>VLOOKUP(C142,away!$B$2:$E$405,4,FALSE)</f>
        <v>0.56999999999999995</v>
      </c>
      <c r="H142" s="10">
        <f>VLOOKUP(A142,away!$A$2:$E$405,3,FALSE)</f>
        <v>1.24708624708625</v>
      </c>
      <c r="I142" s="10">
        <f>VLOOKUP(C142,away!$B$2:$E$405,3,FALSE)</f>
        <v>1.31</v>
      </c>
      <c r="J142" s="10">
        <f>VLOOKUP(B142,home!$B$2:$E$405,4,FALSE)</f>
        <v>1.1200000000000001</v>
      </c>
      <c r="K142" s="12">
        <f t="shared" si="224"/>
        <v>0.91134895104894775</v>
      </c>
      <c r="L142" s="12">
        <f t="shared" si="225"/>
        <v>1.8297249417249464</v>
      </c>
      <c r="M142" s="13">
        <f t="shared" si="226"/>
        <v>6.4501042483644799E-2</v>
      </c>
      <c r="N142" s="13">
        <f t="shared" si="227"/>
        <v>5.8782957409033297E-2</v>
      </c>
      <c r="O142" s="13">
        <f t="shared" si="228"/>
        <v>0.11801916619958526</v>
      </c>
      <c r="P142" s="13">
        <f t="shared" si="229"/>
        <v>0.10755664331966346</v>
      </c>
      <c r="Q142" s="13">
        <f t="shared" si="230"/>
        <v>2.6785893287138728E-2</v>
      </c>
      <c r="R142" s="13">
        <f t="shared" si="231"/>
        <v>0.10797130599848147</v>
      </c>
      <c r="S142" s="13">
        <f t="shared" si="232"/>
        <v>4.483815717058625E-2</v>
      </c>
      <c r="T142" s="13">
        <f t="shared" si="233"/>
        <v>4.9010817033860545E-2</v>
      </c>
      <c r="U142" s="13">
        <f t="shared" si="234"/>
        <v>9.8399536465101037E-2</v>
      </c>
      <c r="V142" s="13">
        <f t="shared" si="235"/>
        <v>8.3076033299610101E-3</v>
      </c>
      <c r="W142" s="13">
        <f t="shared" si="236"/>
        <v>8.1370985833809795E-3</v>
      </c>
      <c r="X142" s="13">
        <f t="shared" si="237"/>
        <v>1.4888652231286905E-2</v>
      </c>
      <c r="Y142" s="13">
        <f t="shared" si="238"/>
        <v>1.3621069168127215E-2</v>
      </c>
      <c r="Z142" s="13">
        <f t="shared" si="239"/>
        <v>6.5852597192012613E-2</v>
      </c>
      <c r="AA142" s="13">
        <f t="shared" si="240"/>
        <v>6.0014695374789574E-2</v>
      </c>
      <c r="AB142" s="13">
        <f t="shared" si="241"/>
        <v>2.7347164838668305E-2</v>
      </c>
      <c r="AC142" s="13">
        <f t="shared" si="242"/>
        <v>8.6581733197222592E-4</v>
      </c>
      <c r="AD142" s="13">
        <f t="shared" si="243"/>
        <v>1.8539340646365335E-3</v>
      </c>
      <c r="AE142" s="13">
        <f t="shared" si="244"/>
        <v>3.3921893983789742E-3</v>
      </c>
      <c r="AF142" s="13">
        <f t="shared" si="245"/>
        <v>3.1033867746344751E-3</v>
      </c>
      <c r="AG142" s="13">
        <f t="shared" si="246"/>
        <v>1.8927813951226781E-3</v>
      </c>
      <c r="AH142" s="13">
        <f t="shared" si="247"/>
        <v>3.0123034889897905E-2</v>
      </c>
      <c r="AI142" s="13">
        <f t="shared" si="248"/>
        <v>2.7452596249319308E-2</v>
      </c>
      <c r="AJ142" s="13">
        <f t="shared" si="249"/>
        <v>1.2509447397693713E-2</v>
      </c>
      <c r="AK142" s="13">
        <f t="shared" si="250"/>
        <v>3.8001572546967188E-3</v>
      </c>
      <c r="AL142" s="13">
        <f t="shared" si="251"/>
        <v>5.7750636187644558E-5</v>
      </c>
      <c r="AM142" s="13">
        <f t="shared" si="252"/>
        <v>3.379161730240834E-4</v>
      </c>
      <c r="AN142" s="13">
        <f t="shared" si="253"/>
        <v>6.1829364999440792E-4</v>
      </c>
      <c r="AO142" s="13">
        <f t="shared" si="254"/>
        <v>5.6565365635246126E-4</v>
      </c>
      <c r="AP142" s="13">
        <f t="shared" si="255"/>
        <v>3.4499686780200335E-4</v>
      </c>
      <c r="AQ142" s="13">
        <f t="shared" si="256"/>
        <v>1.5781234345857735E-4</v>
      </c>
      <c r="AR142" s="13">
        <f t="shared" si="257"/>
        <v>1.1023373651699397E-2</v>
      </c>
      <c r="AS142" s="13">
        <f t="shared" si="258"/>
        <v>1.0046140014496854E-2</v>
      </c>
      <c r="AT142" s="13">
        <f t="shared" si="259"/>
        <v>4.5777695821512835E-3</v>
      </c>
      <c r="AU142" s="13">
        <f t="shared" si="260"/>
        <v>1.3906485022791178E-3</v>
      </c>
      <c r="AV142" s="13">
        <f t="shared" si="261"/>
        <v>3.1684151345746605E-4</v>
      </c>
      <c r="AW142" s="13">
        <f t="shared" si="262"/>
        <v>2.6750061096097539E-6</v>
      </c>
      <c r="AX142" s="13">
        <f t="shared" si="263"/>
        <v>5.1326591637995509E-5</v>
      </c>
      <c r="AY142" s="13">
        <f t="shared" si="264"/>
        <v>9.3913544893771454E-5</v>
      </c>
      <c r="AZ142" s="13">
        <f t="shared" si="265"/>
        <v>8.5917977728969562E-5</v>
      </c>
      <c r="BA142" s="13">
        <f t="shared" si="266"/>
        <v>5.2402088931088023E-5</v>
      </c>
      <c r="BB142" s="13">
        <f t="shared" si="267"/>
        <v>2.3970352278925116E-5</v>
      </c>
      <c r="BC142" s="13">
        <f t="shared" si="268"/>
        <v>8.7718302853365415E-6</v>
      </c>
      <c r="BD142" s="13">
        <f t="shared" si="269"/>
        <v>3.3616236187446647E-3</v>
      </c>
      <c r="BE142" s="13">
        <f t="shared" si="270"/>
        <v>3.0636121587643179E-3</v>
      </c>
      <c r="BF142" s="13">
        <f t="shared" si="271"/>
        <v>1.3960098636553316E-3</v>
      </c>
      <c r="BG142" s="13">
        <f t="shared" si="272"/>
        <v>4.2408404163209044E-4</v>
      </c>
      <c r="BH142" s="13">
        <f t="shared" si="273"/>
        <v>9.6622136624500976E-5</v>
      </c>
      <c r="BI142" s="13">
        <f t="shared" si="274"/>
        <v>1.7611296572169419E-5</v>
      </c>
      <c r="BJ142" s="14">
        <f t="shared" si="275"/>
        <v>0.18380975442198799</v>
      </c>
      <c r="BK142" s="14">
        <f t="shared" si="276"/>
        <v>0.22622092781690917</v>
      </c>
      <c r="BL142" s="14">
        <f t="shared" si="277"/>
        <v>0.52135144104831044</v>
      </c>
      <c r="BM142" s="14">
        <f t="shared" si="278"/>
        <v>0.51352647324288903</v>
      </c>
      <c r="BN142" s="14">
        <f t="shared" si="279"/>
        <v>0.48361700869754704</v>
      </c>
    </row>
    <row r="143" spans="1:66" x14ac:dyDescent="0.25">
      <c r="A143" t="s">
        <v>145</v>
      </c>
      <c r="B143" t="s">
        <v>391</v>
      </c>
      <c r="C143" t="s">
        <v>146</v>
      </c>
      <c r="D143" s="11">
        <v>44201</v>
      </c>
      <c r="E143" s="10">
        <f>VLOOKUP(A143,home!$A$2:$E$405,3,FALSE)</f>
        <v>1.41491841491841</v>
      </c>
      <c r="F143" s="10">
        <f>VLOOKUP(B143,home!$B$2:$E$405,3,FALSE)</f>
        <v>0.88</v>
      </c>
      <c r="G143" s="10">
        <f>VLOOKUP(C143,away!$B$2:$E$405,4,FALSE)</f>
        <v>0.9</v>
      </c>
      <c r="H143" s="10">
        <f>VLOOKUP(A143,away!$A$2:$E$405,3,FALSE)</f>
        <v>1.24708624708625</v>
      </c>
      <c r="I143" s="10">
        <f>VLOOKUP(C143,away!$B$2:$E$405,3,FALSE)</f>
        <v>1.1000000000000001</v>
      </c>
      <c r="J143" s="10">
        <f>VLOOKUP(B143,home!$B$2:$E$405,4,FALSE)</f>
        <v>1.36</v>
      </c>
      <c r="K143" s="12">
        <f t="shared" si="224"/>
        <v>1.1206153846153808</v>
      </c>
      <c r="L143" s="12">
        <f t="shared" si="225"/>
        <v>1.8656410256410303</v>
      </c>
      <c r="M143" s="13">
        <f t="shared" si="226"/>
        <v>5.0476045071810298E-2</v>
      </c>
      <c r="N143" s="13">
        <f t="shared" si="227"/>
        <v>5.6564232662009994E-2</v>
      </c>
      <c r="O143" s="13">
        <f t="shared" si="228"/>
        <v>9.4170180498075032E-2</v>
      </c>
      <c r="P143" s="13">
        <f t="shared" si="229"/>
        <v>0.10552855303815017</v>
      </c>
      <c r="Q143" s="13">
        <f t="shared" si="230"/>
        <v>3.1693374670006109E-2</v>
      </c>
      <c r="R143" s="13">
        <f t="shared" si="231"/>
        <v>8.7843876064614856E-2</v>
      </c>
      <c r="S143" s="13">
        <f t="shared" si="232"/>
        <v>5.5156240403158252E-2</v>
      </c>
      <c r="T143" s="13">
        <f t="shared" si="233"/>
        <v>5.912846002537564E-2</v>
      </c>
      <c r="U143" s="13">
        <f t="shared" si="234"/>
        <v>9.8439198962254212E-2</v>
      </c>
      <c r="V143" s="13">
        <f t="shared" si="235"/>
        <v>1.2812586495213206E-2</v>
      </c>
      <c r="W143" s="13">
        <f t="shared" si="236"/>
        <v>1.1838694415196088E-2</v>
      </c>
      <c r="X143" s="13">
        <f t="shared" si="237"/>
        <v>2.2086753991017165E-2</v>
      </c>
      <c r="Y143" s="13">
        <f t="shared" si="238"/>
        <v>2.06029771844412E-2</v>
      </c>
      <c r="Z143" s="13">
        <f t="shared" si="239"/>
        <v>5.46283796791572E-2</v>
      </c>
      <c r="AA143" s="13">
        <f t="shared" si="240"/>
        <v>6.1217402705073795E-2</v>
      </c>
      <c r="AB143" s="13">
        <f t="shared" si="241"/>
        <v>3.4300581638750459E-2</v>
      </c>
      <c r="AC143" s="13">
        <f t="shared" si="242"/>
        <v>1.6741774632803819E-3</v>
      </c>
      <c r="AD143" s="13">
        <f t="shared" si="243"/>
        <v>3.3166557738572304E-3</v>
      </c>
      <c r="AE143" s="13">
        <f t="shared" si="244"/>
        <v>6.1876890796372479E-3</v>
      </c>
      <c r="AF143" s="13">
        <f t="shared" si="245"/>
        <v>5.7720033004411211E-3</v>
      </c>
      <c r="AG143" s="13">
        <f t="shared" si="246"/>
        <v>3.5894953858127947E-3</v>
      </c>
      <c r="AH143" s="13">
        <f t="shared" si="247"/>
        <v>2.5479236573432616E-2</v>
      </c>
      <c r="AI143" s="13">
        <f t="shared" si="248"/>
        <v>2.8552424492443464E-2</v>
      </c>
      <c r="AJ143" s="13">
        <f t="shared" si="249"/>
        <v>1.5998143077150577E-2</v>
      </c>
      <c r="AK143" s="13">
        <f t="shared" si="250"/>
        <v>5.9759217525109957E-3</v>
      </c>
      <c r="AL143" s="13">
        <f t="shared" si="251"/>
        <v>1.4000583839539194E-4</v>
      </c>
      <c r="AM143" s="13">
        <f t="shared" si="252"/>
        <v>7.4333909713156948E-4</v>
      </c>
      <c r="AN143" s="13">
        <f t="shared" si="253"/>
        <v>1.3868039155716186E-3</v>
      </c>
      <c r="AO143" s="13">
        <f t="shared" si="254"/>
        <v>1.2936391397050161E-3</v>
      </c>
      <c r="AP143" s="13">
        <f t="shared" si="255"/>
        <v>8.0448875046954871E-4</v>
      </c>
      <c r="AQ143" s="13">
        <f t="shared" si="256"/>
        <v>3.7522180438566991E-4</v>
      </c>
      <c r="AR143" s="13">
        <f t="shared" si="257"/>
        <v>9.5070218106818611E-3</v>
      </c>
      <c r="AS143" s="13">
        <f t="shared" si="258"/>
        <v>1.0653714902924067E-2</v>
      </c>
      <c r="AT143" s="13">
        <f t="shared" si="259"/>
        <v>5.9693584117614341E-3</v>
      </c>
      <c r="AU143" s="13">
        <f t="shared" si="260"/>
        <v>2.2297849575010327E-3</v>
      </c>
      <c r="AV143" s="13">
        <f t="shared" si="261"/>
        <v>6.2468283193990249E-4</v>
      </c>
      <c r="AW143" s="13">
        <f t="shared" si="262"/>
        <v>8.130706975148913E-6</v>
      </c>
      <c r="AX143" s="13">
        <f t="shared" si="263"/>
        <v>1.3883287137195707E-4</v>
      </c>
      <c r="AY143" s="13">
        <f t="shared" si="264"/>
        <v>2.5901230053906724E-4</v>
      </c>
      <c r="AZ143" s="13">
        <f t="shared" si="265"/>
        <v>2.4161198701567416E-4</v>
      </c>
      <c r="BA143" s="13">
        <f t="shared" si="266"/>
        <v>1.5025374508769652E-4</v>
      </c>
      <c r="BB143" s="13">
        <f t="shared" si="267"/>
        <v>7.0079887772954018E-5</v>
      </c>
      <c r="BC143" s="13">
        <f t="shared" si="268"/>
        <v>2.6148782740308466E-5</v>
      </c>
      <c r="BD143" s="13">
        <f t="shared" si="269"/>
        <v>2.9561149869453537E-3</v>
      </c>
      <c r="BE143" s="13">
        <f t="shared" si="270"/>
        <v>3.3126679330630587E-3</v>
      </c>
      <c r="BF143" s="13">
        <f t="shared" si="271"/>
        <v>1.8561133249562491E-3</v>
      </c>
      <c r="BG143" s="13">
        <f t="shared" si="272"/>
        <v>6.9332971584519347E-4</v>
      </c>
      <c r="BH143" s="13">
        <f t="shared" si="273"/>
        <v>1.9423898654678351E-4</v>
      </c>
      <c r="BI143" s="13">
        <f t="shared" si="274"/>
        <v>4.353343932328516E-5</v>
      </c>
      <c r="BJ143" s="14">
        <f t="shared" si="275"/>
        <v>0.22626976876958566</v>
      </c>
      <c r="BK143" s="14">
        <f t="shared" si="276"/>
        <v>0.22604662061054678</v>
      </c>
      <c r="BL143" s="14">
        <f t="shared" si="277"/>
        <v>0.49001752706579421</v>
      </c>
      <c r="BM143" s="14">
        <f t="shared" si="278"/>
        <v>0.57043515252685362</v>
      </c>
      <c r="BN143" s="14">
        <f t="shared" si="279"/>
        <v>0.42627626200466645</v>
      </c>
    </row>
    <row r="144" spans="1:66" x14ac:dyDescent="0.25">
      <c r="A144" t="s">
        <v>145</v>
      </c>
      <c r="B144" t="s">
        <v>425</v>
      </c>
      <c r="C144" t="s">
        <v>347</v>
      </c>
      <c r="D144" s="11">
        <v>44201</v>
      </c>
      <c r="E144" s="10">
        <f>VLOOKUP(A144,home!$A$2:$E$405,3,FALSE)</f>
        <v>1.41491841491841</v>
      </c>
      <c r="F144" s="10">
        <f>VLOOKUP(B144,home!$B$2:$E$405,3,FALSE)</f>
        <v>1.38</v>
      </c>
      <c r="G144" s="10">
        <f>VLOOKUP(C144,away!$B$2:$E$405,4,FALSE)</f>
        <v>0.98</v>
      </c>
      <c r="H144" s="10">
        <f>VLOOKUP(A144,away!$A$2:$E$405,3,FALSE)</f>
        <v>1.24708624708625</v>
      </c>
      <c r="I144" s="10">
        <f>VLOOKUP(C144,away!$B$2:$E$405,3,FALSE)</f>
        <v>1.01</v>
      </c>
      <c r="J144" s="10">
        <f>VLOOKUP(B144,home!$B$2:$E$405,4,FALSE)</f>
        <v>0.59</v>
      </c>
      <c r="K144" s="12">
        <f t="shared" si="224"/>
        <v>1.9135356643356576</v>
      </c>
      <c r="L144" s="12">
        <f t="shared" si="225"/>
        <v>0.74313869463869631</v>
      </c>
      <c r="M144" s="13">
        <f t="shared" si="226"/>
        <v>7.0181231659471169E-2</v>
      </c>
      <c r="N144" s="13">
        <f t="shared" si="227"/>
        <v>0.13429428974740082</v>
      </c>
      <c r="O144" s="13">
        <f t="shared" si="228"/>
        <v>5.215438888355535E-2</v>
      </c>
      <c r="P144" s="13">
        <f t="shared" si="229"/>
        <v>9.9799283180314308E-2</v>
      </c>
      <c r="Q144" s="13">
        <f t="shared" si="230"/>
        <v>0.12848845647413901</v>
      </c>
      <c r="R144" s="13">
        <f t="shared" si="231"/>
        <v>1.9378972237302124E-2</v>
      </c>
      <c r="S144" s="13">
        <f t="shared" si="232"/>
        <v>3.5479203940276142E-2</v>
      </c>
      <c r="T144" s="13">
        <f t="shared" si="233"/>
        <v>9.5484743820332604E-2</v>
      </c>
      <c r="U144" s="13">
        <f t="shared" si="234"/>
        <v>3.7082354514248184E-2</v>
      </c>
      <c r="V144" s="13">
        <f t="shared" si="235"/>
        <v>5.6058025095626369E-3</v>
      </c>
      <c r="W144" s="13">
        <f t="shared" si="236"/>
        <v>8.1955747972901574E-2</v>
      </c>
      <c r="X144" s="13">
        <f t="shared" si="237"/>
        <v>6.090448756672006E-2</v>
      </c>
      <c r="Y144" s="13">
        <f t="shared" si="238"/>
        <v>2.2630240693985525E-2</v>
      </c>
      <c r="Z144" s="13">
        <f t="shared" si="239"/>
        <v>4.8004213772894133E-3</v>
      </c>
      <c r="AA144" s="13">
        <f t="shared" si="240"/>
        <v>9.1857775092825892E-3</v>
      </c>
      <c r="AB144" s="13">
        <f t="shared" si="241"/>
        <v>8.7886564343323034E-3</v>
      </c>
      <c r="AC144" s="13">
        <f t="shared" si="242"/>
        <v>4.9822354466799441E-4</v>
      </c>
      <c r="AD144" s="13">
        <f t="shared" si="243"/>
        <v>3.9206311660863004E-2</v>
      </c>
      <c r="AE144" s="13">
        <f t="shared" si="244"/>
        <v>2.9135727269251628E-2</v>
      </c>
      <c r="AF144" s="13">
        <f t="shared" si="245"/>
        <v>1.082594316511036E-2</v>
      </c>
      <c r="AG144" s="13">
        <f t="shared" si="246"/>
        <v>2.6817257573176104E-3</v>
      </c>
      <c r="AH144" s="13">
        <f t="shared" si="247"/>
        <v>8.9184471900863663E-4</v>
      </c>
      <c r="AI144" s="13">
        <f t="shared" si="248"/>
        <v>1.7065766768724392E-3</v>
      </c>
      <c r="AJ144" s="13">
        <f t="shared" si="249"/>
        <v>1.6327976675594214E-3</v>
      </c>
      <c r="AK144" s="13">
        <f t="shared" si="250"/>
        <v>1.0414721898396762E-3</v>
      </c>
      <c r="AL144" s="13">
        <f t="shared" si="251"/>
        <v>2.8339401544094156E-5</v>
      </c>
      <c r="AM144" s="13">
        <f t="shared" si="252"/>
        <v>1.5004535126024062E-2</v>
      </c>
      <c r="AN144" s="13">
        <f t="shared" si="253"/>
        <v>1.1150450647213988E-2</v>
      </c>
      <c r="AO144" s="13">
        <f t="shared" si="254"/>
        <v>4.1431656693019046E-3</v>
      </c>
      <c r="AP144" s="13">
        <f t="shared" si="255"/>
        <v>1.0263155757189594E-3</v>
      </c>
      <c r="AQ144" s="13">
        <f t="shared" si="256"/>
        <v>1.9067370430678735E-4</v>
      </c>
      <c r="AR144" s="13">
        <f t="shared" si="257"/>
        <v>1.3255286406089868E-4</v>
      </c>
      <c r="AS144" s="13">
        <f t="shared" si="258"/>
        <v>2.5364463279036581E-4</v>
      </c>
      <c r="AT144" s="13">
        <f t="shared" si="259"/>
        <v>2.4267902545584336E-4</v>
      </c>
      <c r="AU144" s="13">
        <f t="shared" si="260"/>
        <v>1.5479165673199237E-4</v>
      </c>
      <c r="AV144" s="13">
        <f t="shared" si="261"/>
        <v>7.4049838924567546E-5</v>
      </c>
      <c r="AW144" s="13">
        <f t="shared" si="262"/>
        <v>1.1194239910428331E-6</v>
      </c>
      <c r="AX144" s="13">
        <f t="shared" si="263"/>
        <v>4.7852855150706921E-3</v>
      </c>
      <c r="AY144" s="13">
        <f t="shared" si="264"/>
        <v>3.5561308311430955E-3</v>
      </c>
      <c r="AZ144" s="13">
        <f t="shared" si="265"/>
        <v>1.321349211910051E-3</v>
      </c>
      <c r="BA144" s="13">
        <f t="shared" si="266"/>
        <v>3.2731524283356847E-4</v>
      </c>
      <c r="BB144" s="13">
        <f t="shared" si="267"/>
        <v>6.0810155573671488E-5</v>
      </c>
      <c r="BC144" s="13">
        <f t="shared" si="268"/>
        <v>9.0380759267588569E-6</v>
      </c>
      <c r="BD144" s="13">
        <f t="shared" si="269"/>
        <v>1.641752706147279E-5</v>
      </c>
      <c r="BE144" s="13">
        <f t="shared" si="270"/>
        <v>3.1415523552323975E-5</v>
      </c>
      <c r="BF144" s="13">
        <f t="shared" si="271"/>
        <v>3.0057362365574383E-5</v>
      </c>
      <c r="BG144" s="13">
        <f t="shared" si="272"/>
        <v>1.9171944954128983E-5</v>
      </c>
      <c r="BH144" s="13">
        <f t="shared" si="273"/>
        <v>9.1715501061014699E-6</v>
      </c>
      <c r="BI144" s="13">
        <f t="shared" si="274"/>
        <v>3.510017645053329E-6</v>
      </c>
      <c r="BJ144" s="14">
        <f t="shared" si="275"/>
        <v>0.64718274388304597</v>
      </c>
      <c r="BK144" s="14">
        <f t="shared" si="276"/>
        <v>0.21514821506697945</v>
      </c>
      <c r="BL144" s="14">
        <f t="shared" si="277"/>
        <v>0.13283030277564906</v>
      </c>
      <c r="BM144" s="14">
        <f t="shared" si="278"/>
        <v>0.49211004951362897</v>
      </c>
      <c r="BN144" s="14">
        <f t="shared" si="279"/>
        <v>0.50429662218218274</v>
      </c>
    </row>
    <row r="145" spans="1:66" x14ac:dyDescent="0.25">
      <c r="A145" t="s">
        <v>145</v>
      </c>
      <c r="B145" t="s">
        <v>427</v>
      </c>
      <c r="C145" t="s">
        <v>375</v>
      </c>
      <c r="D145" s="11">
        <v>44201</v>
      </c>
      <c r="E145" s="10">
        <f>VLOOKUP(A145,home!$A$2:$E$405,3,FALSE)</f>
        <v>1.41491841491841</v>
      </c>
      <c r="F145" s="10">
        <f>VLOOKUP(B145,home!$B$2:$E$405,3,FALSE)</f>
        <v>1.1399999999999999</v>
      </c>
      <c r="G145" s="10">
        <f>VLOOKUP(C145,away!$B$2:$E$405,4,FALSE)</f>
        <v>1</v>
      </c>
      <c r="H145" s="10">
        <f>VLOOKUP(A145,away!$A$2:$E$405,3,FALSE)</f>
        <v>1.24708624708625</v>
      </c>
      <c r="I145" s="10">
        <f>VLOOKUP(C145,away!$B$2:$E$405,3,FALSE)</f>
        <v>0.82</v>
      </c>
      <c r="J145" s="10">
        <f>VLOOKUP(B145,home!$B$2:$E$405,4,FALSE)</f>
        <v>0.69</v>
      </c>
      <c r="K145" s="12">
        <f t="shared" si="224"/>
        <v>1.6130069930069872</v>
      </c>
      <c r="L145" s="12">
        <f t="shared" si="225"/>
        <v>0.70560139860140025</v>
      </c>
      <c r="M145" s="13">
        <f t="shared" si="226"/>
        <v>9.8410439151949455E-2</v>
      </c>
      <c r="N145" s="13">
        <f t="shared" si="227"/>
        <v>0.15873672653698306</v>
      </c>
      <c r="O145" s="13">
        <f t="shared" si="228"/>
        <v>6.9438543502593514E-2</v>
      </c>
      <c r="P145" s="13">
        <f t="shared" si="229"/>
        <v>0.11200485625390325</v>
      </c>
      <c r="Q145" s="13">
        <f t="shared" si="230"/>
        <v>0.1280217249755958</v>
      </c>
      <c r="R145" s="13">
        <f t="shared" si="231"/>
        <v>2.4497966706137079E-2</v>
      </c>
      <c r="S145" s="13">
        <f t="shared" si="232"/>
        <v>3.1869301500340431E-2</v>
      </c>
      <c r="T145" s="13">
        <f t="shared" si="233"/>
        <v>9.0332308194144187E-2</v>
      </c>
      <c r="U145" s="13">
        <f t="shared" si="234"/>
        <v>3.9515391611451456E-2</v>
      </c>
      <c r="V145" s="13">
        <f t="shared" si="235"/>
        <v>4.0301918331002197E-3</v>
      </c>
      <c r="W145" s="13">
        <f t="shared" si="236"/>
        <v>6.8833312547484427E-2</v>
      </c>
      <c r="X145" s="13">
        <f t="shared" si="237"/>
        <v>4.8568881603872321E-2</v>
      </c>
      <c r="Y145" s="13">
        <f t="shared" si="238"/>
        <v>1.7135135394099065E-2</v>
      </c>
      <c r="Z145" s="13">
        <f t="shared" si="239"/>
        <v>5.7619331902469557E-3</v>
      </c>
      <c r="AA145" s="13">
        <f t="shared" si="240"/>
        <v>9.2940385291073995E-3</v>
      </c>
      <c r="AB145" s="13">
        <f t="shared" si="241"/>
        <v>7.4956745703633068E-3</v>
      </c>
      <c r="AC145" s="13">
        <f t="shared" si="242"/>
        <v>2.8668265584422931E-4</v>
      </c>
      <c r="AD145" s="13">
        <f t="shared" si="243"/>
        <v>2.7757153622731987E-2</v>
      </c>
      <c r="AE145" s="13">
        <f t="shared" si="244"/>
        <v>1.9585486417393612E-2</v>
      </c>
      <c r="AF145" s="13">
        <f t="shared" si="245"/>
        <v>6.9097733042008296E-3</v>
      </c>
      <c r="AG145" s="13">
        <f t="shared" si="246"/>
        <v>1.6251819024875752E-3</v>
      </c>
      <c r="AH145" s="13">
        <f t="shared" si="247"/>
        <v>1.0164070294215197E-3</v>
      </c>
      <c r="AI145" s="13">
        <f t="shared" si="248"/>
        <v>1.63947164619837E-3</v>
      </c>
      <c r="AJ145" s="13">
        <f t="shared" si="249"/>
        <v>1.3222396150773244E-3</v>
      </c>
      <c r="AK145" s="13">
        <f t="shared" si="250"/>
        <v>7.1092724851686386E-4</v>
      </c>
      <c r="AL145" s="13">
        <f t="shared" si="251"/>
        <v>1.3051399804746851E-5</v>
      </c>
      <c r="AM145" s="13">
        <f t="shared" si="252"/>
        <v>8.954496579887181E-3</v>
      </c>
      <c r="AN145" s="13">
        <f t="shared" si="253"/>
        <v>6.3183053105398497E-3</v>
      </c>
      <c r="AO145" s="13">
        <f t="shared" si="254"/>
        <v>2.2291025319537863E-3</v>
      </c>
      <c r="AP145" s="13">
        <f t="shared" si="255"/>
        <v>5.2428595472417145E-4</v>
      </c>
      <c r="AQ145" s="13">
        <f t="shared" si="256"/>
        <v>9.2484225730111419E-5</v>
      </c>
      <c r="AR145" s="13">
        <f t="shared" si="257"/>
        <v>1.4343564430162382E-4</v>
      </c>
      <c r="AS145" s="13">
        <f t="shared" si="258"/>
        <v>2.3136269730498205E-4</v>
      </c>
      <c r="AT145" s="13">
        <f t="shared" si="259"/>
        <v>1.8659482433694752E-4</v>
      </c>
      <c r="AU145" s="13">
        <f t="shared" si="260"/>
        <v>1.003262521714689E-4</v>
      </c>
      <c r="AV145" s="13">
        <f t="shared" si="261"/>
        <v>4.0456736583690431E-5</v>
      </c>
      <c r="AW145" s="13">
        <f t="shared" si="262"/>
        <v>4.126200012812854E-7</v>
      </c>
      <c r="AX145" s="13">
        <f t="shared" si="263"/>
        <v>2.4072776003691977E-3</v>
      </c>
      <c r="AY145" s="13">
        <f t="shared" si="264"/>
        <v>1.6985784416423285E-3</v>
      </c>
      <c r="AZ145" s="13">
        <f t="shared" si="265"/>
        <v>5.9925966202850687E-4</v>
      </c>
      <c r="BA145" s="13">
        <f t="shared" si="266"/>
        <v>1.4094615188423899E-4</v>
      </c>
      <c r="BB145" s="13">
        <f t="shared" si="267"/>
        <v>2.48629504742511E-5</v>
      </c>
      <c r="BC145" s="13">
        <f t="shared" si="268"/>
        <v>3.5086665255977859E-6</v>
      </c>
      <c r="BD145" s="13">
        <f t="shared" si="269"/>
        <v>1.6868065204753115E-5</v>
      </c>
      <c r="BE145" s="13">
        <f t="shared" si="270"/>
        <v>2.7208307133764613E-5</v>
      </c>
      <c r="BF145" s="13">
        <f t="shared" si="271"/>
        <v>2.1943594837322116E-5</v>
      </c>
      <c r="BG145" s="13">
        <f t="shared" si="272"/>
        <v>1.1798390641437534E-5</v>
      </c>
      <c r="BH145" s="13">
        <f t="shared" si="273"/>
        <v>4.7577216527167317E-6</v>
      </c>
      <c r="BI145" s="13">
        <f t="shared" si="274"/>
        <v>1.5348476593225693E-6</v>
      </c>
      <c r="BJ145" s="14">
        <f t="shared" si="275"/>
        <v>0.59049879257475224</v>
      </c>
      <c r="BK145" s="14">
        <f t="shared" si="276"/>
        <v>0.24831310123658465</v>
      </c>
      <c r="BL145" s="14">
        <f t="shared" si="277"/>
        <v>0.15571694754069487</v>
      </c>
      <c r="BM145" s="14">
        <f t="shared" si="278"/>
        <v>0.4074823515934754</v>
      </c>
      <c r="BN145" s="14">
        <f t="shared" si="279"/>
        <v>0.59111025712716225</v>
      </c>
    </row>
    <row r="146" spans="1:66" x14ac:dyDescent="0.25">
      <c r="A146" t="s">
        <v>145</v>
      </c>
      <c r="B146" t="s">
        <v>432</v>
      </c>
      <c r="C146" t="s">
        <v>147</v>
      </c>
      <c r="D146" s="11">
        <v>44201</v>
      </c>
      <c r="E146" s="10">
        <f>VLOOKUP(A146,home!$A$2:$E$405,3,FALSE)</f>
        <v>1.41491841491841</v>
      </c>
      <c r="F146" s="10">
        <f>VLOOKUP(B146,home!$B$2:$E$405,3,FALSE)</f>
        <v>1.1499999999999999</v>
      </c>
      <c r="G146" s="10">
        <f>VLOOKUP(C146,away!$B$2:$E$405,4,FALSE)</f>
        <v>1.38</v>
      </c>
      <c r="H146" s="10">
        <f>VLOOKUP(A146,away!$A$2:$E$405,3,FALSE)</f>
        <v>1.24708624708625</v>
      </c>
      <c r="I146" s="10">
        <f>VLOOKUP(C146,away!$B$2:$E$405,3,FALSE)</f>
        <v>0.89</v>
      </c>
      <c r="J146" s="10">
        <f>VLOOKUP(B146,home!$B$2:$E$405,4,FALSE)</f>
        <v>1.94</v>
      </c>
      <c r="K146" s="12">
        <f t="shared" si="224"/>
        <v>2.2454755244755162</v>
      </c>
      <c r="L146" s="12">
        <f t="shared" si="225"/>
        <v>2.153219114219119</v>
      </c>
      <c r="M146" s="13">
        <f t="shared" si="226"/>
        <v>1.2293376732161611E-2</v>
      </c>
      <c r="N146" s="13">
        <f t="shared" si="227"/>
        <v>2.7604476565225692E-2</v>
      </c>
      <c r="O146" s="13">
        <f t="shared" si="228"/>
        <v>2.6470333757986946E-2</v>
      </c>
      <c r="P146" s="13">
        <f t="shared" si="229"/>
        <v>5.943848657825769E-2</v>
      </c>
      <c r="Q146" s="13">
        <f t="shared" si="230"/>
        <v>3.0992588246586142E-2</v>
      </c>
      <c r="R146" s="13">
        <f t="shared" si="231"/>
        <v>2.8498214303728561E-2</v>
      </c>
      <c r="S146" s="13">
        <f t="shared" si="232"/>
        <v>7.1846282833563438E-2</v>
      </c>
      <c r="T146" s="13">
        <f t="shared" si="233"/>
        <v>6.6733833411672078E-2</v>
      </c>
      <c r="U146" s="13">
        <f t="shared" si="234"/>
        <v>6.3992042710280528E-2</v>
      </c>
      <c r="V146" s="13">
        <f t="shared" si="235"/>
        <v>3.8597426266746178E-2</v>
      </c>
      <c r="W146" s="13">
        <f t="shared" si="236"/>
        <v>2.319769944928558E-2</v>
      </c>
      <c r="X146" s="13">
        <f t="shared" si="237"/>
        <v>4.9949729860112035E-2</v>
      </c>
      <c r="Y146" s="13">
        <f t="shared" si="238"/>
        <v>5.3776356542437377E-2</v>
      </c>
      <c r="Z146" s="13">
        <f t="shared" si="239"/>
        <v>2.0454299919967011E-2</v>
      </c>
      <c r="AA146" s="13">
        <f t="shared" si="240"/>
        <v>4.5929629840567421E-2</v>
      </c>
      <c r="AB146" s="13">
        <f t="shared" si="241"/>
        <v>5.1566929827607251E-2</v>
      </c>
      <c r="AC146" s="13">
        <f t="shared" si="242"/>
        <v>1.1663661727646657E-2</v>
      </c>
      <c r="AD146" s="13">
        <f t="shared" si="243"/>
        <v>1.3022466584377484E-2</v>
      </c>
      <c r="AE146" s="13">
        <f t="shared" si="244"/>
        <v>2.8040223963761362E-2</v>
      </c>
      <c r="AF146" s="13">
        <f t="shared" si="245"/>
        <v>3.0188373102877985E-2</v>
      </c>
      <c r="AG146" s="13">
        <f t="shared" si="246"/>
        <v>2.1667393997431738E-2</v>
      </c>
      <c r="AH146" s="13">
        <f t="shared" si="247"/>
        <v>1.1010647388910893E-2</v>
      </c>
      <c r="AI146" s="13">
        <f t="shared" si="248"/>
        <v>2.4724139220429656E-2</v>
      </c>
      <c r="AJ146" s="13">
        <f t="shared" si="249"/>
        <v>2.7758724741599992E-2</v>
      </c>
      <c r="AK146" s="13">
        <f t="shared" si="250"/>
        <v>2.0777178999305247E-2</v>
      </c>
      <c r="AL146" s="13">
        <f t="shared" si="251"/>
        <v>2.2557525606072015E-3</v>
      </c>
      <c r="AM146" s="13">
        <f t="shared" si="252"/>
        <v>5.8483259967039829E-3</v>
      </c>
      <c r="AN146" s="13">
        <f t="shared" si="253"/>
        <v>1.2592727322287596E-2</v>
      </c>
      <c r="AO146" s="13">
        <f t="shared" si="254"/>
        <v>1.3557450585249502E-2</v>
      </c>
      <c r="AP146" s="13">
        <f t="shared" si="255"/>
        <v>9.7307205800801367E-3</v>
      </c>
      <c r="AQ146" s="13">
        <f t="shared" si="256"/>
        <v>5.2380933870384769E-3</v>
      </c>
      <c r="AR146" s="13">
        <f t="shared" si="257"/>
        <v>4.7416672835459512E-3</v>
      </c>
      <c r="AS146" s="13">
        <f t="shared" si="258"/>
        <v>1.0647297830408738E-2</v>
      </c>
      <c r="AT146" s="13">
        <f t="shared" si="259"/>
        <v>1.1954123339992049E-2</v>
      </c>
      <c r="AU146" s="13">
        <f t="shared" si="260"/>
        <v>8.9475637921712196E-3</v>
      </c>
      <c r="AV146" s="13">
        <f t="shared" si="261"/>
        <v>5.0228838747509519E-3</v>
      </c>
      <c r="AW146" s="13">
        <f t="shared" si="262"/>
        <v>3.0296015221746038E-4</v>
      </c>
      <c r="AX146" s="13">
        <f t="shared" si="263"/>
        <v>2.1887121474587789E-3</v>
      </c>
      <c r="AY146" s="13">
        <f t="shared" si="264"/>
        <v>4.7127768314318176E-3</v>
      </c>
      <c r="AZ146" s="13">
        <f t="shared" si="265"/>
        <v>5.0738205772440041E-3</v>
      </c>
      <c r="BA146" s="13">
        <f t="shared" si="266"/>
        <v>3.6416824830133574E-3</v>
      </c>
      <c r="BB146" s="13">
        <f t="shared" si="267"/>
        <v>1.9603350825853263E-3</v>
      </c>
      <c r="BC146" s="13">
        <f t="shared" si="268"/>
        <v>8.4420619401940743E-4</v>
      </c>
      <c r="BD146" s="13">
        <f t="shared" si="269"/>
        <v>1.7016414380330983E-3</v>
      </c>
      <c r="BE146" s="13">
        <f t="shared" si="270"/>
        <v>3.8209942005366423E-3</v>
      </c>
      <c r="BF146" s="13">
        <f t="shared" si="271"/>
        <v>4.2899744782339631E-3</v>
      </c>
      <c r="BG146" s="13">
        <f t="shared" si="272"/>
        <v>3.2110108971663293E-3</v>
      </c>
      <c r="BH146" s="13">
        <f t="shared" si="273"/>
        <v>1.8025615946027904E-3</v>
      </c>
      <c r="BI146" s="13">
        <f t="shared" si="274"/>
        <v>8.0952158840802478E-4</v>
      </c>
      <c r="BJ146" s="14">
        <f t="shared" si="275"/>
        <v>0.41056199291087986</v>
      </c>
      <c r="BK146" s="14">
        <f t="shared" si="276"/>
        <v>0.20080776353041457</v>
      </c>
      <c r="BL146" s="14">
        <f t="shared" si="277"/>
        <v>0.3576770811082664</v>
      </c>
      <c r="BM146" s="14">
        <f t="shared" si="278"/>
        <v>0.7997938446063666</v>
      </c>
      <c r="BN146" s="14">
        <f t="shared" si="279"/>
        <v>0.18529747618394665</v>
      </c>
    </row>
    <row r="147" spans="1:66" x14ac:dyDescent="0.25">
      <c r="A147" t="s">
        <v>145</v>
      </c>
      <c r="B147" t="s">
        <v>434</v>
      </c>
      <c r="C147" t="s">
        <v>433</v>
      </c>
      <c r="D147" s="11">
        <v>44201</v>
      </c>
      <c r="E147" s="10">
        <f>VLOOKUP(A147,home!$A$2:$E$405,3,FALSE)</f>
        <v>1.41491841491841</v>
      </c>
      <c r="F147" s="10">
        <f>VLOOKUP(B147,home!$B$2:$E$405,3,FALSE)</f>
        <v>0.88</v>
      </c>
      <c r="G147" s="10">
        <f>VLOOKUP(C147,away!$B$2:$E$405,4,FALSE)</f>
        <v>1.02</v>
      </c>
      <c r="H147" s="10">
        <f>VLOOKUP(A147,away!$A$2:$E$405,3,FALSE)</f>
        <v>1.24708624708625</v>
      </c>
      <c r="I147" s="10">
        <f>VLOOKUP(C147,away!$B$2:$E$405,3,FALSE)</f>
        <v>0.75</v>
      </c>
      <c r="J147" s="10">
        <f>VLOOKUP(B147,home!$B$2:$E$405,4,FALSE)</f>
        <v>1.28</v>
      </c>
      <c r="K147" s="12">
        <f t="shared" si="224"/>
        <v>1.2700307692307649</v>
      </c>
      <c r="L147" s="12">
        <f t="shared" si="225"/>
        <v>1.1972027972028001</v>
      </c>
      <c r="M147" s="13">
        <f t="shared" si="226"/>
        <v>8.4819181363901E-2</v>
      </c>
      <c r="N147" s="13">
        <f t="shared" si="227"/>
        <v>0.10772297015311894</v>
      </c>
      <c r="O147" s="13">
        <f t="shared" si="228"/>
        <v>0.10154576118531389</v>
      </c>
      <c r="P147" s="13">
        <f t="shared" si="229"/>
        <v>0.12896624119030772</v>
      </c>
      <c r="Q147" s="13">
        <f t="shared" si="230"/>
        <v>6.8405743323694201E-2</v>
      </c>
      <c r="R147" s="13">
        <f t="shared" si="231"/>
        <v>6.078543466757267E-2</v>
      </c>
      <c r="S147" s="13">
        <f t="shared" si="232"/>
        <v>4.9022789124192521E-2</v>
      </c>
      <c r="T147" s="13">
        <f t="shared" si="233"/>
        <v>8.189554725186346E-2</v>
      </c>
      <c r="U147" s="13">
        <f t="shared" si="234"/>
        <v>7.7199372348883716E-2</v>
      </c>
      <c r="V147" s="13">
        <f t="shared" si="235"/>
        <v>8.2820428434402429E-3</v>
      </c>
      <c r="W147" s="13">
        <f t="shared" si="236"/>
        <v>2.8959132937731197E-2</v>
      </c>
      <c r="X147" s="13">
        <f t="shared" si="237"/>
        <v>3.4669954957619528E-2</v>
      </c>
      <c r="Y147" s="13">
        <f t="shared" si="238"/>
        <v>2.0753483527078599E-2</v>
      </c>
      <c r="Z147" s="13">
        <f t="shared" si="239"/>
        <v>2.4257497471068683E-2</v>
      </c>
      <c r="AA147" s="13">
        <f t="shared" si="240"/>
        <v>3.0807768172794691E-2</v>
      </c>
      <c r="AB147" s="13">
        <f t="shared" si="241"/>
        <v>1.9563406755388764E-2</v>
      </c>
      <c r="AC147" s="13">
        <f t="shared" si="242"/>
        <v>7.8704480351640238E-4</v>
      </c>
      <c r="AD147" s="13">
        <f t="shared" si="243"/>
        <v>9.194747470290688E-3</v>
      </c>
      <c r="AE147" s="13">
        <f t="shared" si="244"/>
        <v>1.1007977391005381E-2</v>
      </c>
      <c r="AF147" s="13">
        <f t="shared" si="245"/>
        <v>6.5893906620284135E-3</v>
      </c>
      <c r="AG147" s="13">
        <f t="shared" si="246"/>
        <v>2.6296123108141421E-3</v>
      </c>
      <c r="AH147" s="13">
        <f t="shared" si="247"/>
        <v>7.260285956375818E-3</v>
      </c>
      <c r="AI147" s="13">
        <f t="shared" si="248"/>
        <v>9.2207865580113003E-3</v>
      </c>
      <c r="AJ147" s="13">
        <f t="shared" si="249"/>
        <v>5.8553413225918951E-3</v>
      </c>
      <c r="AK147" s="13">
        <f t="shared" si="250"/>
        <v>2.4788212146800224E-3</v>
      </c>
      <c r="AL147" s="13">
        <f t="shared" si="251"/>
        <v>4.7867573501988061E-5</v>
      </c>
      <c r="AM147" s="13">
        <f t="shared" si="252"/>
        <v>2.3355224405151817E-3</v>
      </c>
      <c r="AN147" s="13">
        <f t="shared" si="253"/>
        <v>2.7960939987146855E-3</v>
      </c>
      <c r="AO147" s="13">
        <f t="shared" si="254"/>
        <v>1.6737457782515924E-3</v>
      </c>
      <c r="AP147" s="13">
        <f t="shared" si="255"/>
        <v>6.6793770917639465E-4</v>
      </c>
      <c r="AQ147" s="13">
        <f t="shared" si="256"/>
        <v>1.9991422344580248E-4</v>
      </c>
      <c r="AR147" s="13">
        <f t="shared" si="257"/>
        <v>1.7384069310930669E-3</v>
      </c>
      <c r="AS147" s="13">
        <f t="shared" si="258"/>
        <v>2.2078302919322211E-3</v>
      </c>
      <c r="AT147" s="13">
        <f t="shared" si="259"/>
        <v>1.4020062019968317E-3</v>
      </c>
      <c r="AU147" s="13">
        <f t="shared" si="260"/>
        <v>5.9353033839611299E-4</v>
      </c>
      <c r="AV147" s="13">
        <f t="shared" si="261"/>
        <v>1.88450448058753E-4</v>
      </c>
      <c r="AW147" s="13">
        <f t="shared" si="262"/>
        <v>2.0217193964151009E-6</v>
      </c>
      <c r="AX147" s="13">
        <f t="shared" si="263"/>
        <v>4.943642269472009E-4</v>
      </c>
      <c r="AY147" s="13">
        <f t="shared" si="264"/>
        <v>5.9185423533818877E-4</v>
      </c>
      <c r="AZ147" s="13">
        <f t="shared" si="265"/>
        <v>3.542847730416021E-4</v>
      </c>
      <c r="BA147" s="13">
        <f t="shared" si="266"/>
        <v>1.4138357376392171E-4</v>
      </c>
      <c r="BB147" s="13">
        <f t="shared" si="267"/>
        <v>4.2316202497173868E-5</v>
      </c>
      <c r="BC147" s="13">
        <f t="shared" si="268"/>
        <v>1.0132215199323333E-5</v>
      </c>
      <c r="BD147" s="13">
        <f t="shared" si="269"/>
        <v>3.4687094009689214E-4</v>
      </c>
      <c r="BE147" s="13">
        <f t="shared" si="270"/>
        <v>4.4053676687505445E-4</v>
      </c>
      <c r="BF147" s="13">
        <f t="shared" si="271"/>
        <v>2.7974762445437981E-4</v>
      </c>
      <c r="BG147" s="13">
        <f t="shared" si="272"/>
        <v>1.1842936355875836E-4</v>
      </c>
      <c r="BH147" s="13">
        <f t="shared" si="273"/>
        <v>3.7602233925009968E-5</v>
      </c>
      <c r="BI147" s="13">
        <f t="shared" si="274"/>
        <v>9.5511988153151113E-6</v>
      </c>
      <c r="BJ147" s="14">
        <f t="shared" si="275"/>
        <v>0.3811361093621356</v>
      </c>
      <c r="BK147" s="14">
        <f t="shared" si="276"/>
        <v>0.27251702113419807</v>
      </c>
      <c r="BL147" s="14">
        <f t="shared" si="277"/>
        <v>0.32207994052081512</v>
      </c>
      <c r="BM147" s="14">
        <f t="shared" si="278"/>
        <v>0.44715540408836729</v>
      </c>
      <c r="BN147" s="14">
        <f t="shared" si="279"/>
        <v>0.55224533188390845</v>
      </c>
    </row>
    <row r="148" spans="1:66" x14ac:dyDescent="0.25">
      <c r="A148" t="s">
        <v>145</v>
      </c>
      <c r="B148" t="s">
        <v>148</v>
      </c>
      <c r="C148" t="s">
        <v>419</v>
      </c>
      <c r="D148" s="11">
        <v>44201</v>
      </c>
      <c r="E148" s="10">
        <f>VLOOKUP(A148,home!$A$2:$E$405,3,FALSE)</f>
        <v>1.41491841491841</v>
      </c>
      <c r="F148" s="10">
        <f>VLOOKUP(B148,home!$B$2:$E$405,3,FALSE)</f>
        <v>1.06</v>
      </c>
      <c r="G148" s="10">
        <f>VLOOKUP(C148,away!$B$2:$E$405,4,FALSE)</f>
        <v>1.06</v>
      </c>
      <c r="H148" s="10">
        <f>VLOOKUP(A148,away!$A$2:$E$405,3,FALSE)</f>
        <v>1.24708624708625</v>
      </c>
      <c r="I148" s="10">
        <f>VLOOKUP(C148,away!$B$2:$E$405,3,FALSE)</f>
        <v>0.64</v>
      </c>
      <c r="J148" s="10">
        <f>VLOOKUP(B148,home!$B$2:$E$405,4,FALSE)</f>
        <v>0.56000000000000005</v>
      </c>
      <c r="K148" s="12">
        <f t="shared" si="224"/>
        <v>1.5898023310023257</v>
      </c>
      <c r="L148" s="12">
        <f t="shared" si="225"/>
        <v>0.44695571095571207</v>
      </c>
      <c r="M148" s="13">
        <f t="shared" si="226"/>
        <v>0.13045094256223089</v>
      </c>
      <c r="N148" s="13">
        <f t="shared" si="227"/>
        <v>0.20739121256688511</v>
      </c>
      <c r="O148" s="13">
        <f t="shared" si="228"/>
        <v>5.8305793777744655E-2</v>
      </c>
      <c r="P148" s="13">
        <f t="shared" si="229"/>
        <v>9.2694686858799336E-2</v>
      </c>
      <c r="Q148" s="13">
        <f t="shared" si="230"/>
        <v>0.16485551658411643</v>
      </c>
      <c r="R148" s="13">
        <f t="shared" si="231"/>
        <v>1.3030053755384496E-2</v>
      </c>
      <c r="S148" s="13">
        <f t="shared" si="232"/>
        <v>1.6466544440167534E-2</v>
      </c>
      <c r="T148" s="13">
        <f t="shared" si="233"/>
        <v>7.3683114619824935E-2</v>
      </c>
      <c r="U148" s="13">
        <f t="shared" si="234"/>
        <v>2.0715209833395878E-2</v>
      </c>
      <c r="V148" s="13">
        <f t="shared" si="235"/>
        <v>1.3000725283714236E-3</v>
      </c>
      <c r="W148" s="13">
        <f t="shared" si="236"/>
        <v>8.7362561514673628E-2</v>
      </c>
      <c r="X148" s="13">
        <f t="shared" si="237"/>
        <v>3.9047195792703077E-2</v>
      </c>
      <c r="Y148" s="13">
        <f t="shared" si="238"/>
        <v>8.7261835781772459E-3</v>
      </c>
      <c r="Z148" s="13">
        <f t="shared" si="239"/>
        <v>1.9412856466763412E-3</v>
      </c>
      <c r="AA148" s="13">
        <f t="shared" si="240"/>
        <v>3.0862604462274039E-3</v>
      </c>
      <c r="AB148" s="13">
        <f t="shared" si="241"/>
        <v>2.4532720257463029E-3</v>
      </c>
      <c r="AC148" s="13">
        <f t="shared" si="242"/>
        <v>5.7737133565376545E-5</v>
      </c>
      <c r="AD148" s="13">
        <f t="shared" si="243"/>
        <v>3.4722300984590546E-2</v>
      </c>
      <c r="AE148" s="13">
        <f t="shared" si="244"/>
        <v>1.5519330722585885E-2</v>
      </c>
      <c r="AF148" s="13">
        <f t="shared" si="245"/>
        <v>3.4682267483350992E-3</v>
      </c>
      <c r="AG148" s="13">
        <f t="shared" si="246"/>
        <v>5.1671458401924392E-4</v>
      </c>
      <c r="AH148" s="13">
        <f t="shared" si="247"/>
        <v>2.1691717659458583E-4</v>
      </c>
      <c r="AI148" s="13">
        <f t="shared" si="248"/>
        <v>3.4485543298451562E-4</v>
      </c>
      <c r="AJ148" s="13">
        <f t="shared" si="249"/>
        <v>2.7412598560879972E-4</v>
      </c>
      <c r="AK148" s="13">
        <f t="shared" si="250"/>
        <v>1.4526871030305993E-4</v>
      </c>
      <c r="AL148" s="13">
        <f t="shared" si="251"/>
        <v>1.6410538431837388E-6</v>
      </c>
      <c r="AM148" s="13">
        <f t="shared" si="252"/>
        <v>1.1040319008613278E-2</v>
      </c>
      <c r="AN148" s="13">
        <f t="shared" si="253"/>
        <v>4.9345336316726097E-3</v>
      </c>
      <c r="AO148" s="13">
        <f t="shared" si="254"/>
        <v>1.1027589937895514E-3</v>
      </c>
      <c r="AP148" s="13">
        <f t="shared" si="255"/>
        <v>1.6429481002733822E-4</v>
      </c>
      <c r="AQ148" s="13">
        <f t="shared" si="256"/>
        <v>1.8358125905525649E-5</v>
      </c>
      <c r="AR148" s="13">
        <f t="shared" si="257"/>
        <v>1.9390474176667775E-5</v>
      </c>
      <c r="AS148" s="13">
        <f t="shared" si="258"/>
        <v>3.0827021045306829E-5</v>
      </c>
      <c r="AT148" s="13">
        <f t="shared" si="259"/>
        <v>2.450443495784328E-5</v>
      </c>
      <c r="AU148" s="13">
        <f t="shared" si="260"/>
        <v>1.2985735938624709E-5</v>
      </c>
      <c r="AV148" s="13">
        <f t="shared" si="261"/>
        <v>5.1611883162515571E-6</v>
      </c>
      <c r="AW148" s="13">
        <f t="shared" si="262"/>
        <v>3.2391268047369029E-8</v>
      </c>
      <c r="AX148" s="13">
        <f t="shared" si="263"/>
        <v>2.9253208158171121E-3</v>
      </c>
      <c r="AY148" s="13">
        <f t="shared" si="264"/>
        <v>1.3074888450070807E-3</v>
      </c>
      <c r="AZ148" s="13">
        <f t="shared" si="265"/>
        <v>2.921948031434013E-4</v>
      </c>
      <c r="BA148" s="13">
        <f t="shared" si="266"/>
        <v>4.3532711992174415E-5</v>
      </c>
      <c r="BB148" s="13">
        <f t="shared" si="267"/>
        <v>4.864298559573142E-6</v>
      </c>
      <c r="BC148" s="13">
        <f t="shared" si="268"/>
        <v>4.3482520419897207E-7</v>
      </c>
      <c r="BD148" s="13">
        <f t="shared" si="269"/>
        <v>1.4444471952334862E-6</v>
      </c>
      <c r="BE148" s="13">
        <f t="shared" si="270"/>
        <v>2.2963855179919675E-6</v>
      </c>
      <c r="BF148" s="13">
        <f t="shared" si="271"/>
        <v>1.8253995246918071E-6</v>
      </c>
      <c r="BG148" s="13">
        <f t="shared" si="272"/>
        <v>9.6734147312185758E-7</v>
      </c>
      <c r="BH148" s="13">
        <f t="shared" si="273"/>
        <v>3.8447043221108805E-7</v>
      </c>
      <c r="BI148" s="13">
        <f t="shared" si="274"/>
        <v>1.222463978661319E-7</v>
      </c>
      <c r="BJ148" s="14">
        <f t="shared" si="275"/>
        <v>0.657126458565643</v>
      </c>
      <c r="BK148" s="14">
        <f t="shared" si="276"/>
        <v>0.24227911342198483</v>
      </c>
      <c r="BL148" s="14">
        <f t="shared" si="277"/>
        <v>9.8671666288965482E-2</v>
      </c>
      <c r="BM148" s="14">
        <f t="shared" si="278"/>
        <v>0.33198286136436977</v>
      </c>
      <c r="BN148" s="14">
        <f t="shared" si="279"/>
        <v>0.66672820610516081</v>
      </c>
    </row>
    <row r="149" spans="1:66" x14ac:dyDescent="0.25">
      <c r="A149" t="s">
        <v>145</v>
      </c>
      <c r="B149" t="s">
        <v>389</v>
      </c>
      <c r="C149" t="s">
        <v>366</v>
      </c>
      <c r="D149" s="11">
        <v>44201</v>
      </c>
      <c r="E149" s="10">
        <f>VLOOKUP(A149,home!$A$2:$E$405,3,FALSE)</f>
        <v>1.41491841491841</v>
      </c>
      <c r="F149" s="10">
        <f>VLOOKUP(B149,home!$B$2:$E$405,3,FALSE)</f>
        <v>1.1299999999999999</v>
      </c>
      <c r="G149" s="10">
        <f>VLOOKUP(C149,away!$B$2:$E$405,4,FALSE)</f>
        <v>0.81</v>
      </c>
      <c r="H149" s="10">
        <f>VLOOKUP(A149,away!$A$2:$E$405,3,FALSE)</f>
        <v>1.24708624708625</v>
      </c>
      <c r="I149" s="10">
        <f>VLOOKUP(C149,away!$B$2:$E$405,3,FALSE)</f>
        <v>0.92</v>
      </c>
      <c r="J149" s="10">
        <f>VLOOKUP(B149,home!$B$2:$E$405,4,FALSE)</f>
        <v>0.76</v>
      </c>
      <c r="K149" s="12">
        <f t="shared" si="224"/>
        <v>1.2950748251748205</v>
      </c>
      <c r="L149" s="12">
        <f t="shared" si="225"/>
        <v>0.87196270396270614</v>
      </c>
      <c r="M149" s="13">
        <f t="shared" si="226"/>
        <v>0.11451636629392474</v>
      </c>
      <c r="N149" s="13">
        <f t="shared" si="227"/>
        <v>0.14830726305776029</v>
      </c>
      <c r="O149" s="13">
        <f t="shared" si="228"/>
        <v>9.9854000401634321E-2</v>
      </c>
      <c r="P149" s="13">
        <f t="shared" si="229"/>
        <v>0.12931840211315301</v>
      </c>
      <c r="Q149" s="13">
        <f t="shared" si="230"/>
        <v>9.6034501388342533E-2</v>
      </c>
      <c r="R149" s="13">
        <f t="shared" si="231"/>
        <v>4.3534482095851097E-2</v>
      </c>
      <c r="S149" s="13">
        <f t="shared" si="232"/>
        <v>3.6508425970695368E-2</v>
      </c>
      <c r="T149" s="13">
        <f t="shared" si="233"/>
        <v>8.3738503504289422E-2</v>
      </c>
      <c r="U149" s="13">
        <f t="shared" si="234"/>
        <v>5.6380411789360707E-2</v>
      </c>
      <c r="V149" s="13">
        <f t="shared" si="235"/>
        <v>4.580821514366595E-3</v>
      </c>
      <c r="W149" s="13">
        <f t="shared" si="236"/>
        <v>4.1457288365419592E-2</v>
      </c>
      <c r="X149" s="13">
        <f t="shared" si="237"/>
        <v>3.6149209262072907E-2</v>
      </c>
      <c r="Y149" s="13">
        <f t="shared" si="238"/>
        <v>1.5760381127135393E-2</v>
      </c>
      <c r="Z149" s="13">
        <f t="shared" si="239"/>
        <v>1.2653481574638118E-2</v>
      </c>
      <c r="AA149" s="13">
        <f t="shared" si="240"/>
        <v>1.6387205438127272E-2</v>
      </c>
      <c r="AB149" s="13">
        <f t="shared" si="241"/>
        <v>1.0611328608943276E-2</v>
      </c>
      <c r="AC149" s="13">
        <f t="shared" si="242"/>
        <v>3.2330778220544446E-4</v>
      </c>
      <c r="AD149" s="13">
        <f t="shared" si="243"/>
        <v>1.342257262051698E-2</v>
      </c>
      <c r="AE149" s="13">
        <f t="shared" si="244"/>
        <v>1.1703982716321774E-2</v>
      </c>
      <c r="AF149" s="13">
        <f t="shared" si="245"/>
        <v>5.1027182082283547E-3</v>
      </c>
      <c r="AG149" s="13">
        <f t="shared" si="246"/>
        <v>1.4831266554688443E-3</v>
      </c>
      <c r="AH149" s="13">
        <f t="shared" si="247"/>
        <v>2.7583410020909326E-3</v>
      </c>
      <c r="AI149" s="13">
        <f t="shared" si="248"/>
        <v>3.5722579910554531E-3</v>
      </c>
      <c r="AJ149" s="13">
        <f t="shared" si="249"/>
        <v>2.3131706966227493E-3</v>
      </c>
      <c r="AK149" s="13">
        <f t="shared" si="250"/>
        <v>9.9857637850940821E-4</v>
      </c>
      <c r="AL149" s="13">
        <f t="shared" si="251"/>
        <v>1.4603902355142542E-5</v>
      </c>
      <c r="AM149" s="13">
        <f t="shared" si="252"/>
        <v>3.4766471779824684E-3</v>
      </c>
      <c r="AN149" s="13">
        <f t="shared" si="253"/>
        <v>3.0315066740379047E-3</v>
      </c>
      <c r="AO149" s="13">
        <f t="shared" si="254"/>
        <v>1.3216803782875406E-3</v>
      </c>
      <c r="AP149" s="13">
        <f t="shared" si="255"/>
        <v>3.841519988086855E-4</v>
      </c>
      <c r="AQ149" s="13">
        <f t="shared" si="256"/>
        <v>8.3741553903474896E-5</v>
      </c>
      <c r="AR149" s="13">
        <f t="shared" si="257"/>
        <v>4.8103409572688223E-4</v>
      </c>
      <c r="AS149" s="13">
        <f t="shared" si="258"/>
        <v>6.2297514742661985E-4</v>
      </c>
      <c r="AT149" s="13">
        <f t="shared" si="259"/>
        <v>4.0339971507089397E-4</v>
      </c>
      <c r="AU149" s="13">
        <f t="shared" si="260"/>
        <v>1.7414427182367015E-4</v>
      </c>
      <c r="AV149" s="13">
        <f t="shared" si="261"/>
        <v>5.6382465596809035E-5</v>
      </c>
      <c r="AW149" s="13">
        <f t="shared" si="262"/>
        <v>4.5809883830546134E-7</v>
      </c>
      <c r="AX149" s="13">
        <f t="shared" si="263"/>
        <v>7.5041970603669677E-4</v>
      </c>
      <c r="AY149" s="13">
        <f t="shared" si="264"/>
        <v>6.5433799598265719E-4</v>
      </c>
      <c r="AZ149" s="13">
        <f t="shared" si="265"/>
        <v>2.8527916414128801E-4</v>
      </c>
      <c r="BA149" s="13">
        <f t="shared" si="266"/>
        <v>8.2917597116286083E-5</v>
      </c>
      <c r="BB149" s="13">
        <f t="shared" si="267"/>
        <v>1.8075263046901768E-5</v>
      </c>
      <c r="BC149" s="13">
        <f t="shared" si="268"/>
        <v>3.1521910482427315E-6</v>
      </c>
      <c r="BD149" s="13">
        <f t="shared" si="269"/>
        <v>6.9907298468044544E-5</v>
      </c>
      <c r="BE149" s="13">
        <f t="shared" si="270"/>
        <v>9.0535182341946785E-5</v>
      </c>
      <c r="BF149" s="13">
        <f t="shared" si="271"/>
        <v>5.8624917721833632E-5</v>
      </c>
      <c r="BG149" s="13">
        <f t="shared" si="272"/>
        <v>2.5307885023163977E-5</v>
      </c>
      <c r="BH149" s="13">
        <f t="shared" si="273"/>
        <v>8.1939011929796407E-6</v>
      </c>
      <c r="BI149" s="13">
        <f t="shared" si="274"/>
        <v>2.1223430309995696E-6</v>
      </c>
      <c r="BJ149" s="14">
        <f t="shared" si="275"/>
        <v>0.46325145660594819</v>
      </c>
      <c r="BK149" s="14">
        <f t="shared" si="276"/>
        <v>0.28591626557268296</v>
      </c>
      <c r="BL149" s="14">
        <f t="shared" si="277"/>
        <v>0.23840240162561907</v>
      </c>
      <c r="BM149" s="14">
        <f t="shared" si="278"/>
        <v>0.36800471013107794</v>
      </c>
      <c r="BN149" s="14">
        <f t="shared" si="279"/>
        <v>0.631565015350666</v>
      </c>
    </row>
    <row r="150" spans="1:66" x14ac:dyDescent="0.25">
      <c r="A150" t="s">
        <v>21</v>
      </c>
      <c r="B150" t="s">
        <v>153</v>
      </c>
      <c r="C150" t="s">
        <v>267</v>
      </c>
      <c r="D150" s="11">
        <v>44201</v>
      </c>
      <c r="E150" s="10">
        <f>VLOOKUP(A150,home!$A$2:$E$405,3,FALSE)</f>
        <v>1.4055555555555601</v>
      </c>
      <c r="F150" s="10">
        <f>VLOOKUP(B150,home!$B$2:$E$405,3,FALSE)</f>
        <v>1.58</v>
      </c>
      <c r="G150" s="10">
        <f>VLOOKUP(C150,away!$B$2:$E$405,4,FALSE)</f>
        <v>0.99</v>
      </c>
      <c r="H150" s="10">
        <f>VLOOKUP(A150,away!$A$2:$E$405,3,FALSE)</f>
        <v>1.3583333333333301</v>
      </c>
      <c r="I150" s="10">
        <f>VLOOKUP(C150,away!$B$2:$E$405,3,FALSE)</f>
        <v>1.07</v>
      </c>
      <c r="J150" s="10">
        <f>VLOOKUP(B150,home!$B$2:$E$405,4,FALSE)</f>
        <v>0.56999999999999995</v>
      </c>
      <c r="K150" s="12">
        <f t="shared" si="224"/>
        <v>2.1985700000000072</v>
      </c>
      <c r="L150" s="12">
        <f t="shared" si="225"/>
        <v>0.828447499999998</v>
      </c>
      <c r="M150" s="13">
        <f t="shared" si="226"/>
        <v>4.8459954621774472E-2</v>
      </c>
      <c r="N150" s="13">
        <f t="shared" si="227"/>
        <v>0.10654260243279504</v>
      </c>
      <c r="O150" s="13">
        <f t="shared" si="228"/>
        <v>4.0146528256522415E-2</v>
      </c>
      <c r="P150" s="13">
        <f t="shared" si="229"/>
        <v>8.8264952628942753E-2</v>
      </c>
      <c r="Q150" s="13">
        <f t="shared" si="230"/>
        <v>0.11712068471533552</v>
      </c>
      <c r="R150" s="13">
        <f t="shared" si="231"/>
        <v>1.6629645483897632E-2</v>
      </c>
      <c r="S150" s="13">
        <f t="shared" si="232"/>
        <v>4.0191442209321228E-2</v>
      </c>
      <c r="T150" s="13">
        <f t="shared" si="233"/>
        <v>9.7028338450707699E-2</v>
      </c>
      <c r="U150" s="13">
        <f t="shared" si="234"/>
        <v>3.6561439671532935E-2</v>
      </c>
      <c r="V150" s="13">
        <f t="shared" si="235"/>
        <v>8.1338539565125011E-3</v>
      </c>
      <c r="W150" s="13">
        <f t="shared" si="236"/>
        <v>8.5832674598198683E-2</v>
      </c>
      <c r="X150" s="13">
        <f t="shared" si="237"/>
        <v>7.1107864689191044E-2</v>
      </c>
      <c r="Y150" s="13">
        <f t="shared" si="238"/>
        <v>2.945456636604922E-2</v>
      </c>
      <c r="Z150" s="13">
        <f t="shared" si="239"/>
        <v>4.5922627423404172E-3</v>
      </c>
      <c r="AA150" s="13">
        <f t="shared" si="240"/>
        <v>1.0096411097427403E-2</v>
      </c>
      <c r="AB150" s="13">
        <f t="shared" si="241"/>
        <v>1.1098833273235523E-2</v>
      </c>
      <c r="AC150" s="13">
        <f t="shared" si="242"/>
        <v>9.2593750830676337E-4</v>
      </c>
      <c r="AD150" s="13">
        <f t="shared" si="243"/>
        <v>4.7177285847840589E-2</v>
      </c>
      <c r="AE150" s="13">
        <f t="shared" si="244"/>
        <v>3.9083904517428825E-2</v>
      </c>
      <c r="AF150" s="13">
        <f t="shared" si="245"/>
        <v>1.6189481493851264E-2</v>
      </c>
      <c r="AG150" s="13">
        <f t="shared" si="246"/>
        <v>4.4707118232924382E-3</v>
      </c>
      <c r="AH150" s="13">
        <f t="shared" si="247"/>
        <v>9.5111214705876344E-4</v>
      </c>
      <c r="AI150" s="13">
        <f t="shared" si="248"/>
        <v>2.0910866331589921E-3</v>
      </c>
      <c r="AJ150" s="13">
        <f t="shared" si="249"/>
        <v>2.2987001695321911E-3</v>
      </c>
      <c r="AK150" s="13">
        <f t="shared" si="250"/>
        <v>1.6846177439094685E-3</v>
      </c>
      <c r="AL150" s="13">
        <f t="shared" si="251"/>
        <v>6.7460096441225348E-5</v>
      </c>
      <c r="AM150" s="13">
        <f t="shared" si="252"/>
        <v>2.0744513069297435E-2</v>
      </c>
      <c r="AN150" s="13">
        <f t="shared" si="253"/>
        <v>1.7185739990976747E-2</v>
      </c>
      <c r="AO150" s="13">
        <f t="shared" si="254"/>
        <v>7.1187416655873357E-3</v>
      </c>
      <c r="AP150" s="13">
        <f t="shared" si="255"/>
        <v>1.9658345786672166E-3</v>
      </c>
      <c r="AQ150" s="13">
        <f t="shared" si="256"/>
        <v>4.0714768552760128E-4</v>
      </c>
      <c r="AR150" s="13">
        <f t="shared" si="257"/>
        <v>1.5758929609009263E-4</v>
      </c>
      <c r="AS150" s="13">
        <f t="shared" si="258"/>
        <v>3.4647109870479607E-4</v>
      </c>
      <c r="AT150" s="13">
        <f t="shared" si="259"/>
        <v>3.8087048173970315E-4</v>
      </c>
      <c r="AU150" s="13">
        <f t="shared" si="260"/>
        <v>2.7912347167948729E-4</v>
      </c>
      <c r="AV150" s="13">
        <f t="shared" si="261"/>
        <v>1.5341812278259312E-4</v>
      </c>
      <c r="AW150" s="13">
        <f t="shared" si="262"/>
        <v>3.4131057644525E-6</v>
      </c>
      <c r="AX150" s="13">
        <f t="shared" si="263"/>
        <v>7.6013773497942321E-3</v>
      </c>
      <c r="AY150" s="13">
        <f t="shared" si="264"/>
        <v>6.297342061993642E-3</v>
      </c>
      <c r="AZ150" s="13">
        <f t="shared" si="265"/>
        <v>2.608508643951732E-3</v>
      </c>
      <c r="BA150" s="13">
        <f t="shared" si="266"/>
        <v>7.203374882700658E-4</v>
      </c>
      <c r="BB150" s="13">
        <f t="shared" si="267"/>
        <v>1.4919044782840348E-4</v>
      </c>
      <c r="BC150" s="13">
        <f t="shared" si="268"/>
        <v>2.4719290705464206E-5</v>
      </c>
      <c r="BD150" s="13">
        <f t="shared" si="269"/>
        <v>2.1759076395432775E-5</v>
      </c>
      <c r="BE150" s="13">
        <f t="shared" si="270"/>
        <v>4.7838852590706787E-5</v>
      </c>
      <c r="BF150" s="13">
        <f t="shared" si="271"/>
        <v>5.2588533070175307E-5</v>
      </c>
      <c r="BG150" s="13">
        <f t="shared" si="272"/>
        <v>3.8539857050698563E-5</v>
      </c>
      <c r="BH150" s="13">
        <f t="shared" si="273"/>
        <v>2.1183143378988661E-5</v>
      </c>
      <c r="BI150" s="13">
        <f t="shared" si="274"/>
        <v>9.3145247077486461E-6</v>
      </c>
      <c r="BJ150" s="14">
        <f t="shared" si="275"/>
        <v>0.6788315672072901</v>
      </c>
      <c r="BK150" s="14">
        <f t="shared" si="276"/>
        <v>0.19234094308329261</v>
      </c>
      <c r="BL150" s="14">
        <f t="shared" si="277"/>
        <v>0.12306707093446574</v>
      </c>
      <c r="BM150" s="14">
        <f t="shared" si="278"/>
        <v>0.57537354687189202</v>
      </c>
      <c r="BN150" s="14">
        <f t="shared" si="279"/>
        <v>0.41716436813926777</v>
      </c>
    </row>
    <row r="151" spans="1:66" x14ac:dyDescent="0.25">
      <c r="A151" t="s">
        <v>21</v>
      </c>
      <c r="B151" t="s">
        <v>272</v>
      </c>
      <c r="C151" t="s">
        <v>268</v>
      </c>
      <c r="D151" s="11">
        <v>44201</v>
      </c>
      <c r="E151" s="10">
        <f>VLOOKUP(A151,home!$A$2:$E$405,3,FALSE)</f>
        <v>1.4055555555555601</v>
      </c>
      <c r="F151" s="10">
        <f>VLOOKUP(B151,home!$B$2:$E$405,3,FALSE)</f>
        <v>1.1100000000000001</v>
      </c>
      <c r="G151" s="10">
        <f>VLOOKUP(C151,away!$B$2:$E$405,4,FALSE)</f>
        <v>0.83</v>
      </c>
      <c r="H151" s="10">
        <f>VLOOKUP(A151,away!$A$2:$E$405,3,FALSE)</f>
        <v>1.3583333333333301</v>
      </c>
      <c r="I151" s="10">
        <f>VLOOKUP(C151,away!$B$2:$E$405,3,FALSE)</f>
        <v>0.87</v>
      </c>
      <c r="J151" s="10">
        <f>VLOOKUP(B151,home!$B$2:$E$405,4,FALSE)</f>
        <v>0.45</v>
      </c>
      <c r="K151" s="12">
        <f t="shared" si="224"/>
        <v>1.2949383333333375</v>
      </c>
      <c r="L151" s="12">
        <f t="shared" si="225"/>
        <v>0.53178749999999875</v>
      </c>
      <c r="M151" s="13">
        <f t="shared" si="226"/>
        <v>0.16093964930098731</v>
      </c>
      <c r="N151" s="13">
        <f t="shared" si="227"/>
        <v>0.20840692123307233</v>
      </c>
      <c r="O151" s="13">
        <f t="shared" si="228"/>
        <v>8.5585693752648587E-2</v>
      </c>
      <c r="P151" s="13">
        <f t="shared" si="229"/>
        <v>0.1108281956252322</v>
      </c>
      <c r="Q151" s="13">
        <f t="shared" si="230"/>
        <v>0.13493705561834343</v>
      </c>
      <c r="R151" s="13">
        <f t="shared" si="231"/>
        <v>2.2756701058243248E-2</v>
      </c>
      <c r="S151" s="13">
        <f t="shared" si="232"/>
        <v>1.9079961027150979E-2</v>
      </c>
      <c r="T151" s="13">
        <f t="shared" si="233"/>
        <v>7.175783946463965E-2</v>
      </c>
      <c r="U151" s="13">
        <f t="shared" si="234"/>
        <v>2.9468524540526512E-2</v>
      </c>
      <c r="V151" s="13">
        <f t="shared" si="235"/>
        <v>1.4598968981528672E-3</v>
      </c>
      <c r="W151" s="13">
        <f t="shared" si="236"/>
        <v>5.8245055302441825E-2</v>
      </c>
      <c r="X151" s="13">
        <f t="shared" si="237"/>
        <v>3.097399234664721E-2</v>
      </c>
      <c r="Y151" s="13">
        <f t="shared" si="238"/>
        <v>8.2357909775213067E-3</v>
      </c>
      <c r="Z151" s="13">
        <f t="shared" si="239"/>
        <v>4.0339097213368345E-3</v>
      </c>
      <c r="AA151" s="13">
        <f t="shared" si="240"/>
        <v>5.2236643313650685E-3</v>
      </c>
      <c r="AB151" s="13">
        <f t="shared" si="241"/>
        <v>3.3821615915753428E-3</v>
      </c>
      <c r="AC151" s="13">
        <f t="shared" si="242"/>
        <v>6.283323427597526E-5</v>
      </c>
      <c r="AD151" s="13">
        <f t="shared" si="243"/>
        <v>1.8855938709563036E-2</v>
      </c>
      <c r="AE151" s="13">
        <f t="shared" si="244"/>
        <v>1.002735250651173E-2</v>
      </c>
      <c r="AF151" s="13">
        <f t="shared" si="245"/>
        <v>2.6662103605282969E-3</v>
      </c>
      <c r="AG151" s="13">
        <f t="shared" si="246"/>
        <v>4.7261911403314612E-4</v>
      </c>
      <c r="AH151" s="13">
        <f t="shared" si="247"/>
        <v>5.3629569148385162E-4</v>
      </c>
      <c r="AI151" s="13">
        <f t="shared" si="248"/>
        <v>6.9446984890394862E-4</v>
      </c>
      <c r="AJ151" s="13">
        <f t="shared" si="249"/>
        <v>4.4964781434496702E-4</v>
      </c>
      <c r="AK151" s="13">
        <f t="shared" si="250"/>
        <v>1.9408873043161648E-4</v>
      </c>
      <c r="AL151" s="13">
        <f t="shared" si="251"/>
        <v>1.7307590790335098E-6</v>
      </c>
      <c r="AM151" s="13">
        <f t="shared" si="252"/>
        <v>4.8834555691994169E-3</v>
      </c>
      <c r="AN151" s="13">
        <f t="shared" si="253"/>
        <v>2.5969606285056288E-3</v>
      </c>
      <c r="AO151" s="13">
        <f t="shared" si="254"/>
        <v>6.9051560011571683E-4</v>
      </c>
      <c r="AP151" s="13">
        <f t="shared" si="255"/>
        <v>1.2240252156551197E-4</v>
      </c>
      <c r="AQ151" s="13">
        <f t="shared" si="256"/>
        <v>1.6273032734254883E-5</v>
      </c>
      <c r="AR151" s="13">
        <f t="shared" si="257"/>
        <v>5.7039069006993615E-5</v>
      </c>
      <c r="AS151" s="13">
        <f t="shared" si="258"/>
        <v>7.3862076954801545E-5</v>
      </c>
      <c r="AT151" s="13">
        <f t="shared" si="259"/>
        <v>4.782341741419472E-5</v>
      </c>
      <c r="AU151" s="13">
        <f t="shared" si="260"/>
        <v>2.0642792146880602E-5</v>
      </c>
      <c r="AV151" s="13">
        <f t="shared" si="261"/>
        <v>6.682785714507024E-6</v>
      </c>
      <c r="AW151" s="13">
        <f t="shared" si="262"/>
        <v>3.3107114413590435E-8</v>
      </c>
      <c r="AX151" s="13">
        <f t="shared" si="263"/>
        <v>1.0539623026144169E-3</v>
      </c>
      <c r="AY151" s="13">
        <f t="shared" si="264"/>
        <v>5.6048397800156295E-4</v>
      </c>
      <c r="AZ151" s="13">
        <f t="shared" si="265"/>
        <v>1.4902918672575271E-4</v>
      </c>
      <c r="BA151" s="13">
        <f t="shared" si="266"/>
        <v>2.6417286211973682E-5</v>
      </c>
      <c r="BB151" s="13">
        <f t="shared" si="267"/>
        <v>3.5120956478624796E-6</v>
      </c>
      <c r="BC151" s="13">
        <f t="shared" si="268"/>
        <v>3.7353771286753279E-7</v>
      </c>
      <c r="BD151" s="13">
        <f t="shared" si="269"/>
        <v>5.0554439849260901E-6</v>
      </c>
      <c r="BE151" s="13">
        <f t="shared" si="270"/>
        <v>6.5464882081002382E-6</v>
      </c>
      <c r="BF151" s="13">
        <f t="shared" si="271"/>
        <v>4.2386492646918348E-6</v>
      </c>
      <c r="BG151" s="13">
        <f t="shared" si="272"/>
        <v>1.8295964714682066E-6</v>
      </c>
      <c r="BH151" s="13">
        <f t="shared" si="273"/>
        <v>5.9230365135889912E-7</v>
      </c>
      <c r="BI151" s="13">
        <f t="shared" si="274"/>
        <v>1.5339934062358838E-7</v>
      </c>
      <c r="BJ151" s="14">
        <f t="shared" si="275"/>
        <v>0.55468216137233695</v>
      </c>
      <c r="BK151" s="14">
        <f t="shared" si="276"/>
        <v>0.29293275082287995</v>
      </c>
      <c r="BL151" s="14">
        <f t="shared" si="277"/>
        <v>0.14851571338168171</v>
      </c>
      <c r="BM151" s="14">
        <f t="shared" si="278"/>
        <v>0.27614986783882117</v>
      </c>
      <c r="BN151" s="14">
        <f t="shared" si="279"/>
        <v>0.72345421658852704</v>
      </c>
    </row>
    <row r="152" spans="1:66" x14ac:dyDescent="0.25">
      <c r="A152" t="s">
        <v>154</v>
      </c>
      <c r="B152" t="s">
        <v>174</v>
      </c>
      <c r="C152" t="s">
        <v>155</v>
      </c>
      <c r="D152" s="11">
        <v>44201</v>
      </c>
      <c r="E152" s="10">
        <f>VLOOKUP(A152,home!$A$2:$E$405,3,FALSE)</f>
        <v>1.32880434782609</v>
      </c>
      <c r="F152" s="10">
        <f>VLOOKUP(B152,home!$B$2:$E$405,3,FALSE)</f>
        <v>1.17</v>
      </c>
      <c r="G152" s="10">
        <f>VLOOKUP(C152,away!$B$2:$E$405,4,FALSE)</f>
        <v>0.88</v>
      </c>
      <c r="H152" s="10">
        <f>VLOOKUP(A152,away!$A$2:$E$405,3,FALSE)</f>
        <v>1.02717391304348</v>
      </c>
      <c r="I152" s="10">
        <f>VLOOKUP(C152,away!$B$2:$E$405,3,FALSE)</f>
        <v>1</v>
      </c>
      <c r="J152" s="10">
        <f>VLOOKUP(B152,home!$B$2:$E$405,4,FALSE)</f>
        <v>0.97</v>
      </c>
      <c r="K152" s="12">
        <f t="shared" si="224"/>
        <v>1.3681369565217423</v>
      </c>
      <c r="L152" s="12">
        <f t="shared" si="225"/>
        <v>0.99635869565217561</v>
      </c>
      <c r="M152" s="13">
        <f t="shared" si="226"/>
        <v>9.399669544467916E-2</v>
      </c>
      <c r="N152" s="13">
        <f t="shared" si="227"/>
        <v>0.12860035282878446</v>
      </c>
      <c r="O152" s="13">
        <f t="shared" si="228"/>
        <v>9.3654424868875319E-2</v>
      </c>
      <c r="P152" s="13">
        <f t="shared" si="229"/>
        <v>0.12813207980489724</v>
      </c>
      <c r="Q152" s="13">
        <f t="shared" si="230"/>
        <v>8.797144766339772E-2</v>
      </c>
      <c r="R152" s="13">
        <f t="shared" si="231"/>
        <v>4.6656700302203639E-2</v>
      </c>
      <c r="S152" s="13">
        <f t="shared" si="232"/>
        <v>4.3665976227832158E-2</v>
      </c>
      <c r="T152" s="13">
        <f t="shared" si="233"/>
        <v>8.7651116848536562E-2</v>
      </c>
      <c r="U152" s="13">
        <f t="shared" si="234"/>
        <v>6.3832755952803938E-2</v>
      </c>
      <c r="V152" s="13">
        <f t="shared" si="235"/>
        <v>6.6137222807136154E-3</v>
      </c>
      <c r="W152" s="13">
        <f t="shared" si="236"/>
        <v>4.0118996222337569E-2</v>
      </c>
      <c r="X152" s="13">
        <f t="shared" si="237"/>
        <v>3.9972910746962818E-2</v>
      </c>
      <c r="Y152" s="13">
        <f t="shared" si="238"/>
        <v>1.9913678606632349E-2</v>
      </c>
      <c r="Z152" s="13">
        <f t="shared" si="239"/>
        <v>1.5495603018846033E-2</v>
      </c>
      <c r="AA152" s="13">
        <f t="shared" si="240"/>
        <v>2.1200107153673129E-2</v>
      </c>
      <c r="AB152" s="13">
        <f t="shared" si="241"/>
        <v>1.4502325039580589E-2</v>
      </c>
      <c r="AC152" s="13">
        <f t="shared" si="242"/>
        <v>5.6347060066234641E-4</v>
      </c>
      <c r="AD152" s="13">
        <f t="shared" si="243"/>
        <v>1.3722070347584051E-2</v>
      </c>
      <c r="AE152" s="13">
        <f t="shared" si="244"/>
        <v>1.3672104113166239E-2</v>
      </c>
      <c r="AF152" s="13">
        <f t="shared" si="245"/>
        <v>6.8111599105075294E-3</v>
      </c>
      <c r="AG152" s="13">
        <f t="shared" si="246"/>
        <v>2.2621194681038907E-3</v>
      </c>
      <c r="AH152" s="13">
        <f t="shared" si="247"/>
        <v>3.8597947030503364E-3</v>
      </c>
      <c r="AI152" s="13">
        <f t="shared" si="248"/>
        <v>5.2807277778300294E-3</v>
      </c>
      <c r="AJ152" s="13">
        <f t="shared" si="249"/>
        <v>3.6123794150901001E-3</v>
      </c>
      <c r="AK152" s="13">
        <f t="shared" si="250"/>
        <v>1.6474099262543873E-3</v>
      </c>
      <c r="AL152" s="13">
        <f t="shared" si="251"/>
        <v>3.0723914124948328E-5</v>
      </c>
      <c r="AM152" s="13">
        <f t="shared" si="252"/>
        <v>3.7547343125041732E-3</v>
      </c>
      <c r="AN152" s="13">
        <f t="shared" si="253"/>
        <v>3.7410621821271257E-3</v>
      </c>
      <c r="AO152" s="13">
        <f t="shared" si="254"/>
        <v>1.8637199180689323E-3</v>
      </c>
      <c r="AP152" s="13">
        <f t="shared" si="255"/>
        <v>6.1897784887604708E-4</v>
      </c>
      <c r="AQ152" s="13">
        <f t="shared" si="256"/>
        <v>1.5418099053593194E-4</v>
      </c>
      <c r="AR152" s="13">
        <f t="shared" si="257"/>
        <v>7.6914800316328223E-4</v>
      </c>
      <c r="AS152" s="13">
        <f t="shared" si="258"/>
        <v>1.0522998081625883E-3</v>
      </c>
      <c r="AT152" s="13">
        <f t="shared" si="259"/>
        <v>7.1984512844398851E-4</v>
      </c>
      <c r="AU152" s="13">
        <f t="shared" si="260"/>
        <v>3.2828224106545373E-4</v>
      </c>
      <c r="AV152" s="13">
        <f t="shared" si="261"/>
        <v>1.1228376654285672E-4</v>
      </c>
      <c r="AW152" s="13">
        <f t="shared" si="262"/>
        <v>1.1633739409528291E-6</v>
      </c>
      <c r="AX152" s="13">
        <f t="shared" si="263"/>
        <v>8.5616512914287065E-4</v>
      </c>
      <c r="AY152" s="13">
        <f t="shared" si="264"/>
        <v>8.5304757133566693E-4</v>
      </c>
      <c r="AZ152" s="13">
        <f t="shared" si="265"/>
        <v>4.2497068275263063E-4</v>
      </c>
      <c r="BA152" s="13">
        <f t="shared" si="266"/>
        <v>1.411410783859419E-4</v>
      </c>
      <c r="BB152" s="13">
        <f t="shared" si="267"/>
        <v>3.5156785190889629E-5</v>
      </c>
      <c r="BC152" s="13">
        <f t="shared" si="268"/>
        <v>7.0057537272237059E-6</v>
      </c>
      <c r="BD152" s="13">
        <f t="shared" si="269"/>
        <v>1.2772455019920714E-4</v>
      </c>
      <c r="BE152" s="13">
        <f t="shared" si="270"/>
        <v>1.7474467738265171E-4</v>
      </c>
      <c r="BF152" s="13">
        <f t="shared" si="271"/>
        <v>1.1953732554133745E-4</v>
      </c>
      <c r="BG152" s="13">
        <f t="shared" si="272"/>
        <v>5.4514477585624727E-5</v>
      </c>
      <c r="BH152" s="13">
        <f t="shared" si="273"/>
        <v>1.864581786259234E-5</v>
      </c>
      <c r="BI152" s="13">
        <f t="shared" si="274"/>
        <v>5.1020065004771581E-6</v>
      </c>
      <c r="BJ152" s="14">
        <f t="shared" si="275"/>
        <v>0.45314611900866048</v>
      </c>
      <c r="BK152" s="14">
        <f t="shared" si="276"/>
        <v>0.27385571584424512</v>
      </c>
      <c r="BL152" s="14">
        <f t="shared" si="277"/>
        <v>0.25772875294181163</v>
      </c>
      <c r="BM152" s="14">
        <f t="shared" si="278"/>
        <v>0.42036260570333095</v>
      </c>
      <c r="BN152" s="14">
        <f t="shared" si="279"/>
        <v>0.57901170091283749</v>
      </c>
    </row>
    <row r="153" spans="1:66" x14ac:dyDescent="0.25">
      <c r="A153" t="s">
        <v>154</v>
      </c>
      <c r="B153" t="s">
        <v>161</v>
      </c>
      <c r="C153" t="s">
        <v>169</v>
      </c>
      <c r="D153" s="11">
        <v>44201</v>
      </c>
      <c r="E153" s="10">
        <f>VLOOKUP(A153,home!$A$2:$E$405,3,FALSE)</f>
        <v>1.32880434782609</v>
      </c>
      <c r="F153" s="10">
        <f>VLOOKUP(B153,home!$B$2:$E$405,3,FALSE)</f>
        <v>0.59</v>
      </c>
      <c r="G153" s="10">
        <f>VLOOKUP(C153,away!$B$2:$E$405,4,FALSE)</f>
        <v>0.84</v>
      </c>
      <c r="H153" s="10">
        <f>VLOOKUP(A153,away!$A$2:$E$405,3,FALSE)</f>
        <v>1.02717391304348</v>
      </c>
      <c r="I153" s="10">
        <f>VLOOKUP(C153,away!$B$2:$E$405,3,FALSE)</f>
        <v>0.84</v>
      </c>
      <c r="J153" s="10">
        <f>VLOOKUP(B153,home!$B$2:$E$405,4,FALSE)</f>
        <v>0.61</v>
      </c>
      <c r="K153" s="12">
        <f t="shared" si="224"/>
        <v>0.65855543478261014</v>
      </c>
      <c r="L153" s="12">
        <f t="shared" si="225"/>
        <v>0.52632391304347914</v>
      </c>
      <c r="M153" s="13">
        <f t="shared" si="226"/>
        <v>0.30578307066538818</v>
      </c>
      <c r="N153" s="13">
        <f t="shared" si="227"/>
        <v>0.20137510305120632</v>
      </c>
      <c r="O153" s="13">
        <f t="shared" si="228"/>
        <v>0.16094094229505779</v>
      </c>
      <c r="P153" s="13">
        <f t="shared" si="229"/>
        <v>0.10598853222744474</v>
      </c>
      <c r="Q153" s="13">
        <f t="shared" si="230"/>
        <v>6.6308334272140043E-2</v>
      </c>
      <c r="R153" s="13">
        <f t="shared" si="231"/>
        <v>4.2353533258819798E-2</v>
      </c>
      <c r="S153" s="13">
        <f t="shared" si="232"/>
        <v>9.1842633237377187E-3</v>
      </c>
      <c r="T153" s="13">
        <f t="shared" si="233"/>
        <v>3.4899661961507775E-2</v>
      </c>
      <c r="U153" s="13">
        <f t="shared" si="234"/>
        <v>2.7892149509841813E-2</v>
      </c>
      <c r="V153" s="13">
        <f t="shared" si="235"/>
        <v>3.5370993457519665E-4</v>
      </c>
      <c r="W153" s="13">
        <f t="shared" si="236"/>
        <v>1.455590463543328E-2</v>
      </c>
      <c r="X153" s="13">
        <f t="shared" si="237"/>
        <v>7.6611206856089598E-3</v>
      </c>
      <c r="Y153" s="13">
        <f t="shared" si="238"/>
        <v>2.0161155087740248E-3</v>
      </c>
      <c r="Z153" s="13">
        <f t="shared" si="239"/>
        <v>7.4305591186663933E-3</v>
      </c>
      <c r="AA153" s="13">
        <f t="shared" si="240"/>
        <v>4.8934350910712346E-3</v>
      </c>
      <c r="AB153" s="13">
        <f t="shared" si="241"/>
        <v>1.611299136990449E-3</v>
      </c>
      <c r="AC153" s="13">
        <f t="shared" si="242"/>
        <v>7.6625393122470729E-6</v>
      </c>
      <c r="AD153" s="13">
        <f t="shared" si="243"/>
        <v>2.396467526460493E-3</v>
      </c>
      <c r="AE153" s="13">
        <f t="shared" si="244"/>
        <v>1.2613181660083139E-3</v>
      </c>
      <c r="AF153" s="13">
        <f t="shared" si="245"/>
        <v>3.3193095636316024E-4</v>
      </c>
      <c r="AG153" s="13">
        <f t="shared" si="246"/>
        <v>5.8234399937774289E-5</v>
      </c>
      <c r="AH153" s="13">
        <f t="shared" si="247"/>
        <v>9.7772023785935012E-4</v>
      </c>
      <c r="AI153" s="13">
        <f t="shared" si="248"/>
        <v>6.438829763392213E-4</v>
      </c>
      <c r="AJ153" s="13">
        <f t="shared" si="249"/>
        <v>2.1201631671609845E-4</v>
      </c>
      <c r="AK153" s="13">
        <f t="shared" si="250"/>
        <v>4.6541499211992613E-5</v>
      </c>
      <c r="AL153" s="13">
        <f t="shared" si="251"/>
        <v>1.0623757464047061E-7</v>
      </c>
      <c r="AM153" s="13">
        <f t="shared" si="252"/>
        <v>3.1564134276611938E-4</v>
      </c>
      <c r="AN153" s="13">
        <f t="shared" si="253"/>
        <v>1.6612958664296199E-4</v>
      </c>
      <c r="AO153" s="13">
        <f t="shared" si="254"/>
        <v>4.3718987057109737E-5</v>
      </c>
      <c r="AP153" s="13">
        <f t="shared" si="255"/>
        <v>7.6701161140650736E-6</v>
      </c>
      <c r="AQ153" s="13">
        <f t="shared" si="256"/>
        <v>1.0092413816631432E-6</v>
      </c>
      <c r="AR153" s="13">
        <f t="shared" si="257"/>
        <v>1.0291950829038691E-4</v>
      </c>
      <c r="AS153" s="13">
        <f t="shared" si="258"/>
        <v>6.7778201529788192E-5</v>
      </c>
      <c r="AT153" s="13">
        <f t="shared" si="259"/>
        <v>2.2317851488616517E-5</v>
      </c>
      <c r="AU153" s="13">
        <f t="shared" si="260"/>
        <v>4.8991807968331923E-6</v>
      </c>
      <c r="AV153" s="13">
        <f t="shared" si="261"/>
        <v>8.0659553493427409E-7</v>
      </c>
      <c r="AW153" s="13">
        <f t="shared" si="262"/>
        <v>1.0228715208542052E-9</v>
      </c>
      <c r="AX153" s="13">
        <f t="shared" si="263"/>
        <v>3.4644553620118094E-5</v>
      </c>
      <c r="AY153" s="13">
        <f t="shared" si="264"/>
        <v>1.823425702698518E-5</v>
      </c>
      <c r="AZ153" s="13">
        <f t="shared" si="265"/>
        <v>4.7985627549416993E-6</v>
      </c>
      <c r="BA153" s="13">
        <f t="shared" si="266"/>
        <v>8.4186610872187104E-7</v>
      </c>
      <c r="BB153" s="13">
        <f t="shared" si="267"/>
        <v>1.1077356615029554E-7</v>
      </c>
      <c r="BC153" s="13">
        <f t="shared" si="268"/>
        <v>1.1660555359600849E-8</v>
      </c>
      <c r="BD153" s="13">
        <f t="shared" si="269"/>
        <v>9.028166388651203E-6</v>
      </c>
      <c r="BE153" s="13">
        <f t="shared" si="270"/>
        <v>5.9455480413679403E-6</v>
      </c>
      <c r="BF153" s="13">
        <f t="shared" si="271"/>
        <v>1.9577364877019796E-6</v>
      </c>
      <c r="BG153" s="13">
        <f t="shared" si="272"/>
        <v>4.2975933461611924E-7</v>
      </c>
      <c r="BH153" s="13">
        <f t="shared" si="273"/>
        <v>7.0755086365000891E-8</v>
      </c>
      <c r="BI153" s="13">
        <f t="shared" si="274"/>
        <v>9.3192293328368626E-9</v>
      </c>
      <c r="BJ153" s="14">
        <f t="shared" si="275"/>
        <v>0.3314570021110344</v>
      </c>
      <c r="BK153" s="14">
        <f t="shared" si="276"/>
        <v>0.42133557918505965</v>
      </c>
      <c r="BL153" s="14">
        <f t="shared" si="277"/>
        <v>0.23978768294411637</v>
      </c>
      <c r="BM153" s="14">
        <f t="shared" si="278"/>
        <v>0.11724307435466444</v>
      </c>
      <c r="BN153" s="14">
        <f t="shared" si="279"/>
        <v>0.88274951577005689</v>
      </c>
    </row>
    <row r="154" spans="1:66" x14ac:dyDescent="0.25">
      <c r="A154" t="s">
        <v>154</v>
      </c>
      <c r="B154" t="s">
        <v>160</v>
      </c>
      <c r="C154" t="s">
        <v>163</v>
      </c>
      <c r="D154" s="11">
        <v>44201</v>
      </c>
      <c r="E154" s="10">
        <f>VLOOKUP(A154,home!$A$2:$E$405,3,FALSE)</f>
        <v>1.32880434782609</v>
      </c>
      <c r="F154" s="10">
        <f>VLOOKUP(B154,home!$B$2:$E$405,3,FALSE)</f>
        <v>0.63</v>
      </c>
      <c r="G154" s="10">
        <f>VLOOKUP(C154,away!$B$2:$E$405,4,FALSE)</f>
        <v>0.96</v>
      </c>
      <c r="H154" s="10">
        <f>VLOOKUP(A154,away!$A$2:$E$405,3,FALSE)</f>
        <v>1.02717391304348</v>
      </c>
      <c r="I154" s="10">
        <f>VLOOKUP(C154,away!$B$2:$E$405,3,FALSE)</f>
        <v>0.96</v>
      </c>
      <c r="J154" s="10">
        <f>VLOOKUP(B154,home!$B$2:$E$405,4,FALSE)</f>
        <v>0.97</v>
      </c>
      <c r="K154" s="12">
        <f t="shared" si="224"/>
        <v>0.8036608695652192</v>
      </c>
      <c r="L154" s="12">
        <f t="shared" si="225"/>
        <v>0.95650434782608862</v>
      </c>
      <c r="M154" s="13">
        <f t="shared" si="226"/>
        <v>0.17201644136746841</v>
      </c>
      <c r="N154" s="13">
        <f t="shared" si="227"/>
        <v>0.13824288284889419</v>
      </c>
      <c r="O154" s="13">
        <f t="shared" si="228"/>
        <v>0.16453447406555499</v>
      </c>
      <c r="P154" s="13">
        <f t="shared" si="229"/>
        <v>0.1322299185009799</v>
      </c>
      <c r="Q154" s="13">
        <f t="shared" si="230"/>
        <v>5.5550197720772528E-2</v>
      </c>
      <c r="R154" s="13">
        <f t="shared" si="231"/>
        <v>7.8688969905491069E-2</v>
      </c>
      <c r="S154" s="13">
        <f t="shared" si="232"/>
        <v>2.5411453707242095E-2</v>
      </c>
      <c r="T154" s="13">
        <f t="shared" si="233"/>
        <v>5.3134005642517801E-2</v>
      </c>
      <c r="U154" s="13">
        <f t="shared" si="234"/>
        <v>6.3239245979438308E-2</v>
      </c>
      <c r="V154" s="13">
        <f t="shared" si="235"/>
        <v>2.1704349408489588E-3</v>
      </c>
      <c r="W154" s="13">
        <f t="shared" si="236"/>
        <v>1.4881173401598634E-2</v>
      </c>
      <c r="X154" s="13">
        <f t="shared" si="237"/>
        <v>1.4233907059383039E-2</v>
      </c>
      <c r="Y154" s="13">
        <f t="shared" si="238"/>
        <v>6.807396994426165E-3</v>
      </c>
      <c r="Z154" s="13">
        <f t="shared" si="239"/>
        <v>2.508878061351949E-2</v>
      </c>
      <c r="AA154" s="13">
        <f t="shared" si="240"/>
        <v>2.0162871244192082E-2</v>
      </c>
      <c r="AB154" s="13">
        <f t="shared" si="241"/>
        <v>8.102055318519482E-3</v>
      </c>
      <c r="AC154" s="13">
        <f t="shared" si="242"/>
        <v>1.042765276747019E-4</v>
      </c>
      <c r="AD154" s="13">
        <f t="shared" si="243"/>
        <v>2.9898541890198923E-3</v>
      </c>
      <c r="AE154" s="13">
        <f t="shared" si="244"/>
        <v>2.8598085311635712E-3</v>
      </c>
      <c r="AF154" s="13">
        <f t="shared" si="245"/>
        <v>1.3677096470040477E-3</v>
      </c>
      <c r="AG154" s="13">
        <f t="shared" si="246"/>
        <v>4.3607340797435231E-4</v>
      </c>
      <c r="AH154" s="13">
        <f t="shared" si="247"/>
        <v>5.9993819346215666E-3</v>
      </c>
      <c r="AI154" s="13">
        <f t="shared" si="248"/>
        <v>4.8214685024318346E-3</v>
      </c>
      <c r="AJ154" s="13">
        <f t="shared" si="249"/>
        <v>1.9374127846228421E-3</v>
      </c>
      <c r="AK154" s="13">
        <f t="shared" si="250"/>
        <v>5.1900761439892197E-4</v>
      </c>
      <c r="AL154" s="13">
        <f t="shared" si="251"/>
        <v>3.2063160117434411E-6</v>
      </c>
      <c r="AM154" s="13">
        <f t="shared" si="252"/>
        <v>4.8056576348418811E-4</v>
      </c>
      <c r="AN154" s="13">
        <f t="shared" si="253"/>
        <v>4.596632421889897E-4</v>
      </c>
      <c r="AO154" s="13">
        <f t="shared" si="254"/>
        <v>2.1983494484480246E-4</v>
      </c>
      <c r="AP154" s="13">
        <f t="shared" si="255"/>
        <v>7.0091026849387328E-5</v>
      </c>
      <c r="AQ154" s="13">
        <f t="shared" si="256"/>
        <v>1.6760592981258519E-5</v>
      </c>
      <c r="AR154" s="13">
        <f t="shared" si="257"/>
        <v>1.1476869809469645E-3</v>
      </c>
      <c r="AS154" s="13">
        <f t="shared" si="258"/>
        <v>9.2235111709651854E-4</v>
      </c>
      <c r="AT154" s="13">
        <f t="shared" si="259"/>
        <v>3.7062875040511973E-4</v>
      </c>
      <c r="AU154" s="13">
        <f t="shared" si="260"/>
        <v>9.9286607945483029E-5</v>
      </c>
      <c r="AV154" s="13">
        <f t="shared" si="261"/>
        <v>1.9948190419411975E-5</v>
      </c>
      <c r="AW154" s="13">
        <f t="shared" si="262"/>
        <v>6.8464208929811648E-8</v>
      </c>
      <c r="AX154" s="13">
        <f t="shared" si="263"/>
        <v>6.436864989416266E-5</v>
      </c>
      <c r="AY154" s="13">
        <f t="shared" si="264"/>
        <v>6.1568893487461878E-5</v>
      </c>
      <c r="AZ154" s="13">
        <f t="shared" si="265"/>
        <v>2.9445457155799314E-5</v>
      </c>
      <c r="BA154" s="13">
        <f t="shared" si="266"/>
        <v>9.3882359310829543E-6</v>
      </c>
      <c r="BB154" s="13">
        <f t="shared" si="267"/>
        <v>2.2449721216244878E-6</v>
      </c>
      <c r="BC154" s="13">
        <f t="shared" si="268"/>
        <v>4.2946511901643643E-7</v>
      </c>
      <c r="BD154" s="13">
        <f t="shared" si="269"/>
        <v>1.8296126453652806E-4</v>
      </c>
      <c r="BE154" s="13">
        <f t="shared" si="270"/>
        <v>1.4703880895417822E-4</v>
      </c>
      <c r="BF154" s="13">
        <f t="shared" si="271"/>
        <v>5.9084668531974515E-5</v>
      </c>
      <c r="BG154" s="13">
        <f t="shared" si="272"/>
        <v>1.5828012030126459E-5</v>
      </c>
      <c r="BH154" s="13">
        <f t="shared" si="273"/>
        <v>3.1800884779050453E-6</v>
      </c>
      <c r="BI154" s="13">
        <f t="shared" si="274"/>
        <v>5.1114253428950071E-7</v>
      </c>
      <c r="BJ154" s="14">
        <f t="shared" si="275"/>
        <v>0.29191737068681206</v>
      </c>
      <c r="BK154" s="14">
        <f t="shared" si="276"/>
        <v>0.33199730025371321</v>
      </c>
      <c r="BL154" s="14">
        <f t="shared" si="277"/>
        <v>0.35097339298114966</v>
      </c>
      <c r="BM154" s="14">
        <f t="shared" si="278"/>
        <v>0.25865245969675493</v>
      </c>
      <c r="BN154" s="14">
        <f t="shared" si="279"/>
        <v>0.7412628844091611</v>
      </c>
    </row>
    <row r="155" spans="1:66" s="10" customFormat="1" x14ac:dyDescent="0.25">
      <c r="A155" t="s">
        <v>154</v>
      </c>
      <c r="B155" t="s">
        <v>164</v>
      </c>
      <c r="C155" t="s">
        <v>157</v>
      </c>
      <c r="D155" s="11">
        <v>44201</v>
      </c>
      <c r="E155" s="10">
        <f>VLOOKUP(A155,home!$A$2:$E$405,3,FALSE)</f>
        <v>1.32880434782609</v>
      </c>
      <c r="F155" s="10">
        <f>VLOOKUP(B155,home!$B$2:$E$405,3,FALSE)</f>
        <v>0.88</v>
      </c>
      <c r="G155" s="10">
        <f>VLOOKUP(C155,away!$B$2:$E$405,4,FALSE)</f>
        <v>0.75</v>
      </c>
      <c r="H155" s="10">
        <f>VLOOKUP(A155,away!$A$2:$E$405,3,FALSE)</f>
        <v>1.02717391304348</v>
      </c>
      <c r="I155" s="10">
        <f>VLOOKUP(C155,away!$B$2:$E$405,3,FALSE)</f>
        <v>1.0900000000000001</v>
      </c>
      <c r="J155" s="10">
        <f>VLOOKUP(B155,home!$B$2:$E$405,4,FALSE)</f>
        <v>1.68</v>
      </c>
      <c r="K155" s="12">
        <f t="shared" si="224"/>
        <v>0.87701086956521945</v>
      </c>
      <c r="L155" s="12">
        <f t="shared" si="225"/>
        <v>1.8809608695652207</v>
      </c>
      <c r="M155" s="13">
        <f t="shared" si="226"/>
        <v>6.3420270851004032E-2</v>
      </c>
      <c r="N155" s="13">
        <f t="shared" si="227"/>
        <v>5.5620266887100769E-2</v>
      </c>
      <c r="O155" s="13">
        <f t="shared" si="228"/>
        <v>0.11929104780796636</v>
      </c>
      <c r="P155" s="13">
        <f t="shared" si="229"/>
        <v>0.10461954556941072</v>
      </c>
      <c r="Q155" s="13">
        <f t="shared" si="230"/>
        <v>2.4389789314052914E-2</v>
      </c>
      <c r="R155" s="13">
        <f t="shared" si="231"/>
        <v>0.11219089650810937</v>
      </c>
      <c r="S155" s="13">
        <f t="shared" si="232"/>
        <v>4.3145705498736177E-2</v>
      </c>
      <c r="T155" s="13">
        <f t="shared" si="233"/>
        <v>4.5876239316673492E-2</v>
      </c>
      <c r="U155" s="13">
        <f t="shared" si="234"/>
        <v>9.8392635703878517E-2</v>
      </c>
      <c r="V155" s="13">
        <f t="shared" si="235"/>
        <v>7.9082392952773868E-3</v>
      </c>
      <c r="W155" s="13">
        <f t="shared" si="236"/>
        <v>7.1300367782766829E-3</v>
      </c>
      <c r="X155" s="13">
        <f t="shared" si="237"/>
        <v>1.3411320178499315E-2</v>
      </c>
      <c r="Y155" s="13">
        <f t="shared" si="238"/>
        <v>1.2613084232483833E-2</v>
      </c>
      <c r="Z155" s="13">
        <f t="shared" si="239"/>
        <v>7.0342228751065022E-2</v>
      </c>
      <c r="AA155" s="13">
        <f t="shared" si="240"/>
        <v>6.1690899204127105E-2</v>
      </c>
      <c r="AB155" s="13">
        <f t="shared" si="241"/>
        <v>2.7051794577635905E-2</v>
      </c>
      <c r="AC155" s="13">
        <f t="shared" si="242"/>
        <v>8.1535090262171614E-4</v>
      </c>
      <c r="AD155" s="13">
        <f t="shared" si="243"/>
        <v>1.5632799387371072E-3</v>
      </c>
      <c r="AE155" s="13">
        <f t="shared" si="244"/>
        <v>2.9404683929408139E-3</v>
      </c>
      <c r="AF155" s="13">
        <f t="shared" si="245"/>
        <v>2.7654529926575007E-3</v>
      </c>
      <c r="AG155" s="13">
        <f t="shared" si="246"/>
        <v>1.7339029552702646E-3</v>
      </c>
      <c r="AH155" s="13">
        <f t="shared" si="247"/>
        <v>3.3077744939689749E-2</v>
      </c>
      <c r="AI155" s="13">
        <f t="shared" si="248"/>
        <v>2.9009541852813837E-2</v>
      </c>
      <c r="AJ155" s="13">
        <f t="shared" si="249"/>
        <v>1.2720841763012445E-2</v>
      </c>
      <c r="AK155" s="13">
        <f t="shared" si="250"/>
        <v>3.7187721653937022E-3</v>
      </c>
      <c r="AL155" s="13">
        <f t="shared" si="251"/>
        <v>5.3800868250654756E-5</v>
      </c>
      <c r="AM155" s="13">
        <f t="shared" si="252"/>
        <v>2.7420269968913869E-4</v>
      </c>
      <c r="AN155" s="13">
        <f t="shared" si="253"/>
        <v>5.1576454844441341E-4</v>
      </c>
      <c r="AO155" s="13">
        <f t="shared" si="254"/>
        <v>4.8506646676645864E-4</v>
      </c>
      <c r="AP155" s="13">
        <f t="shared" si="255"/>
        <v>3.0413034770865576E-4</v>
      </c>
      <c r="AQ155" s="13">
        <f t="shared" si="256"/>
        <v>1.4301432082181156E-4</v>
      </c>
      <c r="AR155" s="13">
        <f t="shared" si="257"/>
        <v>1.2443588777003065E-2</v>
      </c>
      <c r="AS155" s="13">
        <f t="shared" si="258"/>
        <v>1.091316261383146E-2</v>
      </c>
      <c r="AT155" s="13">
        <f t="shared" si="259"/>
        <v>4.7854811168314857E-3</v>
      </c>
      <c r="AU155" s="13">
        <f t="shared" si="260"/>
        <v>1.3989729851867734E-3</v>
      </c>
      <c r="AV155" s="13">
        <f t="shared" si="261"/>
        <v>3.067286285592257E-4</v>
      </c>
      <c r="AW155" s="13">
        <f t="shared" si="262"/>
        <v>2.4653099045531467E-6</v>
      </c>
      <c r="AX155" s="13">
        <f t="shared" si="263"/>
        <v>4.0079791348583695E-5</v>
      </c>
      <c r="AY155" s="13">
        <f t="shared" si="264"/>
        <v>7.5388519187024594E-5</v>
      </c>
      <c r="AZ155" s="13">
        <f t="shared" si="265"/>
        <v>7.0901427302630065E-5</v>
      </c>
      <c r="BA155" s="13">
        <f t="shared" si="266"/>
        <v>4.445427011752344E-5</v>
      </c>
      <c r="BB155" s="13">
        <f t="shared" si="267"/>
        <v>2.0904185644036031E-5</v>
      </c>
      <c r="BC155" s="13">
        <f t="shared" si="268"/>
        <v>7.8639910413117535E-6</v>
      </c>
      <c r="BD155" s="13">
        <f t="shared" si="269"/>
        <v>3.9009839277506231E-3</v>
      </c>
      <c r="BE155" s="13">
        <f t="shared" si="270"/>
        <v>3.4212053066365183E-3</v>
      </c>
      <c r="BF155" s="13">
        <f t="shared" si="271"/>
        <v>1.5002171204672181E-3</v>
      </c>
      <c r="BG155" s="13">
        <f t="shared" si="272"/>
        <v>4.3856890711919494E-4</v>
      </c>
      <c r="BH155" s="13">
        <f t="shared" si="273"/>
        <v>9.6157424649218276E-5</v>
      </c>
      <c r="BI155" s="13">
        <f t="shared" si="274"/>
        <v>1.6866221321352596E-5</v>
      </c>
      <c r="BJ155" s="14">
        <f t="shared" si="275"/>
        <v>0.17002561155476428</v>
      </c>
      <c r="BK155" s="14">
        <f t="shared" si="276"/>
        <v>0.22003830150448775</v>
      </c>
      <c r="BL155" s="14">
        <f t="shared" si="277"/>
        <v>0.53636610755198311</v>
      </c>
      <c r="BM155" s="14">
        <f t="shared" si="278"/>
        <v>0.51716750921537347</v>
      </c>
      <c r="BN155" s="14">
        <f t="shared" si="279"/>
        <v>0.47953181693764413</v>
      </c>
    </row>
    <row r="156" spans="1:66" x14ac:dyDescent="0.25">
      <c r="A156" t="s">
        <v>154</v>
      </c>
      <c r="B156" t="s">
        <v>168</v>
      </c>
      <c r="C156" t="s">
        <v>158</v>
      </c>
      <c r="D156" s="11">
        <v>44201</v>
      </c>
      <c r="E156" s="10">
        <f>VLOOKUP(A156,home!$A$2:$E$405,3,FALSE)</f>
        <v>1.32880434782609</v>
      </c>
      <c r="F156" s="10">
        <f>VLOOKUP(B156,home!$B$2:$E$405,3,FALSE)</f>
        <v>0.79</v>
      </c>
      <c r="G156" s="10">
        <f>VLOOKUP(C156,away!$B$2:$E$405,4,FALSE)</f>
        <v>0.59</v>
      </c>
      <c r="H156" s="10">
        <f>VLOOKUP(A156,away!$A$2:$E$405,3,FALSE)</f>
        <v>1.02717391304348</v>
      </c>
      <c r="I156" s="10">
        <f>VLOOKUP(C156,away!$B$2:$E$405,3,FALSE)</f>
        <v>0.83</v>
      </c>
      <c r="J156" s="10">
        <f>VLOOKUP(B156,home!$B$2:$E$405,4,FALSE)</f>
        <v>0.81</v>
      </c>
      <c r="K156" s="12">
        <f t="shared" si="224"/>
        <v>0.61935570652174055</v>
      </c>
      <c r="L156" s="12">
        <f t="shared" si="225"/>
        <v>0.69056902173913171</v>
      </c>
      <c r="M156" s="13">
        <f t="shared" si="226"/>
        <v>0.26984036697397956</v>
      </c>
      <c r="N156" s="13">
        <f t="shared" si="227"/>
        <v>0.16712717113525483</v>
      </c>
      <c r="O156" s="13">
        <f t="shared" si="228"/>
        <v>0.18634339824694937</v>
      </c>
      <c r="P156" s="13">
        <f t="shared" si="229"/>
        <v>0.1154128470769014</v>
      </c>
      <c r="Q156" s="13">
        <f t="shared" si="230"/>
        <v>5.1755583578727803E-2</v>
      </c>
      <c r="R156" s="13">
        <f t="shared" si="231"/>
        <v>6.4341489117470618E-2</v>
      </c>
      <c r="S156" s="13">
        <f t="shared" si="232"/>
        <v>1.234074558577875E-2</v>
      </c>
      <c r="T156" s="13">
        <f t="shared" si="233"/>
        <v>3.5740802721499931E-2</v>
      </c>
      <c r="U156" s="13">
        <f t="shared" si="234"/>
        <v>3.9850268451011896E-2</v>
      </c>
      <c r="V156" s="13">
        <f t="shared" si="235"/>
        <v>5.8647043767990725E-4</v>
      </c>
      <c r="W156" s="13">
        <f t="shared" si="236"/>
        <v>1.0685038677949319E-2</v>
      </c>
      <c r="X156" s="13">
        <f t="shared" si="237"/>
        <v>7.3787567070762476E-3</v>
      </c>
      <c r="Y156" s="13">
        <f t="shared" si="238"/>
        <v>2.5477704004283502E-3</v>
      </c>
      <c r="Z156" s="13">
        <f t="shared" si="239"/>
        <v>1.4810746399030225E-2</v>
      </c>
      <c r="AA156" s="13">
        <f t="shared" si="240"/>
        <v>9.1731203000856906E-3</v>
      </c>
      <c r="AB156" s="13">
        <f t="shared" si="241"/>
        <v>2.8407122022342467E-3</v>
      </c>
      <c r="AC156" s="13">
        <f t="shared" si="242"/>
        <v>1.5677376150693163E-5</v>
      </c>
      <c r="AD156" s="13">
        <f t="shared" si="243"/>
        <v>1.6544599198983559E-3</v>
      </c>
      <c r="AE156" s="13">
        <f t="shared" si="244"/>
        <v>1.1425187683908101E-3</v>
      </c>
      <c r="AF156" s="13">
        <f t="shared" si="245"/>
        <v>3.9449403410311959E-4</v>
      </c>
      <c r="AG156" s="13">
        <f t="shared" si="246"/>
        <v>9.0808453070838322E-5</v>
      </c>
      <c r="AH156" s="13">
        <f t="shared" si="247"/>
        <v>2.556960663001167E-3</v>
      </c>
      <c r="AI156" s="13">
        <f t="shared" si="248"/>
        <v>1.5836681779813858E-3</v>
      </c>
      <c r="AJ156" s="13">
        <f t="shared" si="249"/>
        <v>4.9042696163482935E-4</v>
      </c>
      <c r="AK156" s="13">
        <f t="shared" si="250"/>
        <v>1.0124957910688347E-4</v>
      </c>
      <c r="AL156" s="13">
        <f t="shared" si="251"/>
        <v>2.6821348288804959E-7</v>
      </c>
      <c r="AM156" s="13">
        <f t="shared" si="252"/>
        <v>2.0493983852010978E-4</v>
      </c>
      <c r="AN156" s="13">
        <f t="shared" si="253"/>
        <v>1.4152510380220786E-4</v>
      </c>
      <c r="AO156" s="13">
        <f t="shared" si="254"/>
        <v>4.8866426242109868E-5</v>
      </c>
      <c r="AP156" s="13">
        <f t="shared" si="255"/>
        <v>1.1248546721967082E-5</v>
      </c>
      <c r="AQ156" s="13">
        <f t="shared" si="256"/>
        <v>1.9419744764439303E-6</v>
      </c>
      <c r="AR156" s="13">
        <f t="shared" si="257"/>
        <v>3.5315156473483161E-4</v>
      </c>
      <c r="AS156" s="13">
        <f t="shared" si="258"/>
        <v>2.1872643688559983E-4</v>
      </c>
      <c r="AT156" s="13">
        <f t="shared" si="259"/>
        <v>6.7734733426131783E-5</v>
      </c>
      <c r="AU156" s="13">
        <f t="shared" si="260"/>
        <v>1.3983964559067873E-5</v>
      </c>
      <c r="AV156" s="13">
        <f t="shared" si="261"/>
        <v>2.165262062364115E-6</v>
      </c>
      <c r="AW156" s="13">
        <f t="shared" si="262"/>
        <v>3.1865837766373585E-9</v>
      </c>
      <c r="AX156" s="13">
        <f t="shared" si="263"/>
        <v>2.1155109746845661E-5</v>
      </c>
      <c r="AY156" s="13">
        <f t="shared" si="264"/>
        <v>1.460906344266318E-5</v>
      </c>
      <c r="AZ156" s="13">
        <f t="shared" si="265"/>
        <v>5.0442833250624108E-6</v>
      </c>
      <c r="BA156" s="13">
        <f t="shared" si="266"/>
        <v>1.1611419337211212E-6</v>
      </c>
      <c r="BB156" s="13">
        <f t="shared" si="267"/>
        <v>2.0046216231751956E-7</v>
      </c>
      <c r="BC156" s="13">
        <f t="shared" si="268"/>
        <v>2.768659186546411E-8</v>
      </c>
      <c r="BD156" s="13">
        <f t="shared" si="269"/>
        <v>4.0645921764096049E-5</v>
      </c>
      <c r="BE156" s="13">
        <f t="shared" si="270"/>
        <v>2.5174283591429098E-5</v>
      </c>
      <c r="BF156" s="13">
        <f t="shared" si="271"/>
        <v>7.7959180999741149E-6</v>
      </c>
      <c r="BG156" s="13">
        <f t="shared" si="272"/>
        <v>1.6094821209316981E-6</v>
      </c>
      <c r="BH156" s="13">
        <f t="shared" si="273"/>
        <v>2.4921048403594024E-7</v>
      </c>
      <c r="BI156" s="13">
        <f t="shared" si="274"/>
        <v>3.0869987082540956E-8</v>
      </c>
      <c r="BJ156" s="14">
        <f t="shared" si="275"/>
        <v>0.27896812403336507</v>
      </c>
      <c r="BK156" s="14">
        <f t="shared" si="276"/>
        <v>0.39821098472741584</v>
      </c>
      <c r="BL156" s="14">
        <f t="shared" si="277"/>
        <v>0.30801256134719163</v>
      </c>
      <c r="BM156" s="14">
        <f t="shared" si="278"/>
        <v>0.14516695450086015</v>
      </c>
      <c r="BN156" s="14">
        <f t="shared" si="279"/>
        <v>0.85482085612928349</v>
      </c>
    </row>
    <row r="157" spans="1:66" x14ac:dyDescent="0.25">
      <c r="A157" t="s">
        <v>154</v>
      </c>
      <c r="B157" t="s">
        <v>162</v>
      </c>
      <c r="C157" t="s">
        <v>165</v>
      </c>
      <c r="D157" s="11">
        <v>44201</v>
      </c>
      <c r="E157" s="10">
        <f>VLOOKUP(A157,home!$A$2:$E$405,3,FALSE)</f>
        <v>1.32880434782609</v>
      </c>
      <c r="F157" s="10">
        <f>VLOOKUP(B157,home!$B$2:$E$405,3,FALSE)</f>
        <v>0.54</v>
      </c>
      <c r="G157" s="10">
        <f>VLOOKUP(C157,away!$B$2:$E$405,4,FALSE)</f>
        <v>1.42</v>
      </c>
      <c r="H157" s="10">
        <f>VLOOKUP(A157,away!$A$2:$E$405,3,FALSE)</f>
        <v>1.02717391304348</v>
      </c>
      <c r="I157" s="10">
        <f>VLOOKUP(C157,away!$B$2:$E$405,3,FALSE)</f>
        <v>0.84</v>
      </c>
      <c r="J157" s="10">
        <f>VLOOKUP(B157,home!$B$2:$E$405,4,FALSE)</f>
        <v>1.1399999999999999</v>
      </c>
      <c r="K157" s="12">
        <f t="shared" si="224"/>
        <v>1.0189271739130459</v>
      </c>
      <c r="L157" s="12">
        <f t="shared" si="225"/>
        <v>0.98362173913043638</v>
      </c>
      <c r="M157" s="13">
        <f t="shared" si="226"/>
        <v>0.13499076462844145</v>
      </c>
      <c r="N157" s="13">
        <f t="shared" si="227"/>
        <v>0.13754575830721899</v>
      </c>
      <c r="O157" s="13">
        <f t="shared" si="228"/>
        <v>0.13277985067037498</v>
      </c>
      <c r="P157" s="13">
        <f t="shared" si="229"/>
        <v>0.13529299799616143</v>
      </c>
      <c r="Q157" s="13">
        <f t="shared" si="230"/>
        <v>7.0074555397850749E-2</v>
      </c>
      <c r="R157" s="13">
        <f t="shared" si="231"/>
        <v>6.5302573818936935E-2</v>
      </c>
      <c r="S157" s="13">
        <f t="shared" si="232"/>
        <v>3.389897700996649E-2</v>
      </c>
      <c r="T157" s="13">
        <f t="shared" si="233"/>
        <v>6.8926856049226062E-2</v>
      </c>
      <c r="U157" s="13">
        <f t="shared" si="234"/>
        <v>6.6538566990577461E-2</v>
      </c>
      <c r="V157" s="13">
        <f t="shared" si="235"/>
        <v>3.7749860076271582E-3</v>
      </c>
      <c r="W157" s="13">
        <f t="shared" si="236"/>
        <v>2.3800289564915079E-2</v>
      </c>
      <c r="X157" s="13">
        <f t="shared" si="237"/>
        <v>2.3410482213649747E-2</v>
      </c>
      <c r="Y157" s="13">
        <f t="shared" si="238"/>
        <v>1.1513529614436156E-2</v>
      </c>
      <c r="Z157" s="13">
        <f t="shared" si="239"/>
        <v>2.1411010409825484E-2</v>
      </c>
      <c r="AA157" s="13">
        <f t="shared" si="240"/>
        <v>2.1816260327506286E-2</v>
      </c>
      <c r="AB157" s="13">
        <f t="shared" si="241"/>
        <v>1.1114590240428639E-2</v>
      </c>
      <c r="AC157" s="13">
        <f t="shared" si="242"/>
        <v>2.3646486843526254E-4</v>
      </c>
      <c r="AD157" s="13">
        <f t="shared" si="243"/>
        <v>6.0626904461727688E-3</v>
      </c>
      <c r="AE157" s="13">
        <f t="shared" si="244"/>
        <v>5.9633941204739402E-3</v>
      </c>
      <c r="AF157" s="13">
        <f t="shared" si="245"/>
        <v>2.932862047950398E-3</v>
      </c>
      <c r="AG157" s="13">
        <f t="shared" si="246"/>
        <v>9.61608956078208E-4</v>
      </c>
      <c r="AH157" s="13">
        <f t="shared" si="247"/>
        <v>5.2650838239631037E-3</v>
      </c>
      <c r="AI157" s="13">
        <f t="shared" si="248"/>
        <v>5.3647369811660175E-3</v>
      </c>
      <c r="AJ157" s="13">
        <f t="shared" si="249"/>
        <v>2.7331381455031477E-3</v>
      </c>
      <c r="AK157" s="13">
        <f t="shared" si="250"/>
        <v>9.2828957550382179E-4</v>
      </c>
      <c r="AL157" s="13">
        <f t="shared" si="251"/>
        <v>9.4797717634778439E-6</v>
      </c>
      <c r="AM157" s="13">
        <f t="shared" si="252"/>
        <v>1.2354880085256891E-3</v>
      </c>
      <c r="AN157" s="13">
        <f t="shared" si="253"/>
        <v>1.2152528636208376E-3</v>
      </c>
      <c r="AO157" s="13">
        <f t="shared" si="254"/>
        <v>5.9767456759898569E-4</v>
      </c>
      <c r="AP157" s="13">
        <f t="shared" si="255"/>
        <v>1.9596189920524862E-4</v>
      </c>
      <c r="AQ157" s="13">
        <f t="shared" si="256"/>
        <v>4.8188096024892471E-5</v>
      </c>
      <c r="AR157" s="13">
        <f t="shared" si="257"/>
        <v>1.0357701815188237E-3</v>
      </c>
      <c r="AS157" s="13">
        <f t="shared" si="258"/>
        <v>1.0553743838783776E-3</v>
      </c>
      <c r="AT157" s="13">
        <f t="shared" si="259"/>
        <v>5.376748191927086E-4</v>
      </c>
      <c r="AU157" s="13">
        <f t="shared" si="260"/>
        <v>1.8261716133474482E-4</v>
      </c>
      <c r="AV157" s="13">
        <f t="shared" si="261"/>
        <v>4.6518397026708572E-5</v>
      </c>
      <c r="AW157" s="13">
        <f t="shared" si="262"/>
        <v>2.6391656119966818E-7</v>
      </c>
      <c r="AX157" s="13">
        <f t="shared" si="263"/>
        <v>2.0981205082175615E-4</v>
      </c>
      <c r="AY157" s="13">
        <f t="shared" si="264"/>
        <v>2.0637569431981929E-4</v>
      </c>
      <c r="AZ157" s="13">
        <f t="shared" si="265"/>
        <v>1.0149780968055598E-4</v>
      </c>
      <c r="BA157" s="13">
        <f t="shared" si="266"/>
        <v>3.3278484025306173E-5</v>
      </c>
      <c r="BB157" s="13">
        <f t="shared" si="267"/>
        <v>8.183360083149024E-6</v>
      </c>
      <c r="BC157" s="13">
        <f t="shared" si="268"/>
        <v>1.6098661753835279E-6</v>
      </c>
      <c r="BD157" s="13">
        <f t="shared" si="269"/>
        <v>1.6980101121416544E-4</v>
      </c>
      <c r="BE157" s="13">
        <f t="shared" si="270"/>
        <v>1.7301486448402701E-4</v>
      </c>
      <c r="BF157" s="13">
        <f t="shared" si="271"/>
        <v>8.8144773456829117E-5</v>
      </c>
      <c r="BG157" s="13">
        <f t="shared" si="272"/>
        <v>2.9937701637857516E-5</v>
      </c>
      <c r="BH157" s="13">
        <f t="shared" si="273"/>
        <v>7.6260844308285314E-6</v>
      </c>
      <c r="BI157" s="13">
        <f t="shared" si="274"/>
        <v>1.5540849314252793E-6</v>
      </c>
      <c r="BJ157" s="14">
        <f t="shared" si="275"/>
        <v>0.3550453494180536</v>
      </c>
      <c r="BK157" s="14">
        <f t="shared" si="276"/>
        <v>0.30841004597671501</v>
      </c>
      <c r="BL157" s="14">
        <f t="shared" si="277"/>
        <v>0.31517112403706682</v>
      </c>
      <c r="BM157" s="14">
        <f t="shared" si="278"/>
        <v>0.32384491724491782</v>
      </c>
      <c r="BN157" s="14">
        <f t="shared" si="279"/>
        <v>0.67598650081898459</v>
      </c>
    </row>
    <row r="158" spans="1:66" x14ac:dyDescent="0.25">
      <c r="A158" t="s">
        <v>154</v>
      </c>
      <c r="B158" t="s">
        <v>170</v>
      </c>
      <c r="C158" t="s">
        <v>173</v>
      </c>
      <c r="D158" s="11">
        <v>44201</v>
      </c>
      <c r="E158" s="10">
        <f>VLOOKUP(A158,home!$A$2:$E$405,3,FALSE)</f>
        <v>1.32880434782609</v>
      </c>
      <c r="F158" s="10">
        <f>VLOOKUP(B158,home!$B$2:$E$405,3,FALSE)</f>
        <v>1.0900000000000001</v>
      </c>
      <c r="G158" s="10">
        <f>VLOOKUP(C158,away!$B$2:$E$405,4,FALSE)</f>
        <v>1.42</v>
      </c>
      <c r="H158" s="10">
        <f>VLOOKUP(A158,away!$A$2:$E$405,3,FALSE)</f>
        <v>1.02717391304348</v>
      </c>
      <c r="I158" s="10">
        <f>VLOOKUP(C158,away!$B$2:$E$405,3,FALSE)</f>
        <v>0.89</v>
      </c>
      <c r="J158" s="10">
        <f>VLOOKUP(B158,home!$B$2:$E$405,4,FALSE)</f>
        <v>1.41</v>
      </c>
      <c r="K158" s="12">
        <f t="shared" si="224"/>
        <v>2.0567233695652223</v>
      </c>
      <c r="L158" s="12">
        <f t="shared" si="225"/>
        <v>1.2890005434782632</v>
      </c>
      <c r="M158" s="13">
        <f t="shared" si="226"/>
        <v>3.523469906477595E-2</v>
      </c>
      <c r="N158" s="13">
        <f t="shared" si="227"/>
        <v>7.2468028986122576E-2</v>
      </c>
      <c r="O158" s="13">
        <f t="shared" si="228"/>
        <v>4.5417546243789249E-2</v>
      </c>
      <c r="P158" s="13">
        <f t="shared" si="229"/>
        <v>9.3411328747910513E-2</v>
      </c>
      <c r="Q158" s="13">
        <f t="shared" si="230"/>
        <v>7.4523344381044118E-2</v>
      </c>
      <c r="R158" s="13">
        <f t="shared" si="231"/>
        <v>2.9271620895846749E-2</v>
      </c>
      <c r="S158" s="13">
        <f t="shared" si="232"/>
        <v>6.1911103046522517E-2</v>
      </c>
      <c r="T158" s="13">
        <f t="shared" si="233"/>
        <v>9.6060631408983632E-2</v>
      </c>
      <c r="U158" s="13">
        <f t="shared" si="234"/>
        <v>6.0203626761541687E-2</v>
      </c>
      <c r="V158" s="13">
        <f t="shared" si="235"/>
        <v>1.8237067919869971E-2</v>
      </c>
      <c r="W158" s="13">
        <f t="shared" si="236"/>
        <v>5.1091301322216842E-2</v>
      </c>
      <c r="X158" s="13">
        <f t="shared" si="237"/>
        <v>6.5856715171349209E-2</v>
      </c>
      <c r="Y158" s="13">
        <f t="shared" si="238"/>
        <v>4.2444670823781158E-2</v>
      </c>
      <c r="Z158" s="13">
        <f t="shared" si="239"/>
        <v>1.2577045081078719E-2</v>
      </c>
      <c r="AA158" s="13">
        <f t="shared" si="240"/>
        <v>2.5867502538329923E-2</v>
      </c>
      <c r="AB158" s="13">
        <f t="shared" si="241"/>
        <v>2.6601148491435436E-2</v>
      </c>
      <c r="AC158" s="13">
        <f t="shared" si="242"/>
        <v>3.0217881663490292E-3</v>
      </c>
      <c r="AD158" s="13">
        <f t="shared" si="243"/>
        <v>2.6270168352725484E-2</v>
      </c>
      <c r="AE158" s="13">
        <f t="shared" si="244"/>
        <v>3.3862261283928614E-2</v>
      </c>
      <c r="AF158" s="13">
        <f t="shared" si="245"/>
        <v>2.1824236599193469E-2</v>
      </c>
      <c r="AG158" s="13">
        <f t="shared" si="246"/>
        <v>9.3771509457861984E-3</v>
      </c>
      <c r="AH158" s="13">
        <f t="shared" si="247"/>
        <v>4.0529544862152713E-3</v>
      </c>
      <c r="AI158" s="13">
        <f t="shared" si="248"/>
        <v>8.335806207583155E-3</v>
      </c>
      <c r="AJ158" s="13">
        <f t="shared" si="249"/>
        <v>8.5722237156515627E-3</v>
      </c>
      <c r="AK158" s="13">
        <f t="shared" si="250"/>
        <v>5.8768976150405973E-3</v>
      </c>
      <c r="AL158" s="13">
        <f t="shared" si="251"/>
        <v>3.2044462453838154E-4</v>
      </c>
      <c r="AM158" s="13">
        <f t="shared" si="252"/>
        <v>1.0806093834692644E-2</v>
      </c>
      <c r="AN158" s="13">
        <f t="shared" si="253"/>
        <v>1.3929060825795925E-2</v>
      </c>
      <c r="AO158" s="13">
        <f t="shared" si="254"/>
        <v>8.9772834872963673E-3</v>
      </c>
      <c r="AP158" s="13">
        <f t="shared" si="255"/>
        <v>3.8572410980278198E-3</v>
      </c>
      <c r="AQ158" s="13">
        <f t="shared" si="256"/>
        <v>1.2429964679211379E-3</v>
      </c>
      <c r="AR158" s="13">
        <f t="shared" si="257"/>
        <v>1.0448521070848295E-3</v>
      </c>
      <c r="AS158" s="13">
        <f t="shared" si="258"/>
        <v>2.1489717463808325E-3</v>
      </c>
      <c r="AT158" s="13">
        <f t="shared" si="259"/>
        <v>2.2099202056584232E-3</v>
      </c>
      <c r="AU158" s="13">
        <f t="shared" si="260"/>
        <v>1.5150648439506871E-3</v>
      </c>
      <c r="AV158" s="13">
        <f t="shared" si="261"/>
        <v>7.7901731774001638E-4</v>
      </c>
      <c r="AW158" s="13">
        <f t="shared" si="262"/>
        <v>2.3598232363394913E-5</v>
      </c>
      <c r="AX158" s="13">
        <f t="shared" si="263"/>
        <v>3.7041909539211725E-3</v>
      </c>
      <c r="AY158" s="13">
        <f t="shared" si="264"/>
        <v>4.7747041527516571E-3</v>
      </c>
      <c r="AZ158" s="13">
        <f t="shared" si="265"/>
        <v>3.0772981239224036E-3</v>
      </c>
      <c r="BA158" s="13">
        <f t="shared" si="266"/>
        <v>1.3222129847268731E-3</v>
      </c>
      <c r="BB158" s="13">
        <f t="shared" si="267"/>
        <v>4.2608331397673893E-4</v>
      </c>
      <c r="BC158" s="13">
        <f t="shared" si="268"/>
        <v>1.0984432465660714E-4</v>
      </c>
      <c r="BD158" s="13">
        <f t="shared" si="269"/>
        <v>2.2446915564779241E-4</v>
      </c>
      <c r="BE158" s="13">
        <f t="shared" si="270"/>
        <v>4.616709581673879E-4</v>
      </c>
      <c r="BF158" s="13">
        <f t="shared" si="271"/>
        <v>4.7476472435621745E-4</v>
      </c>
      <c r="BG158" s="13">
        <f t="shared" si="272"/>
        <v>3.254865678762078E-4</v>
      </c>
      <c r="BH158" s="13">
        <f t="shared" si="273"/>
        <v>1.6735895765764342E-4</v>
      </c>
      <c r="BI158" s="13">
        <f t="shared" si="274"/>
        <v>6.8842215864110348E-5</v>
      </c>
      <c r="BJ158" s="14">
        <f t="shared" si="275"/>
        <v>0.54600551884282067</v>
      </c>
      <c r="BK158" s="14">
        <f t="shared" si="276"/>
        <v>0.21691113572271806</v>
      </c>
      <c r="BL158" s="14">
        <f t="shared" si="277"/>
        <v>0.22361974575581781</v>
      </c>
      <c r="BM158" s="14">
        <f t="shared" si="278"/>
        <v>0.64403577116255795</v>
      </c>
      <c r="BN158" s="14">
        <f t="shared" si="279"/>
        <v>0.35032656831948916</v>
      </c>
    </row>
    <row r="159" spans="1:66" x14ac:dyDescent="0.25">
      <c r="A159" t="s">
        <v>154</v>
      </c>
      <c r="B159" t="s">
        <v>166</v>
      </c>
      <c r="C159" t="s">
        <v>171</v>
      </c>
      <c r="D159" s="11">
        <v>44201</v>
      </c>
      <c r="E159" s="10">
        <f>VLOOKUP(A159,home!$A$2:$E$405,3,FALSE)</f>
        <v>1.32880434782609</v>
      </c>
      <c r="F159" s="10">
        <f>VLOOKUP(B159,home!$B$2:$E$405,3,FALSE)</f>
        <v>0.75</v>
      </c>
      <c r="G159" s="10">
        <f>VLOOKUP(C159,away!$B$2:$E$405,4,FALSE)</f>
        <v>0.96</v>
      </c>
      <c r="H159" s="10">
        <f>VLOOKUP(A159,away!$A$2:$E$405,3,FALSE)</f>
        <v>1.02717391304348</v>
      </c>
      <c r="I159" s="10">
        <f>VLOOKUP(C159,away!$B$2:$E$405,3,FALSE)</f>
        <v>0.63</v>
      </c>
      <c r="J159" s="10">
        <f>VLOOKUP(B159,home!$B$2:$E$405,4,FALSE)</f>
        <v>1.1499999999999999</v>
      </c>
      <c r="K159" s="12">
        <f t="shared" si="224"/>
        <v>0.95673913043478476</v>
      </c>
      <c r="L159" s="12">
        <f t="shared" si="225"/>
        <v>0.74418750000000122</v>
      </c>
      <c r="M159" s="13">
        <f t="shared" si="226"/>
        <v>0.18251432234524631</v>
      </c>
      <c r="N159" s="13">
        <f t="shared" si="227"/>
        <v>0.17461859405248498</v>
      </c>
      <c r="O159" s="13">
        <f t="shared" si="228"/>
        <v>0.13582487726030321</v>
      </c>
      <c r="P159" s="13">
        <f t="shared" si="229"/>
        <v>0.12994897496143387</v>
      </c>
      <c r="Q159" s="13">
        <f t="shared" si="230"/>
        <v>8.3532220915759556E-2</v>
      </c>
      <c r="R159" s="13">
        <f t="shared" si="231"/>
        <v>5.0539587923076015E-2</v>
      </c>
      <c r="S159" s="13">
        <f t="shared" si="232"/>
        <v>2.3130699931570579E-2</v>
      </c>
      <c r="T159" s="13">
        <f t="shared" si="233"/>
        <v>6.2163634652746914E-2</v>
      </c>
      <c r="U159" s="13">
        <f t="shared" si="234"/>
        <v>4.8353201402056102E-2</v>
      </c>
      <c r="V159" s="13">
        <f t="shared" si="235"/>
        <v>1.8298781570335427E-3</v>
      </c>
      <c r="W159" s="13">
        <f t="shared" si="236"/>
        <v>2.6639514800743384E-2</v>
      </c>
      <c r="X159" s="13">
        <f t="shared" si="237"/>
        <v>1.9824793920778249E-2</v>
      </c>
      <c r="Y159" s="13">
        <f t="shared" si="238"/>
        <v>7.376681912959592E-3</v>
      </c>
      <c r="Z159" s="13">
        <f t="shared" si="239"/>
        <v>1.253697652916807E-2</v>
      </c>
      <c r="AA159" s="13">
        <f t="shared" si="240"/>
        <v>1.1994616022797566E-2</v>
      </c>
      <c r="AB159" s="13">
        <f t="shared" si="241"/>
        <v>5.7378592517752383E-3</v>
      </c>
      <c r="AC159" s="13">
        <f t="shared" si="242"/>
        <v>8.1428811912983223E-5</v>
      </c>
      <c r="AD159" s="13">
        <f t="shared" si="243"/>
        <v>6.3717665564169499E-3</v>
      </c>
      <c r="AE159" s="13">
        <f t="shared" si="244"/>
        <v>4.7417890242035469E-3</v>
      </c>
      <c r="AF159" s="13">
        <f t="shared" si="245"/>
        <v>1.764390059724741E-3</v>
      </c>
      <c r="AG159" s="13">
        <f t="shared" si="246"/>
        <v>4.3767900919046947E-4</v>
      </c>
      <c r="AH159" s="13">
        <f t="shared" si="247"/>
        <v>2.3324653052000689E-3</v>
      </c>
      <c r="AI159" s="13">
        <f t="shared" si="248"/>
        <v>2.2315608278664187E-3</v>
      </c>
      <c r="AJ159" s="13">
        <f t="shared" si="249"/>
        <v>1.0675107829826228E-3</v>
      </c>
      <c r="AK159" s="13">
        <f t="shared" si="250"/>
        <v>3.4044311274685033E-4</v>
      </c>
      <c r="AL159" s="13">
        <f t="shared" si="251"/>
        <v>2.3190707456707548E-6</v>
      </c>
      <c r="AM159" s="13">
        <f t="shared" si="252"/>
        <v>1.2192236789039595E-3</v>
      </c>
      <c r="AN159" s="13">
        <f t="shared" si="253"/>
        <v>9.0733102154434188E-4</v>
      </c>
      <c r="AO159" s="13">
        <f t="shared" si="254"/>
        <v>3.3761220229776545E-4</v>
      </c>
      <c r="AP159" s="13">
        <f t="shared" si="255"/>
        <v>8.3748926932489612E-5</v>
      </c>
      <c r="AQ159" s="13">
        <f t="shared" si="256"/>
        <v>1.5581226140393048E-5</v>
      </c>
      <c r="AR159" s="13">
        <f t="shared" si="257"/>
        <v>3.4715830486271594E-4</v>
      </c>
      <c r="AS159" s="13">
        <f t="shared" si="258"/>
        <v>3.3213993471756882E-4</v>
      </c>
      <c r="AT159" s="13">
        <f t="shared" si="259"/>
        <v>1.5888563616217643E-4</v>
      </c>
      <c r="AU159" s="13">
        <f t="shared" si="260"/>
        <v>5.067070179345944E-5</v>
      </c>
      <c r="AV159" s="13">
        <f t="shared" si="261"/>
        <v>1.2119660793098666E-5</v>
      </c>
      <c r="AW159" s="13">
        <f t="shared" si="262"/>
        <v>4.5865634359018889E-8</v>
      </c>
      <c r="AX159" s="13">
        <f t="shared" si="263"/>
        <v>1.9441316706001217E-4</v>
      </c>
      <c r="AY159" s="13">
        <f t="shared" si="264"/>
        <v>1.4467984876147304E-4</v>
      </c>
      <c r="AZ159" s="13">
        <f t="shared" si="265"/>
        <v>5.3834467475089434E-5</v>
      </c>
      <c r="BA159" s="13">
        <f t="shared" si="266"/>
        <v>1.3354312588039399E-5</v>
      </c>
      <c r="BB159" s="13">
        <f t="shared" si="267"/>
        <v>2.4845281247778961E-6</v>
      </c>
      <c r="BC159" s="13">
        <f t="shared" si="268"/>
        <v>3.6979095477163087E-7</v>
      </c>
      <c r="BD159" s="13">
        <f t="shared" si="269"/>
        <v>4.3058478500003787E-5</v>
      </c>
      <c r="BE159" s="13">
        <f t="shared" si="270"/>
        <v>4.1195731277938501E-5</v>
      </c>
      <c r="BF159" s="13">
        <f t="shared" si="271"/>
        <v>1.9706784060239969E-5</v>
      </c>
      <c r="BG159" s="13">
        <f t="shared" si="272"/>
        <v>6.2847504818200234E-6</v>
      </c>
      <c r="BH159" s="13">
        <f t="shared" si="273"/>
        <v>1.5032166777440207E-6</v>
      </c>
      <c r="BI159" s="13">
        <f t="shared" si="274"/>
        <v>2.8763724342397615E-7</v>
      </c>
      <c r="BJ159" s="14">
        <f t="shared" si="275"/>
        <v>0.39044369807579149</v>
      </c>
      <c r="BK159" s="14">
        <f t="shared" si="276"/>
        <v>0.33765230312670447</v>
      </c>
      <c r="BL159" s="14">
        <f t="shared" si="277"/>
        <v>0.25943513272537427</v>
      </c>
      <c r="BM159" s="14">
        <f t="shared" si="278"/>
        <v>0.24294489901560717</v>
      </c>
      <c r="BN159" s="14">
        <f t="shared" si="279"/>
        <v>0.75697857745830388</v>
      </c>
    </row>
    <row r="160" spans="1:66" x14ac:dyDescent="0.25">
      <c r="A160" t="s">
        <v>154</v>
      </c>
      <c r="B160" t="s">
        <v>172</v>
      </c>
      <c r="C160" t="s">
        <v>159</v>
      </c>
      <c r="D160" s="11">
        <v>44201</v>
      </c>
      <c r="E160" s="10">
        <f>VLOOKUP(A160,home!$A$2:$E$405,3,FALSE)</f>
        <v>1.32880434782609</v>
      </c>
      <c r="F160" s="10">
        <f>VLOOKUP(B160,home!$B$2:$E$405,3,FALSE)</f>
        <v>0.92</v>
      </c>
      <c r="G160" s="10">
        <f>VLOOKUP(C160,away!$B$2:$E$405,4,FALSE)</f>
        <v>1.0900000000000001</v>
      </c>
      <c r="H160" s="10">
        <f>VLOOKUP(A160,away!$A$2:$E$405,3,FALSE)</f>
        <v>1.02717391304348</v>
      </c>
      <c r="I160" s="10">
        <f>VLOOKUP(C160,away!$B$2:$E$405,3,FALSE)</f>
        <v>0.54</v>
      </c>
      <c r="J160" s="10">
        <f>VLOOKUP(B160,home!$B$2:$E$405,4,FALSE)</f>
        <v>0.87</v>
      </c>
      <c r="K160" s="12">
        <f t="shared" si="224"/>
        <v>1.3325250000000031</v>
      </c>
      <c r="L160" s="12">
        <f t="shared" si="225"/>
        <v>0.48256630434782694</v>
      </c>
      <c r="M160" s="13">
        <f t="shared" si="226"/>
        <v>0.16282304125989652</v>
      </c>
      <c r="N160" s="13">
        <f t="shared" si="227"/>
        <v>0.21696577305484416</v>
      </c>
      <c r="O160" s="13">
        <f t="shared" si="228"/>
        <v>7.8572913283462012E-2</v>
      </c>
      <c r="P160" s="13">
        <f t="shared" si="229"/>
        <v>0.10470037127304548</v>
      </c>
      <c r="Q160" s="13">
        <f t="shared" si="230"/>
        <v>0.14455615836995342</v>
      </c>
      <c r="R160" s="13">
        <f t="shared" si="231"/>
        <v>1.8958320192521267E-2</v>
      </c>
      <c r="S160" s="13">
        <f t="shared" si="232"/>
        <v>1.683141350863214E-2</v>
      </c>
      <c r="T160" s="13">
        <f t="shared" si="233"/>
        <v>6.975793111530762E-2</v>
      </c>
      <c r="U160" s="13">
        <f t="shared" si="234"/>
        <v>2.5262435614539464E-2</v>
      </c>
      <c r="V160" s="13">
        <f t="shared" si="235"/>
        <v>1.2025702053031259E-3</v>
      </c>
      <c r="W160" s="13">
        <f t="shared" si="236"/>
        <v>6.4208231643974212E-2</v>
      </c>
      <c r="X160" s="13">
        <f t="shared" si="237"/>
        <v>3.0984729053141834E-2</v>
      </c>
      <c r="Y160" s="13">
        <f t="shared" si="238"/>
        <v>7.4760930951966974E-3</v>
      </c>
      <c r="Z160" s="13">
        <f t="shared" si="239"/>
        <v>3.0495488373159241E-3</v>
      </c>
      <c r="AA160" s="13">
        <f t="shared" si="240"/>
        <v>4.0636000644444122E-3</v>
      </c>
      <c r="AB160" s="13">
        <f t="shared" si="241"/>
        <v>2.7074243379369011E-3</v>
      </c>
      <c r="AC160" s="13">
        <f t="shared" si="242"/>
        <v>4.8330670064749983E-5</v>
      </c>
      <c r="AD160" s="13">
        <f t="shared" si="243"/>
        <v>2.1389768467846727E-2</v>
      </c>
      <c r="AE160" s="13">
        <f t="shared" si="244"/>
        <v>1.0321981520384476E-2</v>
      </c>
      <c r="AF160" s="13">
        <f t="shared" si="245"/>
        <v>2.4905202379192498E-3</v>
      </c>
      <c r="AG160" s="13">
        <f t="shared" si="246"/>
        <v>4.0061371570538772E-4</v>
      </c>
      <c r="AH160" s="13">
        <f t="shared" si="247"/>
        <v>3.6790237808793946E-4</v>
      </c>
      <c r="AI160" s="13">
        <f t="shared" si="248"/>
        <v>4.9023911636163274E-4</v>
      </c>
      <c r="AJ160" s="13">
        <f t="shared" si="249"/>
        <v>3.2662793926489309E-4</v>
      </c>
      <c r="AK160" s="13">
        <f t="shared" si="250"/>
        <v>1.450799649229842E-4</v>
      </c>
      <c r="AL160" s="13">
        <f t="shared" si="251"/>
        <v>1.2431260491142126E-6</v>
      </c>
      <c r="AM160" s="13">
        <f t="shared" si="252"/>
        <v>5.7004802455235051E-3</v>
      </c>
      <c r="AN160" s="13">
        <f t="shared" si="253"/>
        <v>2.7508596850900711E-3</v>
      </c>
      <c r="AO160" s="13">
        <f t="shared" si="254"/>
        <v>6.637360960066712E-4</v>
      </c>
      <c r="AP160" s="13">
        <f t="shared" si="255"/>
        <v>1.0676555830406461E-4</v>
      </c>
      <c r="AQ160" s="13">
        <f t="shared" si="256"/>
        <v>1.2880365225606223E-5</v>
      </c>
      <c r="AR160" s="13">
        <f t="shared" si="257"/>
        <v>3.5507458190934796E-5</v>
      </c>
      <c r="AS160" s="13">
        <f t="shared" si="258"/>
        <v>4.7314575725875503E-5</v>
      </c>
      <c r="AT160" s="13">
        <f t="shared" si="259"/>
        <v>3.1523927509561203E-5</v>
      </c>
      <c r="AU160" s="13">
        <f t="shared" si="260"/>
        <v>1.4002140501559378E-5</v>
      </c>
      <c r="AV160" s="13">
        <f t="shared" si="261"/>
        <v>4.664550567960112E-6</v>
      </c>
      <c r="AW160" s="13">
        <f t="shared" si="262"/>
        <v>2.2204705910977749E-8</v>
      </c>
      <c r="AX160" s="13">
        <f t="shared" si="263"/>
        <v>1.2660054065277032E-3</v>
      </c>
      <c r="AY160" s="13">
        <f t="shared" si="264"/>
        <v>6.1093155031244199E-4</v>
      </c>
      <c r="AZ160" s="13">
        <f t="shared" si="265"/>
        <v>1.4740749022188179E-4</v>
      </c>
      <c r="BA160" s="13">
        <f t="shared" si="266"/>
        <v>2.371129592985398E-5</v>
      </c>
      <c r="BB160" s="13">
        <f t="shared" si="267"/>
        <v>2.8605681120418258E-6</v>
      </c>
      <c r="BC160" s="13">
        <f t="shared" si="268"/>
        <v>2.7608275643265306E-7</v>
      </c>
      <c r="BD160" s="13">
        <f t="shared" si="269"/>
        <v>2.8557838126640611E-6</v>
      </c>
      <c r="BE160" s="13">
        <f t="shared" si="270"/>
        <v>3.8054033249701871E-6</v>
      </c>
      <c r="BF160" s="13">
        <f t="shared" si="271"/>
        <v>2.5353975328029553E-6</v>
      </c>
      <c r="BG160" s="13">
        <f t="shared" si="272"/>
        <v>1.1261601991327551E-6</v>
      </c>
      <c r="BH160" s="13">
        <f t="shared" si="273"/>
        <v>3.7515915483734441E-7</v>
      </c>
      <c r="BI160" s="13">
        <f t="shared" si="274"/>
        <v>9.9981790559926703E-8</v>
      </c>
      <c r="BJ160" s="14">
        <f t="shared" si="275"/>
        <v>0.57983771461828393</v>
      </c>
      <c r="BK160" s="14">
        <f t="shared" si="276"/>
        <v>0.28621790159330357</v>
      </c>
      <c r="BL160" s="14">
        <f t="shared" si="277"/>
        <v>0.13103835342985246</v>
      </c>
      <c r="BM160" s="14">
        <f t="shared" si="278"/>
        <v>0.27295603169942662</v>
      </c>
      <c r="BN160" s="14">
        <f t="shared" si="279"/>
        <v>0.72657657743372284</v>
      </c>
    </row>
    <row r="161" spans="1:66" x14ac:dyDescent="0.25">
      <c r="A161" t="s">
        <v>24</v>
      </c>
      <c r="B161" t="s">
        <v>181</v>
      </c>
      <c r="C161" t="s">
        <v>183</v>
      </c>
      <c r="D161" s="11">
        <v>44201</v>
      </c>
      <c r="E161" s="10">
        <f>VLOOKUP(A161,home!$A$2:$E$405,3,FALSE)</f>
        <v>1.63610315186246</v>
      </c>
      <c r="F161" s="10">
        <f>VLOOKUP(B161,home!$B$2:$E$405,3,FALSE)</f>
        <v>0.61</v>
      </c>
      <c r="G161" s="10">
        <f>VLOOKUP(C161,away!$B$2:$E$405,4,FALSE)</f>
        <v>1.26</v>
      </c>
      <c r="H161" s="10">
        <f>VLOOKUP(A161,away!$A$2:$E$405,3,FALSE)</f>
        <v>1.4240687679083099</v>
      </c>
      <c r="I161" s="10">
        <f>VLOOKUP(C161,away!$B$2:$E$405,3,FALSE)</f>
        <v>0.75</v>
      </c>
      <c r="J161" s="10">
        <f>VLOOKUP(B161,home!$B$2:$E$405,4,FALSE)</f>
        <v>0.82</v>
      </c>
      <c r="K161" s="12">
        <f t="shared" si="224"/>
        <v>1.2575088825214868</v>
      </c>
      <c r="L161" s="12">
        <f t="shared" si="225"/>
        <v>0.87580229226361062</v>
      </c>
      <c r="M161" s="13">
        <f t="shared" si="226"/>
        <v>0.11844445354186281</v>
      </c>
      <c r="N161" s="13">
        <f t="shared" si="227"/>
        <v>0.14894495241429606</v>
      </c>
      <c r="O161" s="13">
        <f t="shared" si="228"/>
        <v>0.10373392391787419</v>
      </c>
      <c r="P161" s="13">
        <f t="shared" si="229"/>
        <v>0.13044633074553488</v>
      </c>
      <c r="Q161" s="13">
        <f t="shared" si="230"/>
        <v>9.3649800333858751E-2</v>
      </c>
      <c r="R161" s="13">
        <f t="shared" si="231"/>
        <v>4.542520417638659E-2</v>
      </c>
      <c r="S161" s="13">
        <f t="shared" si="232"/>
        <v>3.5916087026732942E-2</v>
      </c>
      <c r="T161" s="13">
        <f t="shared" si="233"/>
        <v>8.2018709802422957E-2</v>
      </c>
      <c r="U161" s="13">
        <f t="shared" si="234"/>
        <v>5.7122597742158276E-2</v>
      </c>
      <c r="V161" s="13">
        <f t="shared" si="235"/>
        <v>4.3950482246925791E-3</v>
      </c>
      <c r="W161" s="13">
        <f t="shared" si="236"/>
        <v>3.9255151922063698E-2</v>
      </c>
      <c r="X161" s="13">
        <f t="shared" si="237"/>
        <v>3.4379752036499664E-2</v>
      </c>
      <c r="Y161" s="13">
        <f t="shared" si="238"/>
        <v>1.505493282051047E-2</v>
      </c>
      <c r="Z161" s="13">
        <f t="shared" si="239"/>
        <v>1.3261165981407308E-2</v>
      </c>
      <c r="AA161" s="13">
        <f t="shared" si="240"/>
        <v>1.6676034014211458E-2</v>
      </c>
      <c r="AB161" s="13">
        <f t="shared" si="241"/>
        <v>1.0485130449050681E-2</v>
      </c>
      <c r="AC161" s="13">
        <f t="shared" si="242"/>
        <v>3.0252467360058333E-4</v>
      </c>
      <c r="AD161" s="13">
        <f t="shared" si="243"/>
        <v>1.2340925556681382E-2</v>
      </c>
      <c r="AE161" s="13">
        <f t="shared" si="244"/>
        <v>1.0808210891196129E-2</v>
      </c>
      <c r="AF161" s="13">
        <f t="shared" si="245"/>
        <v>4.7329279368890451E-3</v>
      </c>
      <c r="AG161" s="13">
        <f t="shared" si="246"/>
        <v>1.3817030454153028E-3</v>
      </c>
      <c r="AH161" s="13">
        <f t="shared" si="247"/>
        <v>2.9035398911511825E-3</v>
      </c>
      <c r="AI161" s="13">
        <f t="shared" si="248"/>
        <v>3.6512272038780828E-3</v>
      </c>
      <c r="AJ161" s="13">
        <f t="shared" si="249"/>
        <v>2.2957253204903909E-3</v>
      </c>
      <c r="AK161" s="13">
        <f t="shared" si="250"/>
        <v>9.6229832744871798E-4</v>
      </c>
      <c r="AL161" s="13">
        <f t="shared" si="251"/>
        <v>1.3327169808669472E-5</v>
      </c>
      <c r="AM161" s="13">
        <f t="shared" si="252"/>
        <v>3.1037647012126524E-3</v>
      </c>
      <c r="AN161" s="13">
        <f t="shared" si="253"/>
        <v>2.7182842399689215E-3</v>
      </c>
      <c r="AO161" s="13">
        <f t="shared" si="254"/>
        <v>1.1903397841944139E-3</v>
      </c>
      <c r="AP161" s="13">
        <f t="shared" si="255"/>
        <v>3.4750077052334651E-4</v>
      </c>
      <c r="AQ161" s="13">
        <f t="shared" si="256"/>
        <v>7.608549284692942E-5</v>
      </c>
      <c r="AR161" s="13">
        <f t="shared" si="257"/>
        <v>5.0858537846980821E-4</v>
      </c>
      <c r="AS161" s="13">
        <f t="shared" si="258"/>
        <v>6.3955063094633588E-4</v>
      </c>
      <c r="AT161" s="13">
        <f t="shared" si="259"/>
        <v>4.0212029961861947E-4</v>
      </c>
      <c r="AU161" s="13">
        <f t="shared" si="260"/>
        <v>1.6855661620420519E-4</v>
      </c>
      <c r="AV161" s="13">
        <f t="shared" si="261"/>
        <v>5.2990360521138319E-5</v>
      </c>
      <c r="AW161" s="13">
        <f t="shared" si="262"/>
        <v>4.0771113209083679E-7</v>
      </c>
      <c r="AX161" s="13">
        <f t="shared" si="263"/>
        <v>6.5050194683859261E-4</v>
      </c>
      <c r="AY161" s="13">
        <f t="shared" si="264"/>
        <v>5.6971109616318081E-4</v>
      </c>
      <c r="AZ161" s="13">
        <f t="shared" si="265"/>
        <v>2.4947714197386399E-4</v>
      </c>
      <c r="BA161" s="13">
        <f t="shared" si="266"/>
        <v>7.2830884269361462E-5</v>
      </c>
      <c r="BB161" s="13">
        <f t="shared" si="267"/>
        <v>1.594636384767312E-5</v>
      </c>
      <c r="BC161" s="13">
        <f t="shared" si="268"/>
        <v>2.7931724022123387E-6</v>
      </c>
      <c r="BD161" s="13">
        <f t="shared" si="269"/>
        <v>7.4236706712602296E-5</v>
      </c>
      <c r="BE161" s="13">
        <f t="shared" si="270"/>
        <v>9.335331810023986E-5</v>
      </c>
      <c r="BF161" s="13">
        <f t="shared" si="271"/>
        <v>5.8696313361952775E-5</v>
      </c>
      <c r="BG161" s="13">
        <f t="shared" si="272"/>
        <v>2.4603711807973418E-5</v>
      </c>
      <c r="BH161" s="13">
        <f t="shared" si="273"/>
        <v>7.7348465353813418E-6</v>
      </c>
      <c r="BI161" s="13">
        <f t="shared" si="274"/>
        <v>1.945327644636517E-6</v>
      </c>
      <c r="BJ161" s="14">
        <f t="shared" si="275"/>
        <v>0.45156430235407463</v>
      </c>
      <c r="BK161" s="14">
        <f t="shared" si="276"/>
        <v>0.29008748247839561</v>
      </c>
      <c r="BL161" s="14">
        <f t="shared" si="277"/>
        <v>0.24528805455257247</v>
      </c>
      <c r="BM161" s="14">
        <f t="shared" si="278"/>
        <v>0.35898703685160555</v>
      </c>
      <c r="BN161" s="14">
        <f t="shared" si="279"/>
        <v>0.64064466512981333</v>
      </c>
    </row>
    <row r="162" spans="1:66" x14ac:dyDescent="0.25">
      <c r="A162" t="s">
        <v>24</v>
      </c>
      <c r="B162" t="s">
        <v>288</v>
      </c>
      <c r="C162" t="s">
        <v>294</v>
      </c>
      <c r="D162" s="11">
        <v>44201</v>
      </c>
      <c r="E162" s="10">
        <f>VLOOKUP(A162,home!$A$2:$E$405,3,FALSE)</f>
        <v>1.63610315186246</v>
      </c>
      <c r="F162" s="10">
        <f>VLOOKUP(B162,home!$B$2:$E$405,3,FALSE)</f>
        <v>0.76</v>
      </c>
      <c r="G162" s="10">
        <f>VLOOKUP(C162,away!$B$2:$E$405,4,FALSE)</f>
        <v>0.48</v>
      </c>
      <c r="H162" s="10">
        <f>VLOOKUP(A162,away!$A$2:$E$405,3,FALSE)</f>
        <v>1.4240687679083099</v>
      </c>
      <c r="I162" s="10">
        <f>VLOOKUP(C162,away!$B$2:$E$405,3,FALSE)</f>
        <v>1.1499999999999999</v>
      </c>
      <c r="J162" s="10">
        <f>VLOOKUP(B162,home!$B$2:$E$405,4,FALSE)</f>
        <v>1.4</v>
      </c>
      <c r="K162" s="12">
        <f t="shared" si="224"/>
        <v>0.59685042979942549</v>
      </c>
      <c r="L162" s="12">
        <f t="shared" si="225"/>
        <v>2.2927507163323786</v>
      </c>
      <c r="M162" s="13">
        <f t="shared" si="226"/>
        <v>5.5598383820105075E-2</v>
      </c>
      <c r="N162" s="13">
        <f t="shared" si="227"/>
        <v>3.3183919279183134E-2</v>
      </c>
      <c r="O162" s="13">
        <f t="shared" si="228"/>
        <v>0.12747323433046842</v>
      </c>
      <c r="P162" s="13">
        <f t="shared" si="229"/>
        <v>7.6082454698062962E-2</v>
      </c>
      <c r="Q162" s="13">
        <f t="shared" si="230"/>
        <v>9.9029182421049473E-3</v>
      </c>
      <c r="R162" s="13">
        <f t="shared" si="231"/>
        <v>0.14613217466219336</v>
      </c>
      <c r="S162" s="13">
        <f t="shared" si="232"/>
        <v>2.6028364114019421E-2</v>
      </c>
      <c r="T162" s="13">
        <f t="shared" si="233"/>
        <v>2.2704922893367094E-2</v>
      </c>
      <c r="U162" s="13">
        <f t="shared" si="234"/>
        <v>8.7219051254654817E-2</v>
      </c>
      <c r="V162" s="13">
        <f t="shared" si="235"/>
        <v>3.9575527550446297E-3</v>
      </c>
      <c r="W162" s="13">
        <f t="shared" si="236"/>
        <v>1.9701870030229699E-3</v>
      </c>
      <c r="X162" s="13">
        <f t="shared" si="237"/>
        <v>4.517147662489656E-3</v>
      </c>
      <c r="Y162" s="13">
        <f t="shared" si="238"/>
        <v>5.1783467694761455E-3</v>
      </c>
      <c r="Z162" s="13">
        <f t="shared" si="239"/>
        <v>0.11168154937865067</v>
      </c>
      <c r="AA162" s="13">
        <f t="shared" si="240"/>
        <v>6.6657180747313416E-2</v>
      </c>
      <c r="AB162" s="13">
        <f t="shared" si="241"/>
        <v>1.9892183489125997E-2</v>
      </c>
      <c r="AC162" s="13">
        <f t="shared" si="242"/>
        <v>3.3847693439156633E-4</v>
      </c>
      <c r="AD162" s="13">
        <f t="shared" si="243"/>
        <v>2.9397673988487536E-4</v>
      </c>
      <c r="AE162" s="13">
        <f t="shared" si="244"/>
        <v>6.7401538095610523E-4</v>
      </c>
      <c r="AF162" s="13">
        <f t="shared" si="245"/>
        <v>7.7267462375307577E-4</v>
      </c>
      <c r="AG162" s="13">
        <f t="shared" si="246"/>
        <v>5.9051676570057176E-4</v>
      </c>
      <c r="AH162" s="13">
        <f t="shared" si="247"/>
        <v>6.401448808475281E-2</v>
      </c>
      <c r="AI162" s="13">
        <f t="shared" si="248"/>
        <v>3.8207074726774912E-2</v>
      </c>
      <c r="AJ162" s="13">
        <f t="shared" si="249"/>
        <v>1.1401954486027186E-2</v>
      </c>
      <c r="AK162" s="13">
        <f t="shared" si="250"/>
        <v>2.2684204785129382E-3</v>
      </c>
      <c r="AL162" s="13">
        <f t="shared" si="251"/>
        <v>1.8527269505178168E-5</v>
      </c>
      <c r="AM162" s="13">
        <f t="shared" si="252"/>
        <v>3.5092028710264366E-5</v>
      </c>
      <c r="AN162" s="13">
        <f t="shared" si="253"/>
        <v>8.0457273963015013E-5</v>
      </c>
      <c r="AO162" s="13">
        <f t="shared" si="254"/>
        <v>9.2234236256426571E-5</v>
      </c>
      <c r="AP162" s="13">
        <f t="shared" si="255"/>
        <v>7.0490037082430603E-5</v>
      </c>
      <c r="AQ162" s="13">
        <f t="shared" si="256"/>
        <v>4.0404020753759674E-5</v>
      </c>
      <c r="AR162" s="13">
        <f t="shared" si="257"/>
        <v>2.935385268239352E-2</v>
      </c>
      <c r="AS162" s="13">
        <f t="shared" si="258"/>
        <v>1.751985958975559E-2</v>
      </c>
      <c r="AT162" s="13">
        <f t="shared" si="259"/>
        <v>5.228367863085605E-3</v>
      </c>
      <c r="AU162" s="13">
        <f t="shared" si="260"/>
        <v>1.040184535410716E-3</v>
      </c>
      <c r="AV162" s="13">
        <f t="shared" si="261"/>
        <v>1.5520864675765033E-4</v>
      </c>
      <c r="AW162" s="13">
        <f t="shared" si="262"/>
        <v>7.0425715339308489E-7</v>
      </c>
      <c r="AX162" s="13">
        <f t="shared" si="263"/>
        <v>3.4907820697091751E-6</v>
      </c>
      <c r="AY162" s="13">
        <f t="shared" si="264"/>
        <v>8.0034930908859336E-6</v>
      </c>
      <c r="AZ162" s="13">
        <f t="shared" si="265"/>
        <v>9.1750072586449852E-6</v>
      </c>
      <c r="BA162" s="13">
        <f t="shared" si="266"/>
        <v>7.0120014882043537E-6</v>
      </c>
      <c r="BB162" s="13">
        <f t="shared" si="267"/>
        <v>4.0191928587510587E-6</v>
      </c>
      <c r="BC162" s="13">
        <f t="shared" si="268"/>
        <v>1.8430014611958953E-6</v>
      </c>
      <c r="BD162" s="13">
        <f t="shared" si="269"/>
        <v>1.1216844460778809E-2</v>
      </c>
      <c r="BE162" s="13">
        <f t="shared" si="270"/>
        <v>6.6947784374091369E-3</v>
      </c>
      <c r="BF162" s="13">
        <f t="shared" si="271"/>
        <v>1.9978906938897846E-3</v>
      </c>
      <c r="BG162" s="13">
        <f t="shared" si="272"/>
        <v>3.9748063978013021E-4</v>
      </c>
      <c r="BH162" s="13">
        <f t="shared" si="273"/>
        <v>5.9309122672430317E-5</v>
      </c>
      <c r="BI162" s="13">
        <f t="shared" si="274"/>
        <v>7.0797350716133798E-6</v>
      </c>
      <c r="BJ162" s="14">
        <f t="shared" si="275"/>
        <v>8.0140846434931842E-2</v>
      </c>
      <c r="BK162" s="14">
        <f t="shared" si="276"/>
        <v>0.16203176308421974</v>
      </c>
      <c r="BL162" s="14">
        <f t="shared" si="277"/>
        <v>0.63693661866682905</v>
      </c>
      <c r="BM162" s="14">
        <f t="shared" si="278"/>
        <v>0.54241039329657592</v>
      </c>
      <c r="BN162" s="14">
        <f t="shared" si="279"/>
        <v>0.44837308503211787</v>
      </c>
    </row>
    <row r="163" spans="1:66" x14ac:dyDescent="0.25">
      <c r="A163" t="s">
        <v>24</v>
      </c>
      <c r="B163" t="s">
        <v>327</v>
      </c>
      <c r="C163" t="s">
        <v>289</v>
      </c>
      <c r="D163" s="11">
        <v>44201</v>
      </c>
      <c r="E163" s="10">
        <f>VLOOKUP(A163,home!$A$2:$E$405,3,FALSE)</f>
        <v>1.63610315186246</v>
      </c>
      <c r="F163" s="10">
        <f>VLOOKUP(B163,home!$B$2:$E$405,3,FALSE)</f>
        <v>1.05</v>
      </c>
      <c r="G163" s="10">
        <f>VLOOKUP(C163,away!$B$2:$E$405,4,FALSE)</f>
        <v>1.19</v>
      </c>
      <c r="H163" s="10">
        <f>VLOOKUP(A163,away!$A$2:$E$405,3,FALSE)</f>
        <v>1.4240687679083099</v>
      </c>
      <c r="I163" s="10">
        <f>VLOOKUP(C163,away!$B$2:$E$405,3,FALSE)</f>
        <v>0.72</v>
      </c>
      <c r="J163" s="10">
        <f>VLOOKUP(B163,home!$B$2:$E$405,4,FALSE)</f>
        <v>0.94</v>
      </c>
      <c r="K163" s="12">
        <f t="shared" si="224"/>
        <v>2.0443108882521437</v>
      </c>
      <c r="L163" s="12">
        <f t="shared" si="225"/>
        <v>0.9638097421203442</v>
      </c>
      <c r="M163" s="13">
        <f t="shared" si="226"/>
        <v>4.9384403148821157E-2</v>
      </c>
      <c r="N163" s="13">
        <f t="shared" si="227"/>
        <v>0.10095707306696852</v>
      </c>
      <c r="O163" s="13">
        <f t="shared" si="228"/>
        <v>4.7597168863632432E-2</v>
      </c>
      <c r="P163" s="13">
        <f t="shared" si="229"/>
        <v>9.7303410557899678E-2</v>
      </c>
      <c r="Q163" s="13">
        <f t="shared" si="230"/>
        <v>0.10319382185843552</v>
      </c>
      <c r="R163" s="13">
        <f t="shared" si="231"/>
        <v>2.2937307524058027E-2</v>
      </c>
      <c r="S163" s="13">
        <f t="shared" si="232"/>
        <v>4.7929878172604752E-2</v>
      </c>
      <c r="T163" s="13">
        <f t="shared" si="233"/>
        <v>9.9459210833791473E-2</v>
      </c>
      <c r="U163" s="13">
        <f t="shared" si="234"/>
        <v>4.6890987518619635E-2</v>
      </c>
      <c r="V163" s="13">
        <f t="shared" si="235"/>
        <v>1.0493057898743129E-2</v>
      </c>
      <c r="W163" s="13">
        <f t="shared" si="236"/>
        <v>7.0320084541850611E-2</v>
      </c>
      <c r="X163" s="13">
        <f t="shared" si="237"/>
        <v>6.7775182548161839E-2</v>
      </c>
      <c r="Y163" s="13">
        <f t="shared" si="238"/>
        <v>3.2661190606951558E-2</v>
      </c>
      <c r="Z163" s="13">
        <f t="shared" si="239"/>
        <v>7.369066816565799E-3</v>
      </c>
      <c r="AA163" s="13">
        <f t="shared" si="240"/>
        <v>1.5064663529363023E-2</v>
      </c>
      <c r="AB163" s="13">
        <f t="shared" si="241"/>
        <v>1.5398427840465901E-2</v>
      </c>
      <c r="AC163" s="13">
        <f t="shared" si="242"/>
        <v>1.2921720417127126E-3</v>
      </c>
      <c r="AD163" s="13">
        <f t="shared" si="243"/>
        <v>3.5939028622929123E-2</v>
      </c>
      <c r="AE163" s="13">
        <f t="shared" si="244"/>
        <v>3.4638385909120981E-2</v>
      </c>
      <c r="AF163" s="13">
        <f t="shared" si="245"/>
        <v>1.669240689526743E-2</v>
      </c>
      <c r="AG163" s="13">
        <f t="shared" si="246"/>
        <v>5.3627681283651861E-3</v>
      </c>
      <c r="AH163" s="13">
        <f t="shared" si="247"/>
        <v>1.775594597035467E-3</v>
      </c>
      <c r="AI163" s="13">
        <f t="shared" si="248"/>
        <v>3.6298673678412819E-3</v>
      </c>
      <c r="AJ163" s="13">
        <f t="shared" si="249"/>
        <v>3.7102886914945417E-3</v>
      </c>
      <c r="AK163" s="13">
        <f t="shared" si="250"/>
        <v>2.5283278568603638E-3</v>
      </c>
      <c r="AL163" s="13">
        <f t="shared" si="251"/>
        <v>1.018400455765864E-4</v>
      </c>
      <c r="AM163" s="13">
        <f t="shared" si="252"/>
        <v>1.4694109505411886E-2</v>
      </c>
      <c r="AN163" s="13">
        <f t="shared" si="253"/>
        <v>1.4162325893099128E-2</v>
      </c>
      <c r="AO163" s="13">
        <f t="shared" si="254"/>
        <v>6.8248938334260724E-3</v>
      </c>
      <c r="AP163" s="13">
        <f t="shared" si="255"/>
        <v>2.1926330551977034E-3</v>
      </c>
      <c r="AQ163" s="13">
        <f t="shared" si="256"/>
        <v>5.2832027487366017E-4</v>
      </c>
      <c r="AR163" s="13">
        <f t="shared" si="257"/>
        <v>3.422670741358061E-4</v>
      </c>
      <c r="AS163" s="13">
        <f t="shared" si="258"/>
        <v>6.9970030634603192E-4</v>
      </c>
      <c r="AT163" s="13">
        <f t="shared" si="259"/>
        <v>7.1520247738827698E-4</v>
      </c>
      <c r="AU163" s="13">
        <f t="shared" si="260"/>
        <v>4.8736540394325414E-4</v>
      </c>
      <c r="AV163" s="13">
        <f t="shared" si="261"/>
        <v>2.4908160045964973E-4</v>
      </c>
      <c r="AW163" s="13">
        <f t="shared" si="262"/>
        <v>5.5738379450781987E-6</v>
      </c>
      <c r="AX163" s="13">
        <f t="shared" si="263"/>
        <v>5.0065546758471377E-3</v>
      </c>
      <c r="AY163" s="13">
        <f t="shared" si="264"/>
        <v>4.8253661710396323E-3</v>
      </c>
      <c r="AZ163" s="13">
        <f t="shared" si="265"/>
        <v>2.3253674624729706E-3</v>
      </c>
      <c r="BA163" s="13">
        <f t="shared" si="266"/>
        <v>7.4707060478037103E-4</v>
      </c>
      <c r="BB163" s="13">
        <f t="shared" si="267"/>
        <v>1.8000848173476471E-4</v>
      </c>
      <c r="BC163" s="13">
        <f t="shared" si="268"/>
        <v>3.4698785672051668E-5</v>
      </c>
      <c r="BD163" s="13">
        <f t="shared" si="269"/>
        <v>5.4980056743185975E-5</v>
      </c>
      <c r="BE163" s="13">
        <f t="shared" si="270"/>
        <v>1.1239632863681576E-4</v>
      </c>
      <c r="BF163" s="13">
        <f t="shared" si="271"/>
        <v>1.1488651921590437E-4</v>
      </c>
      <c r="BG163" s="13">
        <f t="shared" si="272"/>
        <v>7.8287920715487485E-5</v>
      </c>
      <c r="BH163" s="13">
        <f t="shared" si="273"/>
        <v>4.0011212184322914E-5</v>
      </c>
      <c r="BI163" s="13">
        <f t="shared" si="274"/>
        <v>1.635907134411563E-5</v>
      </c>
      <c r="BJ163" s="14">
        <f t="shared" si="275"/>
        <v>0.61852050175539763</v>
      </c>
      <c r="BK163" s="14">
        <f t="shared" si="276"/>
        <v>0.21133012803639767</v>
      </c>
      <c r="BL163" s="14">
        <f t="shared" si="277"/>
        <v>0.16244317176048353</v>
      </c>
      <c r="BM163" s="14">
        <f t="shared" si="278"/>
        <v>0.57346989101593493</v>
      </c>
      <c r="BN163" s="14">
        <f t="shared" si="279"/>
        <v>0.42137318501981536</v>
      </c>
    </row>
    <row r="164" spans="1:66" x14ac:dyDescent="0.25">
      <c r="A164" t="s">
        <v>27</v>
      </c>
      <c r="B164" t="s">
        <v>187</v>
      </c>
      <c r="C164" t="s">
        <v>298</v>
      </c>
      <c r="D164" s="11">
        <v>44201</v>
      </c>
      <c r="E164" s="10">
        <f>VLOOKUP(A164,home!$A$2:$E$405,3,FALSE)</f>
        <v>1.3</v>
      </c>
      <c r="F164" s="10">
        <f>VLOOKUP(B164,home!$B$2:$E$405,3,FALSE)</f>
        <v>0.73</v>
      </c>
      <c r="G164" s="10">
        <f>VLOOKUP(C164,away!$B$2:$E$405,4,FALSE)</f>
        <v>0.81</v>
      </c>
      <c r="H164" s="10">
        <f>VLOOKUP(A164,away!$A$2:$E$405,3,FALSE)</f>
        <v>1.0918918918918901</v>
      </c>
      <c r="I164" s="10">
        <f>VLOOKUP(C164,away!$B$2:$E$405,3,FALSE)</f>
        <v>1.21</v>
      </c>
      <c r="J164" s="10">
        <f>VLOOKUP(B164,home!$B$2:$E$405,4,FALSE)</f>
        <v>0.92</v>
      </c>
      <c r="K164" s="12">
        <f t="shared" si="224"/>
        <v>0.76868999999999998</v>
      </c>
      <c r="L164" s="12">
        <f t="shared" si="225"/>
        <v>1.215494054054052</v>
      </c>
      <c r="M164" s="13">
        <f t="shared" si="226"/>
        <v>0.13749275501632929</v>
      </c>
      <c r="N164" s="13">
        <f t="shared" si="227"/>
        <v>0.10568930585350216</v>
      </c>
      <c r="O164" s="13">
        <f t="shared" si="228"/>
        <v>0.16712162619785867</v>
      </c>
      <c r="P164" s="13">
        <f t="shared" si="229"/>
        <v>0.12846472284203198</v>
      </c>
      <c r="Q164" s="13">
        <f t="shared" si="230"/>
        <v>4.0621156258264284E-2</v>
      </c>
      <c r="R164" s="13">
        <f t="shared" si="231"/>
        <v>0.10156767147367057</v>
      </c>
      <c r="S164" s="13">
        <f t="shared" si="232"/>
        <v>3.000737204829465E-2</v>
      </c>
      <c r="T164" s="13">
        <f t="shared" si="233"/>
        <v>4.9374773900720779E-2</v>
      </c>
      <c r="U164" s="13">
        <f t="shared" si="234"/>
        <v>7.8074053385095821E-2</v>
      </c>
      <c r="V164" s="13">
        <f t="shared" si="235"/>
        <v>3.1152257464556622E-3</v>
      </c>
      <c r="W164" s="13">
        <f t="shared" si="236"/>
        <v>1.0408358868055058E-2</v>
      </c>
      <c r="X164" s="13">
        <f t="shared" si="237"/>
        <v>1.2651298316581686E-2</v>
      </c>
      <c r="Y164" s="13">
        <f t="shared" si="238"/>
        <v>7.6887889399345393E-3</v>
      </c>
      <c r="Z164" s="13">
        <f t="shared" si="239"/>
        <v>4.1151633586787299E-2</v>
      </c>
      <c r="AA164" s="13">
        <f t="shared" si="240"/>
        <v>3.1632849221827526E-2</v>
      </c>
      <c r="AB164" s="13">
        <f t="shared" si="241"/>
        <v>1.2157927434163298E-2</v>
      </c>
      <c r="AC164" s="13">
        <f t="shared" si="242"/>
        <v>1.81917136316228E-4</v>
      </c>
      <c r="AD164" s="13">
        <f t="shared" si="243"/>
        <v>2.0002003445713104E-3</v>
      </c>
      <c r="AE164" s="13">
        <f t="shared" si="244"/>
        <v>2.4312316257432938E-3</v>
      </c>
      <c r="AF164" s="13">
        <f t="shared" si="245"/>
        <v>1.4775737925595701E-3</v>
      </c>
      <c r="AG164" s="13">
        <f t="shared" si="246"/>
        <v>5.9866071976075077E-4</v>
      </c>
      <c r="AH164" s="13">
        <f t="shared" si="247"/>
        <v>1.2504891484837752E-2</v>
      </c>
      <c r="AI164" s="13">
        <f t="shared" si="248"/>
        <v>9.6123850354799308E-3</v>
      </c>
      <c r="AJ164" s="13">
        <f t="shared" si="249"/>
        <v>3.6944721264615334E-3</v>
      </c>
      <c r="AK164" s="13">
        <f t="shared" si="250"/>
        <v>9.4663459296323886E-4</v>
      </c>
      <c r="AL164" s="13">
        <f t="shared" si="251"/>
        <v>6.7988846377555935E-6</v>
      </c>
      <c r="AM164" s="13">
        <f t="shared" si="252"/>
        <v>3.0750680057370426E-4</v>
      </c>
      <c r="AN164" s="13">
        <f t="shared" si="253"/>
        <v>3.737726876785226E-4</v>
      </c>
      <c r="AO164" s="13">
        <f t="shared" si="254"/>
        <v>2.2715923972052327E-4</v>
      </c>
      <c r="AP164" s="13">
        <f t="shared" si="255"/>
        <v>9.2036901734578321E-5</v>
      </c>
      <c r="AQ164" s="13">
        <f t="shared" si="256"/>
        <v>2.7967576702984268E-5</v>
      </c>
      <c r="AR164" s="13">
        <f t="shared" si="257"/>
        <v>3.039924249282283E-3</v>
      </c>
      <c r="AS164" s="13">
        <f t="shared" si="258"/>
        <v>2.3367593711807978E-3</v>
      </c>
      <c r="AT164" s="13">
        <f t="shared" si="259"/>
        <v>8.9812178051648368E-4</v>
      </c>
      <c r="AU164" s="13">
        <f t="shared" si="260"/>
        <v>2.3012574382173863E-4</v>
      </c>
      <c r="AV164" s="13">
        <f t="shared" si="261"/>
        <v>4.4223839504583065E-5</v>
      </c>
      <c r="AW164" s="13">
        <f t="shared" si="262"/>
        <v>1.7645714223683421E-7</v>
      </c>
      <c r="AX164" s="13">
        <f t="shared" si="263"/>
        <v>3.9396233755500098E-5</v>
      </c>
      <c r="AY164" s="13">
        <f t="shared" si="264"/>
        <v>4.7885887881933903E-5</v>
      </c>
      <c r="AZ164" s="13">
        <f t="shared" si="265"/>
        <v>2.9102505996794825E-5</v>
      </c>
      <c r="BA164" s="13">
        <f t="shared" si="266"/>
        <v>1.1791307665725497E-5</v>
      </c>
      <c r="BB164" s="13">
        <f t="shared" si="267"/>
        <v>3.583066089302828E-6</v>
      </c>
      <c r="BC164" s="13">
        <f t="shared" si="268"/>
        <v>8.7103910536605744E-7</v>
      </c>
      <c r="BD164" s="13">
        <f t="shared" si="269"/>
        <v>6.1583497496289134E-4</v>
      </c>
      <c r="BE164" s="13">
        <f t="shared" si="270"/>
        <v>4.7338618690422491E-4</v>
      </c>
      <c r="BF164" s="13">
        <f t="shared" si="271"/>
        <v>1.819436140057043E-4</v>
      </c>
      <c r="BG164" s="13">
        <f t="shared" si="272"/>
        <v>4.6619412216681622E-5</v>
      </c>
      <c r="BH164" s="13">
        <f t="shared" si="273"/>
        <v>8.9589689942102472E-6</v>
      </c>
      <c r="BI164" s="13">
        <f t="shared" si="274"/>
        <v>1.3773339752318954E-6</v>
      </c>
      <c r="BJ164" s="14">
        <f t="shared" si="275"/>
        <v>0.23410242186659841</v>
      </c>
      <c r="BK164" s="14">
        <f t="shared" si="276"/>
        <v>0.29931667756194758</v>
      </c>
      <c r="BL164" s="14">
        <f t="shared" si="277"/>
        <v>0.42518978642772309</v>
      </c>
      <c r="BM164" s="14">
        <f t="shared" si="278"/>
        <v>0.3187555723706596</v>
      </c>
      <c r="BN164" s="14">
        <f t="shared" si="279"/>
        <v>0.68095723764165683</v>
      </c>
    </row>
    <row r="165" spans="1:66" x14ac:dyDescent="0.25">
      <c r="A165" t="s">
        <v>27</v>
      </c>
      <c r="B165" t="s">
        <v>191</v>
      </c>
      <c r="C165" t="s">
        <v>328</v>
      </c>
      <c r="D165" s="11">
        <v>44201</v>
      </c>
      <c r="E165" s="10">
        <f>VLOOKUP(A165,home!$A$2:$E$405,3,FALSE)</f>
        <v>1.3</v>
      </c>
      <c r="F165" s="10">
        <f>VLOOKUP(B165,home!$B$2:$E$405,3,FALSE)</f>
        <v>1.46</v>
      </c>
      <c r="G165" s="10">
        <f>VLOOKUP(C165,away!$B$2:$E$405,4,FALSE)</f>
        <v>0.93</v>
      </c>
      <c r="H165" s="10">
        <f>VLOOKUP(A165,away!$A$2:$E$405,3,FALSE)</f>
        <v>1.0918918918918901</v>
      </c>
      <c r="I165" s="10">
        <f>VLOOKUP(C165,away!$B$2:$E$405,3,FALSE)</f>
        <v>0.77</v>
      </c>
      <c r="J165" s="10">
        <f>VLOOKUP(B165,home!$B$2:$E$405,4,FALSE)</f>
        <v>1.3</v>
      </c>
      <c r="K165" s="12">
        <f t="shared" ref="K165:K228" si="280">E165*F165*G165</f>
        <v>1.7651399999999999</v>
      </c>
      <c r="L165" s="12">
        <f t="shared" ref="L165:L228" si="281">H165*I165*J165</f>
        <v>1.0929837837837819</v>
      </c>
      <c r="M165" s="13">
        <f t="shared" ref="M165:M228" si="282">_xlfn.POISSON.DIST(0,K165,FALSE) * _xlfn.POISSON.DIST(0,L165,FALSE)</f>
        <v>5.7376309703610566E-2</v>
      </c>
      <c r="N165" s="13">
        <f t="shared" ref="N165:N228" si="283">_xlfn.POISSON.DIST(1,K165,FALSE) * _xlfn.POISSON.DIST(0,L165,FALSE)</f>
        <v>0.10127721931023113</v>
      </c>
      <c r="O165" s="13">
        <f t="shared" ref="O165:O228" si="284">_xlfn.POISSON.DIST(0,K165,FALSE) * _xlfn.POISSON.DIST(1,L165,FALSE)</f>
        <v>6.2711376079402401E-2</v>
      </c>
      <c r="P165" s="13">
        <f t="shared" ref="P165:P228" si="285">_xlfn.POISSON.DIST(1,K165,FALSE) * _xlfn.POISSON.DIST(1,L165,FALSE)</f>
        <v>0.11069435837279633</v>
      </c>
      <c r="Q165" s="13">
        <f t="shared" ref="Q165:Q228" si="286">_xlfn.POISSON.DIST(2,K165,FALSE) * _xlfn.POISSON.DIST(0,L165,FALSE)</f>
        <v>8.9384235446630725E-2</v>
      </c>
      <c r="R165" s="13">
        <f t="shared" ref="R165:R228" si="287">_xlfn.POISSON.DIST(0,K165,FALSE) * _xlfn.POISSON.DIST(2,L165,FALSE)</f>
        <v>3.4271258556776485E-2</v>
      </c>
      <c r="S165" s="13">
        <f t="shared" ref="S165:S228" si="288">_xlfn.POISSON.DIST(2,K165,FALSE) * _xlfn.POISSON.DIST(2,L165,FALSE)</f>
        <v>5.3389809482614729E-2</v>
      </c>
      <c r="T165" s="13">
        <f t="shared" ref="T165:T228" si="289">_xlfn.POISSON.DIST(2,K165,FALSE) * _xlfn.POISSON.DIST(1,L165,FALSE)</f>
        <v>9.7695519869078873E-2</v>
      </c>
      <c r="U165" s="13">
        <f t="shared" ref="U165:U228" si="290">_xlfn.POISSON.DIST(1,K165,FALSE) * _xlfn.POISSON.DIST(2,L165,FALSE)</f>
        <v>6.0493569328908432E-2</v>
      </c>
      <c r="V165" s="13">
        <f t="shared" ref="V165:V228" si="291">_xlfn.POISSON.DIST(3,K165,FALSE) * _xlfn.POISSON.DIST(3,L165,FALSE)</f>
        <v>1.1444813944316767E-2</v>
      </c>
      <c r="W165" s="13">
        <f t="shared" ref="W165:W228" si="292">_xlfn.POISSON.DIST(3,K165,FALSE) * _xlfn.POISSON.DIST(0,L165,FALSE)</f>
        <v>5.2591896452088581E-2</v>
      </c>
      <c r="X165" s="13">
        <f t="shared" ref="X165:X228" si="293">_xlfn.POISSON.DIST(3,K165,FALSE) * _xlfn.POISSON.DIST(1,L165,FALSE)</f>
        <v>5.7482089980568626E-2</v>
      </c>
      <c r="Y165" s="13">
        <f t="shared" ref="Y165:Y228" si="294">_xlfn.POISSON.DIST(3,K165,FALSE) * _xlfn.POISSON.DIST(2,L165,FALSE)</f>
        <v>3.1413496103380852E-2</v>
      </c>
      <c r="Z165" s="13">
        <f t="shared" ref="Z165:Z228" si="295">_xlfn.POISSON.DIST(0,K165,FALSE) * _xlfn.POISSON.DIST(3,L165,FALSE)</f>
        <v>1.2485976617472628E-2</v>
      </c>
      <c r="AA165" s="13">
        <f t="shared" ref="AA165:AA228" si="296">_xlfn.POISSON.DIST(1,K165,FALSE) * _xlfn.POISSON.DIST(3,L165,FALSE)</f>
        <v>2.2039496766565629E-2</v>
      </c>
      <c r="AB165" s="13">
        <f t="shared" ref="AB165:AB228" si="297">_xlfn.POISSON.DIST(2,K165,FALSE) * _xlfn.POISSON.DIST(3,L165,FALSE)</f>
        <v>1.9451398661267834E-2</v>
      </c>
      <c r="AC165" s="13">
        <f t="shared" ref="AC165:AC228" si="298">_xlfn.POISSON.DIST(4,K165,FALSE) * _xlfn.POISSON.DIST(4,L165,FALSE)</f>
        <v>1.3800080804326016E-3</v>
      </c>
      <c r="AD165" s="13">
        <f t="shared" ref="AD165:AD228" si="299">_xlfn.POISSON.DIST(4,K165,FALSE) * _xlfn.POISSON.DIST(0,L165,FALSE)</f>
        <v>2.320801502585991E-2</v>
      </c>
      <c r="AE165" s="13">
        <f t="shared" ref="AE165:AE228" si="300">_xlfn.POISSON.DIST(4,K165,FALSE) * _xlfn.POISSON.DIST(1,L165,FALSE)</f>
        <v>2.5365984077075226E-2</v>
      </c>
      <c r="AF165" s="13">
        <f t="shared" ref="AF165:AF228" si="301">_xlfn.POISSON.DIST(4,K165,FALSE) * _xlfn.POISSON.DIST(2,L165,FALSE)</f>
        <v>1.386230462798042E-2</v>
      </c>
      <c r="AG165" s="13">
        <f t="shared" ref="AG165:AG228" si="302">_xlfn.POISSON.DIST(4,K165,FALSE) * _xlfn.POISSON.DIST(3,L165,FALSE)</f>
        <v>5.0504247214178243E-3</v>
      </c>
      <c r="AH165" s="13">
        <f t="shared" ref="AH165:AH228" si="303">_xlfn.POISSON.DIST(0,K165,FALSE) * _xlfn.POISSON.DIST(4,L165,FALSE)</f>
        <v>3.411742491900265E-3</v>
      </c>
      <c r="AI165" s="13">
        <f t="shared" ref="AI165:AI228" si="304">_xlfn.POISSON.DIST(1,K165,FALSE) * _xlfn.POISSON.DIST(4,L165,FALSE)</f>
        <v>6.0222031421528323E-3</v>
      </c>
      <c r="AJ165" s="13">
        <f t="shared" ref="AJ165:AJ228" si="305">_xlfn.POISSON.DIST(2,K165,FALSE) * _xlfn.POISSON.DIST(4,L165,FALSE)</f>
        <v>5.3150158271698267E-3</v>
      </c>
      <c r="AK165" s="13">
        <f t="shared" ref="AK165:AK228" si="306">_xlfn.POISSON.DIST(3,K165,FALSE) * _xlfn.POISSON.DIST(4,L165,FALSE)</f>
        <v>3.1272490123901825E-3</v>
      </c>
      <c r="AL165" s="13">
        <f t="shared" ref="AL165:AL228" si="307">_xlfn.POISSON.DIST(5,K165,FALSE) * _xlfn.POISSON.DIST(5,L165,FALSE)</f>
        <v>1.0649629423842044E-4</v>
      </c>
      <c r="AM165" s="13">
        <f t="shared" ref="AM165:AM228" si="308">_xlfn.POISSON.DIST(5,K165,FALSE) * _xlfn.POISSON.DIST(0,L165,FALSE)</f>
        <v>8.1930791285492743E-3</v>
      </c>
      <c r="AN165" s="13">
        <f t="shared" ref="AN165:AN228" si="309">_xlfn.POISSON.DIST(5,K165,FALSE) * _xlfn.POISSON.DIST(1,L165,FALSE)</f>
        <v>8.9549026267617161E-3</v>
      </c>
      <c r="AO165" s="13">
        <f t="shared" ref="AO165:AO228" si="310">_xlfn.POISSON.DIST(5,K165,FALSE) * _xlfn.POISSON.DIST(2,L165,FALSE)</f>
        <v>4.8937816782066729E-3</v>
      </c>
      <c r="AP165" s="13">
        <f t="shared" ref="AP165:AP228" si="311">_xlfn.POISSON.DIST(5,K165,FALSE) * _xlfn.POISSON.DIST(3,L165,FALSE)</f>
        <v>1.7829413385526923E-3</v>
      </c>
      <c r="AQ165" s="13">
        <f t="shared" ref="AQ165:AQ228" si="312">_xlfn.POISSON.DIST(5,K165,FALSE) * _xlfn.POISSON.DIST(4,L165,FALSE)</f>
        <v>4.8718149261896065E-4</v>
      </c>
      <c r="AR165" s="13">
        <f t="shared" ref="AR165:AR228" si="313">_xlfn.POISSON.DIST(0,K165,FALSE) * _xlfn.POISSON.DIST(5,L165,FALSE)</f>
        <v>7.4579584361861219E-4</v>
      </c>
      <c r="AS165" s="13">
        <f t="shared" ref="AS165:AS228" si="314">_xlfn.POISSON.DIST(1,K165,FALSE) * _xlfn.POISSON.DIST(5,L165,FALSE)</f>
        <v>1.3164340754049568E-3</v>
      </c>
      <c r="AT165" s="13">
        <f t="shared" ref="AT165:AT228" si="315">_xlfn.POISSON.DIST(2,K165,FALSE) * _xlfn.POISSON.DIST(5,L165,FALSE)</f>
        <v>1.161845221930153E-3</v>
      </c>
      <c r="AU165" s="13">
        <f t="shared" ref="AU165:AU228" si="316">_xlfn.POISSON.DIST(3,K165,FALSE) * _xlfn.POISSON.DIST(5,L165,FALSE)</f>
        <v>6.836064916792634E-4</v>
      </c>
      <c r="AV165" s="13">
        <f t="shared" ref="AV165:AV228" si="317">_xlfn.POISSON.DIST(4,K165,FALSE) * _xlfn.POISSON.DIST(5,L165,FALSE)</f>
        <v>3.0166529068068374E-4</v>
      </c>
      <c r="AW165" s="13">
        <f t="shared" ref="AW165:AW228" si="318">_xlfn.POISSON.DIST(6,K165,FALSE) * _xlfn.POISSON.DIST(6,L165,FALSE)</f>
        <v>5.7072233686974489E-6</v>
      </c>
      <c r="AX165" s="13">
        <f t="shared" ref="AX165:AX228" si="319">_xlfn.POISSON.DIST(6,K165,FALSE) * _xlfn.POISSON.DIST(0,L165,FALSE)</f>
        <v>2.4103219488279082E-3</v>
      </c>
      <c r="AY165" s="13">
        <f t="shared" ref="AY165:AY228" si="320">_xlfn.POISSON.DIST(6,K165,FALSE) * _xlfn.POISSON.DIST(1,L165,FALSE)</f>
        <v>2.6344428037670259E-3</v>
      </c>
      <c r="AZ165" s="13">
        <f t="shared" ref="AZ165:AZ228" si="321">_xlfn.POISSON.DIST(6,K165,FALSE) * _xlfn.POISSON.DIST(2,L165,FALSE)</f>
        <v>1.4397016319116194E-3</v>
      </c>
      <c r="BA165" s="13">
        <f t="shared" ref="BA165:BA228" si="322">_xlfn.POISSON.DIST(6,K165,FALSE) * _xlfn.POISSON.DIST(3,L165,FALSE)</f>
        <v>5.2452351238881588E-4</v>
      </c>
      <c r="BB165" s="13">
        <f t="shared" ref="BB165:BB228" si="323">_xlfn.POISSON.DIST(6,K165,FALSE) * _xlfn.POISSON.DIST(4,L165,FALSE)</f>
        <v>1.4332392331357186E-4</v>
      </c>
      <c r="BC165" s="13">
        <f t="shared" ref="BC165:BC228" si="324">_xlfn.POISSON.DIST(6,K165,FALSE) * _xlfn.POISSON.DIST(5,L165,FALSE)</f>
        <v>3.1330144802000875E-5</v>
      </c>
      <c r="BD165" s="13">
        <f t="shared" ref="BD165:BD228" si="325">_xlfn.POISSON.DIST(0,K165,FALSE) * _xlfn.POISSON.DIST(6,L165,FALSE)</f>
        <v>1.358571271814147E-4</v>
      </c>
      <c r="BE165" s="13">
        <f t="shared" ref="BE165:BE228" si="326">_xlfn.POISSON.DIST(1,K165,FALSE) * _xlfn.POISSON.DIST(6,L165,FALSE)</f>
        <v>2.3980684947300229E-4</v>
      </c>
      <c r="BF165" s="13">
        <f t="shared" ref="BF165:BF228" si="327">_xlfn.POISSON.DIST(2,K165,FALSE) * _xlfn.POISSON.DIST(6,L165,FALSE)</f>
        <v>2.1164633113938771E-4</v>
      </c>
      <c r="BG165" s="13">
        <f t="shared" ref="BG165:BG228" si="328">_xlfn.POISSON.DIST(3,K165,FALSE) * _xlfn.POISSON.DIST(6,L165,FALSE)</f>
        <v>1.2452846831579291E-4</v>
      </c>
      <c r="BH165" s="13">
        <f t="shared" ref="BH165:BH228" si="329">_xlfn.POISSON.DIST(4,K165,FALSE) * _xlfn.POISSON.DIST(6,L165,FALSE)</f>
        <v>5.4952545140734683E-5</v>
      </c>
      <c r="BI165" s="13">
        <f t="shared" ref="BI165:BI228" si="330">_xlfn.POISSON.DIST(5,K165,FALSE) * _xlfn.POISSON.DIST(6,L165,FALSE)</f>
        <v>1.9399787105943288E-5</v>
      </c>
      <c r="BJ165" s="14">
        <f t="shared" ref="BJ165:BJ228" si="331">SUM(N165,Q165,T165,W165,X165,Y165,AD165,AE165,AF165,AG165,AM165,AN165,AO165,AP165,AQ165,AX165,AY165,AZ165,BA165,BB165,BC165)</f>
        <v>0.52882671584401264</v>
      </c>
      <c r="BK165" s="14">
        <f t="shared" ref="BK165:BK228" si="332">SUM(M165,P165,S165,V165,AC165,AL165,AY165)</f>
        <v>0.23702623868177641</v>
      </c>
      <c r="BL165" s="14">
        <f t="shared" ref="BL165:BL228" si="333">SUM(O165,R165,U165,AA165,AB165,AH165,AI165,AJ165,AK165,AR165,AS165,AT165,AU165,AV165,BD165,BE165,BF165,BG165,BH165,BI165)</f>
        <v>0.22183884789820382</v>
      </c>
      <c r="BM165" s="14">
        <f t="shared" ref="BM165:BM228" si="334">SUM(S165:BI165)</f>
        <v>0.54183428599161954</v>
      </c>
      <c r="BN165" s="14">
        <f t="shared" ref="BN165:BN228" si="335">SUM(M165:R165)</f>
        <v>0.45571475746944762</v>
      </c>
    </row>
    <row r="166" spans="1:66" x14ac:dyDescent="0.25">
      <c r="A166" t="s">
        <v>27</v>
      </c>
      <c r="B166" t="s">
        <v>189</v>
      </c>
      <c r="C166" t="s">
        <v>296</v>
      </c>
      <c r="D166" s="11">
        <v>44201</v>
      </c>
      <c r="E166" s="10">
        <f>VLOOKUP(A166,home!$A$2:$E$405,3,FALSE)</f>
        <v>1.3</v>
      </c>
      <c r="F166" s="10">
        <f>VLOOKUP(B166,home!$B$2:$E$405,3,FALSE)</f>
        <v>0.61</v>
      </c>
      <c r="G166" s="10">
        <f>VLOOKUP(C166,away!$B$2:$E$405,4,FALSE)</f>
        <v>1.26</v>
      </c>
      <c r="H166" s="10">
        <f>VLOOKUP(A166,away!$A$2:$E$405,3,FALSE)</f>
        <v>1.0918918918918901</v>
      </c>
      <c r="I166" s="10">
        <f>VLOOKUP(C166,away!$B$2:$E$405,3,FALSE)</f>
        <v>0.45</v>
      </c>
      <c r="J166" s="10">
        <f>VLOOKUP(B166,home!$B$2:$E$405,4,FALSE)</f>
        <v>0.96</v>
      </c>
      <c r="K166" s="12">
        <f t="shared" si="280"/>
        <v>0.99918000000000007</v>
      </c>
      <c r="L166" s="12">
        <f t="shared" si="281"/>
        <v>0.47169729729729654</v>
      </c>
      <c r="M166" s="13">
        <f t="shared" si="282"/>
        <v>0.22972386063525868</v>
      </c>
      <c r="N166" s="13">
        <f t="shared" si="283"/>
        <v>0.22953548706953775</v>
      </c>
      <c r="O166" s="13">
        <f t="shared" si="284"/>
        <v>0.10836012418635232</v>
      </c>
      <c r="P166" s="13">
        <f t="shared" si="285"/>
        <v>0.10827126888451952</v>
      </c>
      <c r="Q166" s="13">
        <f t="shared" si="286"/>
        <v>0.11467363398507037</v>
      </c>
      <c r="R166" s="13">
        <f t="shared" si="287"/>
        <v>2.5556588856750901E-2</v>
      </c>
      <c r="S166" s="13">
        <f t="shared" si="288"/>
        <v>1.2757346617638088E-2</v>
      </c>
      <c r="T166" s="13">
        <f t="shared" si="289"/>
        <v>5.409124322201711E-2</v>
      </c>
      <c r="U166" s="13">
        <f t="shared" si="290"/>
        <v>2.5535632453888363E-2</v>
      </c>
      <c r="V166" s="13">
        <f t="shared" si="291"/>
        <v>6.6807460926334567E-4</v>
      </c>
      <c r="W166" s="13">
        <f t="shared" si="292"/>
        <v>3.8193200535067542E-2</v>
      </c>
      <c r="X166" s="13">
        <f t="shared" si="293"/>
        <v>1.801562946752502E-2</v>
      </c>
      <c r="Y166" s="13">
        <f t="shared" si="294"/>
        <v>4.2489618644705419E-3</v>
      </c>
      <c r="Z166" s="13">
        <f t="shared" si="295"/>
        <v>4.0183246306225353E-3</v>
      </c>
      <c r="AA166" s="13">
        <f t="shared" si="296"/>
        <v>4.0150296044254245E-3</v>
      </c>
      <c r="AB166" s="13">
        <f t="shared" si="297"/>
        <v>2.0058686400748981E-3</v>
      </c>
      <c r="AC166" s="13">
        <f t="shared" si="298"/>
        <v>1.9679411363290619E-5</v>
      </c>
      <c r="AD166" s="13">
        <f t="shared" si="299"/>
        <v>9.5404705276571963E-3</v>
      </c>
      <c r="AE166" s="13">
        <f t="shared" si="300"/>
        <v>4.5002141628404119E-3</v>
      </c>
      <c r="AF166" s="13">
        <f t="shared" si="301"/>
        <v>1.061369428935419E-3</v>
      </c>
      <c r="AG166" s="13">
        <f t="shared" si="302"/>
        <v>1.6688169702093743E-4</v>
      </c>
      <c r="AH166" s="13">
        <f t="shared" si="303"/>
        <v>4.7385821698195174E-4</v>
      </c>
      <c r="AI166" s="13">
        <f t="shared" si="304"/>
        <v>4.7346965324402649E-4</v>
      </c>
      <c r="AJ166" s="13">
        <f t="shared" si="305"/>
        <v>2.3654070406418321E-4</v>
      </c>
      <c r="AK166" s="13">
        <f t="shared" si="306"/>
        <v>7.8782246895616872E-5</v>
      </c>
      <c r="AL166" s="13">
        <f t="shared" si="307"/>
        <v>3.7100453271363484E-7</v>
      </c>
      <c r="AM166" s="13">
        <f t="shared" si="308"/>
        <v>1.9065294683649041E-3</v>
      </c>
      <c r="AN166" s="13">
        <f t="shared" si="309"/>
        <v>8.9930479744537684E-4</v>
      </c>
      <c r="AO166" s="13">
        <f t="shared" si="310"/>
        <v>2.1209982120073845E-4</v>
      </c>
      <c r="AP166" s="13">
        <f t="shared" si="311"/>
        <v>3.3348970805876064E-5</v>
      </c>
      <c r="AQ166" s="13">
        <f t="shared" si="312"/>
        <v>3.9326548491945445E-6</v>
      </c>
      <c r="AR166" s="13">
        <f t="shared" si="313"/>
        <v>4.4703528050500517E-5</v>
      </c>
      <c r="AS166" s="13">
        <f t="shared" si="314"/>
        <v>4.46668711574991E-5</v>
      </c>
      <c r="AT166" s="13">
        <f t="shared" si="315"/>
        <v>2.2315122161574976E-5</v>
      </c>
      <c r="AU166" s="13">
        <f t="shared" si="316"/>
        <v>7.4322745871341626E-6</v>
      </c>
      <c r="AV166" s="13">
        <f t="shared" si="317"/>
        <v>1.8565450304931782E-6</v>
      </c>
      <c r="AW166" s="13">
        <f t="shared" si="318"/>
        <v>4.8571759405852147E-9</v>
      </c>
      <c r="AX166" s="13">
        <f t="shared" si="319"/>
        <v>3.1749435236680732E-4</v>
      </c>
      <c r="AY166" s="13">
        <f t="shared" si="320"/>
        <v>1.4976122791857853E-4</v>
      </c>
      <c r="AZ166" s="13">
        <f t="shared" si="321"/>
        <v>3.5320983224558961E-5</v>
      </c>
      <c r="BA166" s="13">
        <f t="shared" si="322"/>
        <v>5.5536041083025379E-6</v>
      </c>
      <c r="BB166" s="13">
        <f t="shared" si="323"/>
        <v>6.549050120363673E-7</v>
      </c>
      <c r="BC166" s="13">
        <f t="shared" si="324"/>
        <v>6.1783384832801584E-8</v>
      </c>
      <c r="BD166" s="13">
        <f t="shared" si="325"/>
        <v>3.514422226845829E-6</v>
      </c>
      <c r="BE166" s="13">
        <f t="shared" si="326"/>
        <v>3.5115404006198149E-6</v>
      </c>
      <c r="BF166" s="13">
        <f t="shared" si="327"/>
        <v>1.7543304687456535E-6</v>
      </c>
      <c r="BG166" s="13">
        <f t="shared" si="328"/>
        <v>5.8429730592042743E-7</v>
      </c>
      <c r="BH166" s="13">
        <f t="shared" si="329"/>
        <v>1.4595454553239317E-7</v>
      </c>
      <c r="BI166" s="13">
        <f t="shared" si="330"/>
        <v>2.9166972561011328E-8</v>
      </c>
      <c r="BJ166" s="14">
        <f t="shared" si="331"/>
        <v>0.47759115452882356</v>
      </c>
      <c r="BK166" s="14">
        <f t="shared" si="332"/>
        <v>0.35159036239049418</v>
      </c>
      <c r="BL166" s="14">
        <f t="shared" si="333"/>
        <v>0.16686640861558516</v>
      </c>
      <c r="BM166" s="14">
        <f t="shared" si="334"/>
        <v>0.18379553017729319</v>
      </c>
      <c r="BN166" s="14">
        <f t="shared" si="335"/>
        <v>0.81612096361748954</v>
      </c>
    </row>
    <row r="167" spans="1:66" x14ac:dyDescent="0.25">
      <c r="A167" t="s">
        <v>27</v>
      </c>
      <c r="B167" t="s">
        <v>297</v>
      </c>
      <c r="C167" t="s">
        <v>194</v>
      </c>
      <c r="D167" s="11">
        <v>44201</v>
      </c>
      <c r="E167" s="10">
        <f>VLOOKUP(A167,home!$A$2:$E$405,3,FALSE)</f>
        <v>1.3</v>
      </c>
      <c r="F167" s="10">
        <f>VLOOKUP(B167,home!$B$2:$E$405,3,FALSE)</f>
        <v>1.0900000000000001</v>
      </c>
      <c r="G167" s="10">
        <f>VLOOKUP(C167,away!$B$2:$E$405,4,FALSE)</f>
        <v>0.93</v>
      </c>
      <c r="H167" s="10">
        <f>VLOOKUP(A167,away!$A$2:$E$405,3,FALSE)</f>
        <v>1.0918918918918901</v>
      </c>
      <c r="I167" s="10">
        <f>VLOOKUP(C167,away!$B$2:$E$405,3,FALSE)</f>
        <v>0.89</v>
      </c>
      <c r="J167" s="10">
        <f>VLOOKUP(B167,home!$B$2:$E$405,4,FALSE)</f>
        <v>1.06</v>
      </c>
      <c r="K167" s="12">
        <f t="shared" si="280"/>
        <v>1.3178100000000004</v>
      </c>
      <c r="L167" s="12">
        <f t="shared" si="281"/>
        <v>1.0300908108108091</v>
      </c>
      <c r="M167" s="13">
        <f t="shared" si="282"/>
        <v>9.5569570403612428E-2</v>
      </c>
      <c r="N167" s="13">
        <f t="shared" si="283"/>
        <v>0.12594253557358451</v>
      </c>
      <c r="O167" s="13">
        <f t="shared" si="284"/>
        <v>9.8445336265897826E-2</v>
      </c>
      <c r="P167" s="13">
        <f t="shared" si="285"/>
        <v>0.12973224858456284</v>
      </c>
      <c r="Q167" s="13">
        <f t="shared" si="286"/>
        <v>8.2984166402112744E-2</v>
      </c>
      <c r="R167" s="13">
        <f t="shared" si="287"/>
        <v>5.0703818127340712E-2</v>
      </c>
      <c r="S167" s="13">
        <f t="shared" si="288"/>
        <v>4.4026713345387804E-2</v>
      </c>
      <c r="T167" s="13">
        <f t="shared" si="289"/>
        <v>8.5481227253611416E-2</v>
      </c>
      <c r="U167" s="13">
        <f t="shared" si="290"/>
        <v>6.6817998566390882E-2</v>
      </c>
      <c r="V167" s="13">
        <f t="shared" si="291"/>
        <v>6.6405196828090507E-3</v>
      </c>
      <c r="W167" s="13">
        <f t="shared" si="292"/>
        <v>3.6452454775456077E-2</v>
      </c>
      <c r="X167" s="13">
        <f t="shared" si="293"/>
        <v>3.75493386956939E-2</v>
      </c>
      <c r="Y167" s="13">
        <f t="shared" si="294"/>
        <v>1.9339614371228508E-2</v>
      </c>
      <c r="Z167" s="13">
        <f t="shared" si="295"/>
        <v>1.7409845708665404E-2</v>
      </c>
      <c r="AA167" s="13">
        <f t="shared" si="296"/>
        <v>2.2942868773336358E-2</v>
      </c>
      <c r="AB167" s="13">
        <f t="shared" si="297"/>
        <v>1.5117170949095201E-2</v>
      </c>
      <c r="AC167" s="13">
        <f t="shared" si="298"/>
        <v>5.6339163879687044E-4</v>
      </c>
      <c r="AD167" s="13">
        <f t="shared" si="299"/>
        <v>1.2009352356910939E-2</v>
      </c>
      <c r="AE167" s="13">
        <f t="shared" si="300"/>
        <v>1.2370723506643089E-2</v>
      </c>
      <c r="AF167" s="13">
        <f t="shared" si="301"/>
        <v>6.3714843036371573E-3</v>
      </c>
      <c r="AG167" s="13">
        <f t="shared" si="302"/>
        <v>2.1877358108006481E-3</v>
      </c>
      <c r="AH167" s="13">
        <f t="shared" si="303"/>
        <v>4.4834305205325563E-3</v>
      </c>
      <c r="AI167" s="13">
        <f t="shared" si="304"/>
        <v>5.9083095742630092E-3</v>
      </c>
      <c r="AJ167" s="13">
        <f t="shared" si="305"/>
        <v>3.8930147200297699E-3</v>
      </c>
      <c r="AK167" s="13">
        <f t="shared" si="306"/>
        <v>1.7100845760674775E-3</v>
      </c>
      <c r="AL167" s="13">
        <f t="shared" si="307"/>
        <v>3.0591354058068338E-5</v>
      </c>
      <c r="AM167" s="13">
        <f t="shared" si="308"/>
        <v>3.1652089258921634E-3</v>
      </c>
      <c r="AN167" s="13">
        <f t="shared" si="309"/>
        <v>3.2604526288578686E-3</v>
      </c>
      <c r="AO167" s="13">
        <f t="shared" si="310"/>
        <v>1.6792811460352179E-3</v>
      </c>
      <c r="AP167" s="13">
        <f t="shared" si="311"/>
        <v>5.766040257662409E-4</v>
      </c>
      <c r="AQ167" s="13">
        <f t="shared" si="312"/>
        <v>1.4848862710458089E-4</v>
      </c>
      <c r="AR167" s="13">
        <f t="shared" si="313"/>
        <v>9.2366811602186214E-4</v>
      </c>
      <c r="AS167" s="13">
        <f t="shared" si="314"/>
        <v>1.2172190799747704E-3</v>
      </c>
      <c r="AT167" s="13">
        <f t="shared" si="315"/>
        <v>8.0203173789077651E-4</v>
      </c>
      <c r="AU167" s="13">
        <f t="shared" si="316"/>
        <v>3.5230848150328149E-4</v>
      </c>
      <c r="AV167" s="13">
        <f t="shared" si="317"/>
        <v>1.1606891000245981E-4</v>
      </c>
      <c r="AW167" s="13">
        <f t="shared" si="318"/>
        <v>1.1535183602778763E-6</v>
      </c>
      <c r="AX167" s="13">
        <f t="shared" si="319"/>
        <v>6.9519066243832613E-4</v>
      </c>
      <c r="AY167" s="13">
        <f t="shared" si="320"/>
        <v>7.1610951313919881E-4</v>
      </c>
      <c r="AZ167" s="13">
        <f t="shared" si="321"/>
        <v>3.6882891450944547E-4</v>
      </c>
      <c r="BA167" s="13">
        <f t="shared" si="322"/>
        <v>1.2664242519916846E-4</v>
      </c>
      <c r="BB167" s="13">
        <f t="shared" si="323"/>
        <v>3.2613299614114661E-5</v>
      </c>
      <c r="BC167" s="13">
        <f t="shared" si="324"/>
        <v>6.7189320485438472E-6</v>
      </c>
      <c r="BD167" s="13">
        <f t="shared" si="325"/>
        <v>1.5857700642550867E-4</v>
      </c>
      <c r="BE167" s="13">
        <f t="shared" si="326"/>
        <v>2.0897436483759962E-4</v>
      </c>
      <c r="BF167" s="13">
        <f t="shared" si="327"/>
        <v>1.3769425386331866E-4</v>
      </c>
      <c r="BG167" s="13">
        <f t="shared" si="328"/>
        <v>6.0484954894539998E-5</v>
      </c>
      <c r="BH167" s="13">
        <f t="shared" si="329"/>
        <v>1.9926919602393433E-5</v>
      </c>
      <c r="BI167" s="13">
        <f t="shared" si="330"/>
        <v>5.2519787842460224E-6</v>
      </c>
      <c r="BJ167" s="14">
        <f t="shared" si="331"/>
        <v>0.43146477215028389</v>
      </c>
      <c r="BK167" s="14">
        <f t="shared" si="332"/>
        <v>0.27727914452236629</v>
      </c>
      <c r="BL167" s="14">
        <f t="shared" si="333"/>
        <v>0.27402423787675467</v>
      </c>
      <c r="BM167" s="14">
        <f t="shared" si="334"/>
        <v>0.41608536890618031</v>
      </c>
      <c r="BN167" s="14">
        <f t="shared" si="335"/>
        <v>0.58337767535711105</v>
      </c>
    </row>
    <row r="168" spans="1:66" x14ac:dyDescent="0.25">
      <c r="A168" t="s">
        <v>27</v>
      </c>
      <c r="B168" t="s">
        <v>31</v>
      </c>
      <c r="C168" t="s">
        <v>190</v>
      </c>
      <c r="D168" s="11">
        <v>44201</v>
      </c>
      <c r="E168" s="10">
        <f>VLOOKUP(A168,home!$A$2:$E$405,3,FALSE)</f>
        <v>1.3</v>
      </c>
      <c r="F168" s="10">
        <f>VLOOKUP(B168,home!$B$2:$E$405,3,FALSE)</f>
        <v>0.65</v>
      </c>
      <c r="G168" s="10">
        <f>VLOOKUP(C168,away!$B$2:$E$405,4,FALSE)</f>
        <v>1.62</v>
      </c>
      <c r="H168" s="10">
        <f>VLOOKUP(A168,away!$A$2:$E$405,3,FALSE)</f>
        <v>1.0918918918918901</v>
      </c>
      <c r="I168" s="10">
        <f>VLOOKUP(C168,away!$B$2:$E$405,3,FALSE)</f>
        <v>1.1299999999999999</v>
      </c>
      <c r="J168" s="10">
        <f>VLOOKUP(B168,home!$B$2:$E$405,4,FALSE)</f>
        <v>1.01</v>
      </c>
      <c r="K168" s="12">
        <f t="shared" si="280"/>
        <v>1.3689000000000002</v>
      </c>
      <c r="L168" s="12">
        <f t="shared" si="281"/>
        <v>1.246176216216214</v>
      </c>
      <c r="M168" s="13">
        <f t="shared" si="282"/>
        <v>7.316221233648626E-2</v>
      </c>
      <c r="N168" s="13">
        <f t="shared" si="283"/>
        <v>0.10015175246741607</v>
      </c>
      <c r="O168" s="13">
        <f t="shared" si="284"/>
        <v>9.1173008939489653E-2</v>
      </c>
      <c r="P168" s="13">
        <f t="shared" si="285"/>
        <v>0.12480673193726742</v>
      </c>
      <c r="Q168" s="13">
        <f t="shared" si="286"/>
        <v>6.8548866976322953E-2</v>
      </c>
      <c r="R168" s="13">
        <f t="shared" si="287"/>
        <v>5.6808817650630145E-2</v>
      </c>
      <c r="S168" s="13">
        <f t="shared" si="288"/>
        <v>5.3226658405369075E-2</v>
      </c>
      <c r="T168" s="13">
        <f t="shared" si="289"/>
        <v>8.5423967674462711E-2</v>
      </c>
      <c r="U168" s="13">
        <f t="shared" si="290"/>
        <v>7.776559048194763E-2</v>
      </c>
      <c r="V168" s="13">
        <f t="shared" si="291"/>
        <v>1.0088761937139581E-2</v>
      </c>
      <c r="W168" s="13">
        <f t="shared" si="292"/>
        <v>3.1278848001296169E-2</v>
      </c>
      <c r="X168" s="13">
        <f t="shared" si="293"/>
        <v>3.8978956449857348E-2</v>
      </c>
      <c r="Y168" s="13">
        <f t="shared" si="294"/>
        <v>2.4287324230369917E-2</v>
      </c>
      <c r="Z168" s="13">
        <f t="shared" si="295"/>
        <v>2.3597932475859708E-2</v>
      </c>
      <c r="AA168" s="13">
        <f t="shared" si="296"/>
        <v>3.2303209766204363E-2</v>
      </c>
      <c r="AB168" s="13">
        <f t="shared" si="297"/>
        <v>2.2109931924478583E-2</v>
      </c>
      <c r="AC168" s="13">
        <f t="shared" si="298"/>
        <v>1.0756452737483947E-3</v>
      </c>
      <c r="AD168" s="13">
        <f t="shared" si="299"/>
        <v>1.0704403757243587E-2</v>
      </c>
      <c r="AE168" s="13">
        <f t="shared" si="300"/>
        <v>1.3339573371052437E-2</v>
      </c>
      <c r="AF168" s="13">
        <f t="shared" si="301"/>
        <v>8.3117295347383477E-3</v>
      </c>
      <c r="AG168" s="13">
        <f t="shared" si="302"/>
        <v>3.4526265539375945E-3</v>
      </c>
      <c r="AH168" s="13">
        <f t="shared" si="303"/>
        <v>7.3517955508231436E-3</v>
      </c>
      <c r="AI168" s="13">
        <f t="shared" si="304"/>
        <v>1.0063872929521803E-2</v>
      </c>
      <c r="AJ168" s="13">
        <f t="shared" si="305"/>
        <v>6.8882178266112008E-3</v>
      </c>
      <c r="AK168" s="13">
        <f t="shared" si="306"/>
        <v>3.1430937942826917E-3</v>
      </c>
      <c r="AL168" s="13">
        <f t="shared" si="307"/>
        <v>7.3397327419720299E-5</v>
      </c>
      <c r="AM168" s="13">
        <f t="shared" si="308"/>
        <v>2.93065166065815E-3</v>
      </c>
      <c r="AN168" s="13">
        <f t="shared" si="309"/>
        <v>3.6521083975267371E-3</v>
      </c>
      <c r="AO168" s="13">
        <f t="shared" si="310"/>
        <v>2.2755853120206655E-3</v>
      </c>
      <c r="AP168" s="13">
        <f t="shared" si="311"/>
        <v>9.4526009793703485E-4</v>
      </c>
      <c r="AQ168" s="13">
        <f t="shared" si="312"/>
        <v>2.9449016304683554E-4</v>
      </c>
      <c r="AR168" s="13">
        <f t="shared" si="313"/>
        <v>1.8323265523839964E-3</v>
      </c>
      <c r="AS168" s="13">
        <f t="shared" si="314"/>
        <v>2.5082718175584535E-3</v>
      </c>
      <c r="AT168" s="13">
        <f t="shared" si="315"/>
        <v>1.7167866455278838E-3</v>
      </c>
      <c r="AU168" s="13">
        <f t="shared" si="316"/>
        <v>7.8336974635437372E-4</v>
      </c>
      <c r="AV168" s="13">
        <f t="shared" si="317"/>
        <v>2.6808871144612563E-4</v>
      </c>
      <c r="AW168" s="13">
        <f t="shared" si="318"/>
        <v>3.4779947931371105E-6</v>
      </c>
      <c r="AX168" s="13">
        <f t="shared" si="319"/>
        <v>6.6862817637915704E-4</v>
      </c>
      <c r="AY168" s="13">
        <f t="shared" si="320"/>
        <v>8.3322853089572515E-4</v>
      </c>
      <c r="AZ168" s="13">
        <f t="shared" si="321"/>
        <v>5.1917478893751489E-4</v>
      </c>
      <c r="BA168" s="13">
        <f t="shared" si="322"/>
        <v>2.1566109134433454E-4</v>
      </c>
      <c r="BB168" s="13">
        <f t="shared" si="323"/>
        <v>6.718793069913555E-5</v>
      </c>
      <c r="BC168" s="13">
        <f t="shared" si="324"/>
        <v>1.6745600250809188E-5</v>
      </c>
      <c r="BD168" s="13">
        <f t="shared" si="325"/>
        <v>3.8056696165373119E-4</v>
      </c>
      <c r="BE168" s="13">
        <f t="shared" si="326"/>
        <v>5.209581138077928E-4</v>
      </c>
      <c r="BF168" s="13">
        <f t="shared" si="327"/>
        <v>3.5656978099574387E-4</v>
      </c>
      <c r="BG168" s="13">
        <f t="shared" si="328"/>
        <v>1.6270279106835798E-4</v>
      </c>
      <c r="BH168" s="13">
        <f t="shared" si="329"/>
        <v>5.5680962673368839E-5</v>
      </c>
      <c r="BI168" s="13">
        <f t="shared" si="330"/>
        <v>1.5244333960714924E-5</v>
      </c>
      <c r="BJ168" s="14">
        <f t="shared" si="331"/>
        <v>0.39689677076639329</v>
      </c>
      <c r="BK168" s="14">
        <f t="shared" si="332"/>
        <v>0.26326663574832615</v>
      </c>
      <c r="BL168" s="14">
        <f t="shared" si="333"/>
        <v>0.31620810528141985</v>
      </c>
      <c r="BM168" s="14">
        <f t="shared" si="334"/>
        <v>0.48448830342828386</v>
      </c>
      <c r="BN168" s="14">
        <f t="shared" si="335"/>
        <v>0.51465139030761253</v>
      </c>
    </row>
    <row r="169" spans="1:66" x14ac:dyDescent="0.25">
      <c r="A169" t="s">
        <v>27</v>
      </c>
      <c r="B169" t="s">
        <v>195</v>
      </c>
      <c r="C169" t="s">
        <v>186</v>
      </c>
      <c r="D169" s="11">
        <v>44201</v>
      </c>
      <c r="E169" s="10">
        <f>VLOOKUP(A169,home!$A$2:$E$405,3,FALSE)</f>
        <v>1.3</v>
      </c>
      <c r="F169" s="10">
        <f>VLOOKUP(B169,home!$B$2:$E$405,3,FALSE)</f>
        <v>1.46</v>
      </c>
      <c r="G169" s="10">
        <f>VLOOKUP(C169,away!$B$2:$E$405,4,FALSE)</f>
        <v>0.85</v>
      </c>
      <c r="H169" s="10">
        <f>VLOOKUP(A169,away!$A$2:$E$405,3,FALSE)</f>
        <v>1.0918918918918901</v>
      </c>
      <c r="I169" s="10">
        <f>VLOOKUP(C169,away!$B$2:$E$405,3,FALSE)</f>
        <v>0.93</v>
      </c>
      <c r="J169" s="10">
        <f>VLOOKUP(B169,home!$B$2:$E$405,4,FALSE)</f>
        <v>1.35</v>
      </c>
      <c r="K169" s="12">
        <f t="shared" si="280"/>
        <v>1.6133</v>
      </c>
      <c r="L169" s="12">
        <f t="shared" si="281"/>
        <v>1.3708702702702682</v>
      </c>
      <c r="M169" s="13">
        <f t="shared" si="282"/>
        <v>5.0581455079564505E-2</v>
      </c>
      <c r="N169" s="13">
        <f t="shared" si="283"/>
        <v>8.1603061479861405E-2</v>
      </c>
      <c r="O169" s="13">
        <f t="shared" si="284"/>
        <v>6.9340612995586012E-2</v>
      </c>
      <c r="P169" s="13">
        <f t="shared" si="285"/>
        <v>0.11186721094577889</v>
      </c>
      <c r="Q169" s="13">
        <f t="shared" si="286"/>
        <v>6.5825109542730215E-2</v>
      </c>
      <c r="R169" s="13">
        <f t="shared" si="287"/>
        <v>4.7528492438982543E-2</v>
      </c>
      <c r="S169" s="13">
        <f t="shared" si="288"/>
        <v>6.1852080298512982E-2</v>
      </c>
      <c r="T169" s="13">
        <f t="shared" si="289"/>
        <v>9.0237685709412568E-2</v>
      </c>
      <c r="U169" s="13">
        <f t="shared" si="290"/>
        <v>7.6677716851810532E-2</v>
      </c>
      <c r="V169" s="13">
        <f t="shared" si="291"/>
        <v>1.5199289724981647E-2</v>
      </c>
      <c r="W169" s="13">
        <f t="shared" si="292"/>
        <v>3.5398549741762216E-2</v>
      </c>
      <c r="X169" s="13">
        <f t="shared" si="293"/>
        <v>4.8526819451665093E-2</v>
      </c>
      <c r="Y169" s="13">
        <f t="shared" si="294"/>
        <v>3.3261987048530325E-2</v>
      </c>
      <c r="Z169" s="13">
        <f t="shared" si="295"/>
        <v>2.1718465758455475E-2</v>
      </c>
      <c r="AA169" s="13">
        <f t="shared" si="296"/>
        <v>3.503840080811621E-2</v>
      </c>
      <c r="AB169" s="13">
        <f t="shared" si="297"/>
        <v>2.8263726011866948E-2</v>
      </c>
      <c r="AC169" s="13">
        <f t="shared" si="298"/>
        <v>2.1009455778011445E-3</v>
      </c>
      <c r="AD169" s="13">
        <f t="shared" si="299"/>
        <v>1.4277120074596259E-2</v>
      </c>
      <c r="AE169" s="13">
        <f t="shared" si="300"/>
        <v>1.9572079455342842E-2</v>
      </c>
      <c r="AF169" s="13">
        <f t="shared" si="301"/>
        <v>1.3415390926348506E-2</v>
      </c>
      <c r="AG169" s="13">
        <f t="shared" si="302"/>
        <v>6.130253528328228E-3</v>
      </c>
      <c r="AH169" s="13">
        <f t="shared" si="303"/>
        <v>7.4432997560373504E-3</v>
      </c>
      <c r="AI169" s="13">
        <f t="shared" si="304"/>
        <v>1.2008275496415055E-2</v>
      </c>
      <c r="AJ169" s="13">
        <f t="shared" si="305"/>
        <v>9.6864754291832063E-3</v>
      </c>
      <c r="AK169" s="13">
        <f t="shared" si="306"/>
        <v>5.2090636033004217E-3</v>
      </c>
      <c r="AL169" s="13">
        <f t="shared" si="307"/>
        <v>1.8586015113071389E-4</v>
      </c>
      <c r="AM169" s="13">
        <f t="shared" si="308"/>
        <v>4.6066555632692258E-3</v>
      </c>
      <c r="AN169" s="13">
        <f t="shared" si="309"/>
        <v>6.3151271570609175E-3</v>
      </c>
      <c r="AO169" s="13">
        <f t="shared" si="310"/>
        <v>4.3286100362956064E-3</v>
      </c>
      <c r="AP169" s="13">
        <f t="shared" si="311"/>
        <v>1.9779876034503848E-3</v>
      </c>
      <c r="AQ169" s="13">
        <f t="shared" si="312"/>
        <v>6.7789110013331691E-4</v>
      </c>
      <c r="AR169" s="13">
        <f t="shared" si="313"/>
        <v>2.0407596696523085E-3</v>
      </c>
      <c r="AS169" s="13">
        <f t="shared" si="314"/>
        <v>3.2923575750500684E-3</v>
      </c>
      <c r="AT169" s="13">
        <f t="shared" si="315"/>
        <v>2.6557802379141384E-3</v>
      </c>
      <c r="AU169" s="13">
        <f t="shared" si="316"/>
        <v>1.428190085942293E-3</v>
      </c>
      <c r="AV169" s="13">
        <f t="shared" si="317"/>
        <v>5.760247664126759E-4</v>
      </c>
      <c r="AW169" s="13">
        <f t="shared" si="318"/>
        <v>1.141813772362524E-5</v>
      </c>
      <c r="AX169" s="13">
        <f t="shared" si="319"/>
        <v>1.2386529033703735E-3</v>
      </c>
      <c r="AY169" s="13">
        <f t="shared" si="320"/>
        <v>1.6980324404143961E-3</v>
      </c>
      <c r="AZ169" s="13">
        <f t="shared" si="321"/>
        <v>1.1638910952592833E-3</v>
      </c>
      <c r="BA169" s="13">
        <f t="shared" si="322"/>
        <v>5.3184790010775093E-4</v>
      </c>
      <c r="BB169" s="13">
        <f t="shared" si="323"/>
        <v>1.8227361864084666E-4</v>
      </c>
      <c r="BC169" s="13">
        <f t="shared" si="324"/>
        <v>4.9974696969863448E-5</v>
      </c>
      <c r="BD169" s="13">
        <f t="shared" si="325"/>
        <v>4.6626945998215382E-4</v>
      </c>
      <c r="BE169" s="13">
        <f t="shared" si="326"/>
        <v>7.5223251978920867E-4</v>
      </c>
      <c r="BF169" s="13">
        <f t="shared" si="327"/>
        <v>6.0678836208796533E-4</v>
      </c>
      <c r="BG169" s="13">
        <f t="shared" si="328"/>
        <v>3.2631055485217144E-4</v>
      </c>
      <c r="BH169" s="13">
        <f t="shared" si="329"/>
        <v>1.3160920453575217E-4</v>
      </c>
      <c r="BI169" s="13">
        <f t="shared" si="330"/>
        <v>4.2465025935505772E-5</v>
      </c>
      <c r="BJ169" s="14">
        <f t="shared" si="331"/>
        <v>0.43101900107354962</v>
      </c>
      <c r="BK169" s="14">
        <f t="shared" si="332"/>
        <v>0.24348487421818424</v>
      </c>
      <c r="BL169" s="14">
        <f t="shared" si="333"/>
        <v>0.30351485085345248</v>
      </c>
      <c r="BM169" s="14">
        <f t="shared" si="334"/>
        <v>0.57130463511844765</v>
      </c>
      <c r="BN169" s="14">
        <f t="shared" si="335"/>
        <v>0.42674594248250358</v>
      </c>
    </row>
    <row r="170" spans="1:66" x14ac:dyDescent="0.25">
      <c r="A170" t="s">
        <v>27</v>
      </c>
      <c r="B170" t="s">
        <v>329</v>
      </c>
      <c r="C170" t="s">
        <v>192</v>
      </c>
      <c r="D170" s="11">
        <v>44201</v>
      </c>
      <c r="E170" s="10">
        <f>VLOOKUP(A170,home!$A$2:$E$405,3,FALSE)</f>
        <v>1.3</v>
      </c>
      <c r="F170" s="10">
        <f>VLOOKUP(B170,home!$B$2:$E$405,3,FALSE)</f>
        <v>0.77</v>
      </c>
      <c r="G170" s="10">
        <f>VLOOKUP(C170,away!$B$2:$E$405,4,FALSE)</f>
        <v>0.81</v>
      </c>
      <c r="H170" s="10">
        <f>VLOOKUP(A170,away!$A$2:$E$405,3,FALSE)</f>
        <v>1.0918918918918901</v>
      </c>
      <c r="I170" s="10">
        <f>VLOOKUP(C170,away!$B$2:$E$405,3,FALSE)</f>
        <v>0.53</v>
      </c>
      <c r="J170" s="10">
        <f>VLOOKUP(B170,home!$B$2:$E$405,4,FALSE)</f>
        <v>1.1100000000000001</v>
      </c>
      <c r="K170" s="12">
        <f t="shared" si="280"/>
        <v>0.81081000000000014</v>
      </c>
      <c r="L170" s="12">
        <f t="shared" si="281"/>
        <v>0.64235999999999904</v>
      </c>
      <c r="M170" s="13">
        <f t="shared" si="282"/>
        <v>0.2338278776228376</v>
      </c>
      <c r="N170" s="13">
        <f t="shared" si="283"/>
        <v>0.18958998145537298</v>
      </c>
      <c r="O170" s="13">
        <f t="shared" si="284"/>
        <v>0.15020167546980573</v>
      </c>
      <c r="P170" s="13">
        <f t="shared" si="285"/>
        <v>0.12178502048767322</v>
      </c>
      <c r="Q170" s="13">
        <f t="shared" si="286"/>
        <v>7.6860726431915494E-2</v>
      </c>
      <c r="R170" s="13">
        <f t="shared" si="287"/>
        <v>4.8241774127392133E-2</v>
      </c>
      <c r="S170" s="13">
        <f t="shared" si="288"/>
        <v>1.5857381256209977E-2</v>
      </c>
      <c r="T170" s="13">
        <f t="shared" si="289"/>
        <v>4.9372256230805163E-2</v>
      </c>
      <c r="U170" s="13">
        <f t="shared" si="290"/>
        <v>3.911491288023082E-2</v>
      </c>
      <c r="V170" s="13">
        <f t="shared" si="291"/>
        <v>9.1767002140464898E-4</v>
      </c>
      <c r="W170" s="13">
        <f t="shared" si="292"/>
        <v>2.0773148532753805E-2</v>
      </c>
      <c r="X170" s="13">
        <f t="shared" si="293"/>
        <v>1.3343839691499713E-2</v>
      </c>
      <c r="Y170" s="13">
        <f t="shared" si="294"/>
        <v>4.2857744321158709E-3</v>
      </c>
      <c r="Z170" s="13">
        <f t="shared" si="295"/>
        <v>1.0329528676157187E-2</v>
      </c>
      <c r="AA170" s="13">
        <f t="shared" si="296"/>
        <v>8.3752851459150107E-3</v>
      </c>
      <c r="AB170" s="13">
        <f t="shared" si="297"/>
        <v>3.3953824745796752E-3</v>
      </c>
      <c r="AC170" s="13">
        <f t="shared" si="298"/>
        <v>2.9871989466637218E-5</v>
      </c>
      <c r="AD170" s="13">
        <f t="shared" si="299"/>
        <v>4.2107691404605282E-3</v>
      </c>
      <c r="AE170" s="13">
        <f t="shared" si="300"/>
        <v>2.704829665066221E-3</v>
      </c>
      <c r="AF170" s="13">
        <f t="shared" si="301"/>
        <v>8.687371918259674E-4</v>
      </c>
      <c r="AG170" s="13">
        <f t="shared" si="302"/>
        <v>1.8601400751377587E-4</v>
      </c>
      <c r="AH170" s="13">
        <f t="shared" si="303"/>
        <v>1.6588190101040799E-3</v>
      </c>
      <c r="AI170" s="13">
        <f t="shared" si="304"/>
        <v>1.3449870415824894E-3</v>
      </c>
      <c r="AJ170" s="13">
        <f t="shared" si="305"/>
        <v>5.4526447159274917E-4</v>
      </c>
      <c r="AK170" s="13">
        <f t="shared" si="306"/>
        <v>1.4736862873737232E-4</v>
      </c>
      <c r="AL170" s="13">
        <f t="shared" si="307"/>
        <v>6.2233141508814859E-7</v>
      </c>
      <c r="AM170" s="13">
        <f t="shared" si="308"/>
        <v>6.8282674535536042E-4</v>
      </c>
      <c r="AN170" s="13">
        <f t="shared" si="309"/>
        <v>4.3862058814646867E-4</v>
      </c>
      <c r="AO170" s="13">
        <f t="shared" si="310"/>
        <v>1.4087616050088259E-4</v>
      </c>
      <c r="AP170" s="13">
        <f t="shared" si="311"/>
        <v>3.0164403486448935E-5</v>
      </c>
      <c r="AQ170" s="13">
        <f t="shared" si="312"/>
        <v>4.8441015558888261E-6</v>
      </c>
      <c r="AR170" s="13">
        <f t="shared" si="313"/>
        <v>2.1311179586609112E-4</v>
      </c>
      <c r="AS170" s="13">
        <f t="shared" si="314"/>
        <v>1.7279317520618536E-4</v>
      </c>
      <c r="AT170" s="13">
        <f t="shared" si="315"/>
        <v>7.0051217194463583E-5</v>
      </c>
      <c r="AU170" s="13">
        <f t="shared" si="316"/>
        <v>1.8932742471147675E-5</v>
      </c>
      <c r="AV170" s="13">
        <f t="shared" si="317"/>
        <v>3.8377142307578123E-6</v>
      </c>
      <c r="AW170" s="13">
        <f t="shared" si="318"/>
        <v>9.0036127935859122E-9</v>
      </c>
      <c r="AX170" s="13">
        <f t="shared" si="319"/>
        <v>9.2273792233596612E-5</v>
      </c>
      <c r="AY170" s="13">
        <f t="shared" si="320"/>
        <v>5.9272993179173036E-5</v>
      </c>
      <c r="AZ170" s="13">
        <f t="shared" si="321"/>
        <v>1.9037299949286763E-5</v>
      </c>
      <c r="BA170" s="13">
        <f t="shared" si="322"/>
        <v>4.0762666651412757E-6</v>
      </c>
      <c r="BB170" s="13">
        <f t="shared" si="323"/>
        <v>6.5460766375503638E-7</v>
      </c>
      <c r="BC170" s="13">
        <f t="shared" si="324"/>
        <v>8.4098755777936938E-8</v>
      </c>
      <c r="BD170" s="13">
        <f t="shared" si="325"/>
        <v>2.2815748865423673E-5</v>
      </c>
      <c r="BE170" s="13">
        <f t="shared" si="326"/>
        <v>1.8499237337574172E-5</v>
      </c>
      <c r="BF170" s="13">
        <f t="shared" si="327"/>
        <v>7.499683312839258E-6</v>
      </c>
      <c r="BG170" s="13">
        <f t="shared" si="328"/>
        <v>2.0269394089610667E-6</v>
      </c>
      <c r="BH170" s="13">
        <f t="shared" si="329"/>
        <v>4.1086568554493059E-7</v>
      </c>
      <c r="BI170" s="13">
        <f t="shared" si="330"/>
        <v>6.6626801299337061E-8</v>
      </c>
      <c r="BJ170" s="14">
        <f t="shared" si="331"/>
        <v>0.36366880783682132</v>
      </c>
      <c r="BK170" s="14">
        <f t="shared" si="332"/>
        <v>0.37247771670218632</v>
      </c>
      <c r="BL170" s="14">
        <f t="shared" si="333"/>
        <v>0.25355551499632034</v>
      </c>
      <c r="BM170" s="14">
        <f t="shared" si="334"/>
        <v>0.17946524862692168</v>
      </c>
      <c r="BN170" s="14">
        <f t="shared" si="335"/>
        <v>0.82050705559499737</v>
      </c>
    </row>
    <row r="171" spans="1:66" x14ac:dyDescent="0.25">
      <c r="A171" t="s">
        <v>27</v>
      </c>
      <c r="B171" t="s">
        <v>299</v>
      </c>
      <c r="C171" t="s">
        <v>188</v>
      </c>
      <c r="D171" s="11">
        <v>44201</v>
      </c>
      <c r="E171" s="10">
        <f>VLOOKUP(A171,home!$A$2:$E$405,3,FALSE)</f>
        <v>1.3</v>
      </c>
      <c r="F171" s="10">
        <f>VLOOKUP(B171,home!$B$2:$E$405,3,FALSE)</f>
        <v>1.05</v>
      </c>
      <c r="G171" s="10">
        <f>VLOOKUP(C171,away!$B$2:$E$405,4,FALSE)</f>
        <v>0.69</v>
      </c>
      <c r="H171" s="10">
        <f>VLOOKUP(A171,away!$A$2:$E$405,3,FALSE)</f>
        <v>1.0918918918918901</v>
      </c>
      <c r="I171" s="10">
        <f>VLOOKUP(C171,away!$B$2:$E$405,3,FALSE)</f>
        <v>0.97</v>
      </c>
      <c r="J171" s="10">
        <f>VLOOKUP(B171,home!$B$2:$E$405,4,FALSE)</f>
        <v>0.63</v>
      </c>
      <c r="K171" s="12">
        <f t="shared" si="280"/>
        <v>0.94185000000000008</v>
      </c>
      <c r="L171" s="12">
        <f t="shared" si="281"/>
        <v>0.6672551351351339</v>
      </c>
      <c r="M171" s="13">
        <f t="shared" si="282"/>
        <v>0.20006656653509483</v>
      </c>
      <c r="N171" s="13">
        <f t="shared" si="283"/>
        <v>0.18843269569107907</v>
      </c>
      <c r="O171" s="13">
        <f t="shared" si="284"/>
        <v>0.13349544388939696</v>
      </c>
      <c r="P171" s="13">
        <f t="shared" si="285"/>
        <v>0.12573268382722855</v>
      </c>
      <c r="Q171" s="13">
        <f t="shared" si="286"/>
        <v>8.8737667218321409E-2</v>
      </c>
      <c r="R171" s="13">
        <f t="shared" si="287"/>
        <v>4.4537760226172118E-2</v>
      </c>
      <c r="S171" s="13">
        <f t="shared" si="288"/>
        <v>1.9754309848198343E-2</v>
      </c>
      <c r="T171" s="13">
        <f t="shared" si="289"/>
        <v>5.9210664131337604E-2</v>
      </c>
      <c r="U171" s="13">
        <f t="shared" si="290"/>
        <v>4.1947889469020214E-2</v>
      </c>
      <c r="V171" s="13">
        <f t="shared" si="291"/>
        <v>1.3794088845218533E-3</v>
      </c>
      <c r="W171" s="13">
        <f t="shared" si="292"/>
        <v>2.7859190623192018E-2</v>
      </c>
      <c r="X171" s="13">
        <f t="shared" si="293"/>
        <v>1.8589188004033447E-2</v>
      </c>
      <c r="Y171" s="13">
        <f t="shared" si="294"/>
        <v>6.2018655768418729E-3</v>
      </c>
      <c r="Z171" s="13">
        <f t="shared" si="295"/>
        <v>9.9060164061102254E-3</v>
      </c>
      <c r="AA171" s="13">
        <f t="shared" si="296"/>
        <v>9.329981552094916E-3</v>
      </c>
      <c r="AB171" s="13">
        <f t="shared" si="297"/>
        <v>4.3937215624202984E-3</v>
      </c>
      <c r="AC171" s="13">
        <f t="shared" si="298"/>
        <v>5.4180960913961776E-5</v>
      </c>
      <c r="AD171" s="13">
        <f t="shared" si="299"/>
        <v>6.5597946721133492E-3</v>
      </c>
      <c r="AE171" s="13">
        <f t="shared" si="300"/>
        <v>4.3770566803997251E-3</v>
      </c>
      <c r="AF171" s="13">
        <f t="shared" si="301"/>
        <v>1.4603067733871293E-3</v>
      </c>
      <c r="AG171" s="13">
        <f t="shared" si="302"/>
        <v>3.247990644717268E-4</v>
      </c>
      <c r="AH171" s="13">
        <f t="shared" si="303"/>
        <v>1.6524600789274825E-3</v>
      </c>
      <c r="AI171" s="13">
        <f t="shared" si="304"/>
        <v>1.5563695253378495E-3</v>
      </c>
      <c r="AJ171" s="13">
        <f t="shared" si="305"/>
        <v>7.3293331871972678E-4</v>
      </c>
      <c r="AK171" s="13">
        <f t="shared" si="306"/>
        <v>2.3010441541205831E-4</v>
      </c>
      <c r="AL171" s="13">
        <f t="shared" si="307"/>
        <v>1.3620102041098606E-6</v>
      </c>
      <c r="AM171" s="13">
        <f t="shared" si="308"/>
        <v>1.2356685223859922E-3</v>
      </c>
      <c r="AN171" s="13">
        <f t="shared" si="309"/>
        <v>8.2450616688689658E-4</v>
      </c>
      <c r="AO171" s="13">
        <f t="shared" si="310"/>
        <v>2.7507798690293365E-4</v>
      </c>
      <c r="AP171" s="13">
        <f t="shared" si="311"/>
        <v>6.1182399774539208E-5</v>
      </c>
      <c r="AQ171" s="13">
        <f t="shared" si="312"/>
        <v>1.0206067607362984E-5</v>
      </c>
      <c r="AR171" s="13">
        <f t="shared" si="313"/>
        <v>2.2052249465403438E-4</v>
      </c>
      <c r="AS171" s="13">
        <f t="shared" si="314"/>
        <v>2.0769911158990229E-4</v>
      </c>
      <c r="AT171" s="13">
        <f t="shared" si="315"/>
        <v>9.7810704125474724E-5</v>
      </c>
      <c r="AU171" s="13">
        <f t="shared" si="316"/>
        <v>3.0707670560192804E-5</v>
      </c>
      <c r="AV171" s="13">
        <f t="shared" si="317"/>
        <v>7.2305048792793973E-6</v>
      </c>
      <c r="AW171" s="13">
        <f t="shared" si="318"/>
        <v>2.3776697221972443E-8</v>
      </c>
      <c r="AX171" s="13">
        <f t="shared" si="319"/>
        <v>1.9396906630154105E-4</v>
      </c>
      <c r="AY171" s="13">
        <f t="shared" si="320"/>
        <v>1.2942685554707053E-4</v>
      </c>
      <c r="AZ171" s="13">
        <f t="shared" si="321"/>
        <v>4.3180366994087995E-5</v>
      </c>
      <c r="BA171" s="13">
        <f t="shared" si="322"/>
        <v>9.6041072046082886E-6</v>
      </c>
      <c r="BB171" s="13">
        <f t="shared" si="323"/>
        <v>1.6020974626658039E-6</v>
      </c>
      <c r="BC171" s="13">
        <f t="shared" si="324"/>
        <v>2.138015517901453E-7</v>
      </c>
      <c r="BD171" s="13">
        <f t="shared" si="325"/>
        <v>2.4524127828452411E-5</v>
      </c>
      <c r="BE171" s="13">
        <f t="shared" si="326"/>
        <v>2.3098049795227906E-5</v>
      </c>
      <c r="BF171" s="13">
        <f t="shared" si="327"/>
        <v>1.0877449099817701E-5</v>
      </c>
      <c r="BG171" s="13">
        <f t="shared" si="328"/>
        <v>3.4149751448877688E-6</v>
      </c>
      <c r="BH171" s="13">
        <f t="shared" si="329"/>
        <v>8.0409858505313608E-7</v>
      </c>
      <c r="BI171" s="13">
        <f t="shared" si="330"/>
        <v>1.5146805046645931E-7</v>
      </c>
      <c r="BJ171" s="14">
        <f t="shared" si="331"/>
        <v>0.40453786587379692</v>
      </c>
      <c r="BK171" s="14">
        <f t="shared" si="332"/>
        <v>0.34711793892170878</v>
      </c>
      <c r="BL171" s="14">
        <f t="shared" si="333"/>
        <v>0.23850350469181436</v>
      </c>
      <c r="BM171" s="14">
        <f t="shared" si="334"/>
        <v>0.21893310542728736</v>
      </c>
      <c r="BN171" s="14">
        <f t="shared" si="335"/>
        <v>0.78100281738729294</v>
      </c>
    </row>
    <row r="172" spans="1:66" x14ac:dyDescent="0.25">
      <c r="A172" t="s">
        <v>27</v>
      </c>
      <c r="B172" t="s">
        <v>193</v>
      </c>
      <c r="C172" t="s">
        <v>28</v>
      </c>
      <c r="D172" s="11">
        <v>44201</v>
      </c>
      <c r="E172" s="10">
        <f>VLOOKUP(A172,home!$A$2:$E$405,3,FALSE)</f>
        <v>1.3</v>
      </c>
      <c r="F172" s="10">
        <f>VLOOKUP(B172,home!$B$2:$E$405,3,FALSE)</f>
        <v>1.1299999999999999</v>
      </c>
      <c r="G172" s="10">
        <f>VLOOKUP(C172,away!$B$2:$E$405,4,FALSE)</f>
        <v>0.93</v>
      </c>
      <c r="H172" s="10">
        <f>VLOOKUP(A172,away!$A$2:$E$405,3,FALSE)</f>
        <v>1.0918918918918901</v>
      </c>
      <c r="I172" s="10">
        <f>VLOOKUP(C172,away!$B$2:$E$405,3,FALSE)</f>
        <v>0.85</v>
      </c>
      <c r="J172" s="10">
        <f>VLOOKUP(B172,home!$B$2:$E$405,4,FALSE)</f>
        <v>0.92</v>
      </c>
      <c r="K172" s="12">
        <f t="shared" si="280"/>
        <v>1.3661699999999999</v>
      </c>
      <c r="L172" s="12">
        <f t="shared" si="281"/>
        <v>0.85385945945945807</v>
      </c>
      <c r="M172" s="13">
        <f t="shared" si="282"/>
        <v>0.10860590930644806</v>
      </c>
      <c r="N172" s="13">
        <f t="shared" si="283"/>
        <v>0.14837413511719014</v>
      </c>
      <c r="O172" s="13">
        <f t="shared" si="284"/>
        <v>9.2734183014506658E-2</v>
      </c>
      <c r="P172" s="13">
        <f t="shared" si="285"/>
        <v>0.12669065880892855</v>
      </c>
      <c r="Q172" s="13">
        <f t="shared" si="286"/>
        <v>0.10135214608652583</v>
      </c>
      <c r="R172" s="13">
        <f t="shared" si="287"/>
        <v>3.9590979691090558E-2</v>
      </c>
      <c r="S172" s="13">
        <f t="shared" si="288"/>
        <v>3.6946707439627809E-2</v>
      </c>
      <c r="T172" s="13">
        <f t="shared" si="289"/>
        <v>8.654048867249696E-2</v>
      </c>
      <c r="U172" s="13">
        <f t="shared" si="290"/>
        <v>5.408800872457719E-2</v>
      </c>
      <c r="V172" s="13">
        <f t="shared" si="291"/>
        <v>4.7887743209867294E-3</v>
      </c>
      <c r="W172" s="13">
        <f t="shared" si="292"/>
        <v>4.6154753806342999E-2</v>
      </c>
      <c r="X172" s="13">
        <f t="shared" si="293"/>
        <v>3.9409673136568395E-2</v>
      </c>
      <c r="Y172" s="13">
        <f t="shared" si="294"/>
        <v>1.6825161100932108E-2</v>
      </c>
      <c r="Z172" s="13">
        <f t="shared" si="295"/>
        <v>1.126837750616832E-2</v>
      </c>
      <c r="AA172" s="13">
        <f t="shared" si="296"/>
        <v>1.5394519297601975E-2</v>
      </c>
      <c r="AB172" s="13">
        <f t="shared" si="297"/>
        <v>1.0515765214402445E-2</v>
      </c>
      <c r="AC172" s="13">
        <f t="shared" si="298"/>
        <v>3.4913671910637688E-4</v>
      </c>
      <c r="AD172" s="13">
        <f t="shared" si="299"/>
        <v>1.5763810001902898E-2</v>
      </c>
      <c r="AE172" s="13">
        <f t="shared" si="300"/>
        <v>1.3460078287246404E-2</v>
      </c>
      <c r="AF172" s="13">
        <f t="shared" si="301"/>
        <v>5.7465075853151016E-3</v>
      </c>
      <c r="AG172" s="13">
        <f t="shared" si="302"/>
        <v>1.6355699535256095E-3</v>
      </c>
      <c r="AH172" s="13">
        <f t="shared" si="303"/>
        <v>2.4054026816004992E-3</v>
      </c>
      <c r="AI172" s="13">
        <f t="shared" si="304"/>
        <v>3.2861889815221541E-3</v>
      </c>
      <c r="AJ172" s="13">
        <f t="shared" si="305"/>
        <v>2.2447464004430608E-3</v>
      </c>
      <c r="AK172" s="13">
        <f t="shared" si="306"/>
        <v>1.0222350632977655E-3</v>
      </c>
      <c r="AL172" s="13">
        <f t="shared" si="307"/>
        <v>1.62909592085515E-5</v>
      </c>
      <c r="AM172" s="13">
        <f t="shared" si="308"/>
        <v>4.3072088620599337E-3</v>
      </c>
      <c r="AN172" s="13">
        <f t="shared" si="309"/>
        <v>3.6777510307374824E-3</v>
      </c>
      <c r="AO172" s="13">
        <f t="shared" si="310"/>
        <v>1.5701412535659859E-3</v>
      </c>
      <c r="AP172" s="13">
        <f t="shared" si="311"/>
        <v>4.4689332068161615E-4</v>
      </c>
      <c r="AQ172" s="13">
        <f t="shared" si="312"/>
        <v>9.5396022308311739E-5</v>
      </c>
      <c r="AR172" s="13">
        <f t="shared" si="313"/>
        <v>4.1077516669874682E-4</v>
      </c>
      <c r="AS172" s="13">
        <f t="shared" si="314"/>
        <v>5.6118870948882696E-4</v>
      </c>
      <c r="AT172" s="13">
        <f t="shared" si="315"/>
        <v>3.8333958962117535E-4</v>
      </c>
      <c r="AU172" s="13">
        <f t="shared" si="316"/>
        <v>1.7456901571758705E-4</v>
      </c>
      <c r="AV172" s="13">
        <f t="shared" si="317"/>
        <v>5.962273805072395E-5</v>
      </c>
      <c r="AW172" s="13">
        <f t="shared" si="318"/>
        <v>5.2788010440193322E-7</v>
      </c>
      <c r="AX172" s="13">
        <f t="shared" si="319"/>
        <v>9.8072992184673594E-4</v>
      </c>
      <c r="AY172" s="13">
        <f t="shared" si="320"/>
        <v>8.3740552094377038E-4</v>
      </c>
      <c r="AZ172" s="13">
        <f t="shared" si="321"/>
        <v>3.5751331273070689E-4</v>
      </c>
      <c r="BA172" s="13">
        <f t="shared" si="322"/>
        <v>1.0175537465260051E-4</v>
      </c>
      <c r="BB172" s="13">
        <f t="shared" si="323"/>
        <v>2.1721197299491026E-5</v>
      </c>
      <c r="BC172" s="13">
        <f t="shared" si="324"/>
        <v>3.7093699569911309E-6</v>
      </c>
      <c r="BD172" s="13">
        <f t="shared" si="325"/>
        <v>5.845737696612677E-5</v>
      </c>
      <c r="BE172" s="13">
        <f t="shared" si="326"/>
        <v>7.9862714689813409E-5</v>
      </c>
      <c r="BF172" s="13">
        <f t="shared" si="327"/>
        <v>5.4553022463891191E-5</v>
      </c>
      <c r="BG172" s="13">
        <f t="shared" si="328"/>
        <v>2.484290089983141E-5</v>
      </c>
      <c r="BH172" s="13">
        <f t="shared" si="329"/>
        <v>8.4849064805806653E-6</v>
      </c>
      <c r="BI172" s="13">
        <f t="shared" si="330"/>
        <v>2.3183649373149767E-6</v>
      </c>
      <c r="BJ172" s="14">
        <f t="shared" si="331"/>
        <v>0.48766254893482996</v>
      </c>
      <c r="BK172" s="14">
        <f t="shared" si="332"/>
        <v>0.27823488307524985</v>
      </c>
      <c r="BL172" s="14">
        <f t="shared" si="333"/>
        <v>0.22310004357505692</v>
      </c>
      <c r="BM172" s="14">
        <f t="shared" si="334"/>
        <v>0.38208096342577591</v>
      </c>
      <c r="BN172" s="14">
        <f t="shared" si="335"/>
        <v>0.61734801202468981</v>
      </c>
    </row>
    <row r="173" spans="1:66" x14ac:dyDescent="0.25">
      <c r="A173" t="s">
        <v>27</v>
      </c>
      <c r="B173" t="s">
        <v>29</v>
      </c>
      <c r="C173" t="s">
        <v>30</v>
      </c>
      <c r="D173" s="11">
        <v>44201</v>
      </c>
      <c r="E173" s="10">
        <f>VLOOKUP(A173,home!$A$2:$E$405,3,FALSE)</f>
        <v>1.3</v>
      </c>
      <c r="F173" s="10">
        <f>VLOOKUP(B173,home!$B$2:$E$405,3,FALSE)</f>
        <v>0.69</v>
      </c>
      <c r="G173" s="10">
        <f>VLOOKUP(C173,away!$B$2:$E$405,4,FALSE)</f>
        <v>1.17</v>
      </c>
      <c r="H173" s="10">
        <f>VLOOKUP(A173,away!$A$2:$E$405,3,FALSE)</f>
        <v>1.0918918918918901</v>
      </c>
      <c r="I173" s="10">
        <f>VLOOKUP(C173,away!$B$2:$E$405,3,FALSE)</f>
        <v>1.05</v>
      </c>
      <c r="J173" s="10">
        <f>VLOOKUP(B173,home!$B$2:$E$405,4,FALSE)</f>
        <v>1.69</v>
      </c>
      <c r="K173" s="12">
        <f t="shared" si="280"/>
        <v>1.0494899999999998</v>
      </c>
      <c r="L173" s="12">
        <f t="shared" si="281"/>
        <v>1.9375621621621588</v>
      </c>
      <c r="M173" s="13">
        <f t="shared" si="282"/>
        <v>5.04358946397599E-2</v>
      </c>
      <c r="N173" s="13">
        <f t="shared" si="283"/>
        <v>5.2931967065481603E-2</v>
      </c>
      <c r="O173" s="13">
        <f t="shared" si="284"/>
        <v>9.7722681068796016E-2</v>
      </c>
      <c r="P173" s="13">
        <f t="shared" si="285"/>
        <v>0.10255897655489071</v>
      </c>
      <c r="Q173" s="13">
        <f t="shared" si="286"/>
        <v>2.7775785057776135E-2</v>
      </c>
      <c r="R173" s="13">
        <f t="shared" si="287"/>
        <v>9.467188461196975E-2</v>
      </c>
      <c r="S173" s="13">
        <f t="shared" si="288"/>
        <v>5.2137191910217179E-2</v>
      </c>
      <c r="T173" s="13">
        <f t="shared" si="289"/>
        <v>5.3817310152296106E-2</v>
      </c>
      <c r="U173" s="13">
        <f t="shared" si="290"/>
        <v>9.9357196181416113E-2</v>
      </c>
      <c r="V173" s="13">
        <f t="shared" si="291"/>
        <v>1.1779831453923202E-2</v>
      </c>
      <c r="W173" s="13">
        <f t="shared" si="292"/>
        <v>9.7168028867618272E-3</v>
      </c>
      <c r="X173" s="13">
        <f t="shared" si="293"/>
        <v>1.8826909610577747E-2</v>
      </c>
      <c r="Y173" s="13">
        <f t="shared" si="294"/>
        <v>1.8239153845951279E-2</v>
      </c>
      <c r="Z173" s="13">
        <f t="shared" si="295"/>
        <v>6.1144220481578165E-2</v>
      </c>
      <c r="AA173" s="13">
        <f t="shared" si="296"/>
        <v>6.4170247953211454E-2</v>
      </c>
      <c r="AB173" s="13">
        <f t="shared" si="297"/>
        <v>3.3673016762207936E-2</v>
      </c>
      <c r="AC173" s="13">
        <f t="shared" si="298"/>
        <v>1.4971076979656123E-3</v>
      </c>
      <c r="AD173" s="13">
        <f t="shared" si="299"/>
        <v>2.5494218654069159E-3</v>
      </c>
      <c r="AE173" s="13">
        <f t="shared" si="300"/>
        <v>4.9396633418013073E-3</v>
      </c>
      <c r="AF173" s="13">
        <f t="shared" si="301"/>
        <v>4.7854523924468493E-3</v>
      </c>
      <c r="AG173" s="13">
        <f t="shared" si="302"/>
        <v>3.0907038281444638E-3</v>
      </c>
      <c r="AH173" s="13">
        <f t="shared" si="303"/>
        <v>2.9617682010001589E-2</v>
      </c>
      <c r="AI173" s="13">
        <f t="shared" si="304"/>
        <v>3.1083461092676564E-2</v>
      </c>
      <c r="AJ173" s="13">
        <f t="shared" si="305"/>
        <v>1.631089079107656E-2</v>
      </c>
      <c r="AK173" s="13">
        <f t="shared" si="306"/>
        <v>5.7060389254423131E-3</v>
      </c>
      <c r="AL173" s="13">
        <f t="shared" si="307"/>
        <v>1.2177187250665785E-4</v>
      </c>
      <c r="AM173" s="13">
        <f t="shared" si="308"/>
        <v>5.3511855070518101E-4</v>
      </c>
      <c r="AN173" s="13">
        <f t="shared" si="309"/>
        <v>1.0368254561174111E-3</v>
      </c>
      <c r="AO173" s="13">
        <f t="shared" si="310"/>
        <v>1.004456886269809E-3</v>
      </c>
      <c r="AP173" s="13">
        <f t="shared" si="311"/>
        <v>6.4873255211986682E-4</v>
      </c>
      <c r="AQ173" s="13">
        <f t="shared" si="312"/>
        <v>3.1423991158758619E-4</v>
      </c>
      <c r="AR173" s="13">
        <f t="shared" si="313"/>
        <v>1.1477219998705993E-2</v>
      </c>
      <c r="AS173" s="13">
        <f t="shared" si="314"/>
        <v>1.2045227616441952E-2</v>
      </c>
      <c r="AT173" s="13">
        <f t="shared" si="315"/>
        <v>6.3206729655898297E-3</v>
      </c>
      <c r="AU173" s="13">
        <f t="shared" si="316"/>
        <v>2.2111610235522904E-3</v>
      </c>
      <c r="AV173" s="13">
        <f t="shared" si="317"/>
        <v>5.8014784565197297E-4</v>
      </c>
      <c r="AW173" s="13">
        <f t="shared" si="318"/>
        <v>6.8782575422706416E-6</v>
      </c>
      <c r="AX173" s="13">
        <f t="shared" si="319"/>
        <v>9.3600261296596676E-5</v>
      </c>
      <c r="AY173" s="13">
        <f t="shared" si="320"/>
        <v>1.8135632465677686E-4</v>
      </c>
      <c r="AZ173" s="13">
        <f t="shared" si="321"/>
        <v>1.7569457626188354E-4</v>
      </c>
      <c r="BA173" s="13">
        <f t="shared" si="322"/>
        <v>1.1347305435404644E-4</v>
      </c>
      <c r="BB173" s="13">
        <f t="shared" si="323"/>
        <v>5.4965274135342606E-5</v>
      </c>
      <c r="BC173" s="13">
        <f t="shared" si="324"/>
        <v>2.1299727079502047E-5</v>
      </c>
      <c r="BD173" s="13">
        <f t="shared" si="325"/>
        <v>3.7063045327172571E-3</v>
      </c>
      <c r="BE173" s="13">
        <f t="shared" si="326"/>
        <v>3.8897295440414336E-3</v>
      </c>
      <c r="BF173" s="13">
        <f t="shared" si="327"/>
        <v>2.0411161295880212E-3</v>
      </c>
      <c r="BG173" s="13">
        <f t="shared" si="328"/>
        <v>7.140436556137776E-4</v>
      </c>
      <c r="BH173" s="13">
        <f t="shared" si="329"/>
        <v>1.8734541903252575E-4</v>
      </c>
      <c r="BI173" s="13">
        <f t="shared" si="330"/>
        <v>3.9323428764089103E-5</v>
      </c>
      <c r="BJ173" s="14">
        <f t="shared" si="331"/>
        <v>0.20085293262122825</v>
      </c>
      <c r="BK173" s="14">
        <f t="shared" si="332"/>
        <v>0.21871213045392002</v>
      </c>
      <c r="BL173" s="14">
        <f t="shared" si="333"/>
        <v>0.51552539155649746</v>
      </c>
      <c r="BM173" s="14">
        <f t="shared" si="334"/>
        <v>0.56996300804743516</v>
      </c>
      <c r="BN173" s="14">
        <f t="shared" si="335"/>
        <v>0.4260971889986741</v>
      </c>
    </row>
    <row r="174" spans="1:66" x14ac:dyDescent="0.25">
      <c r="A174" t="s">
        <v>196</v>
      </c>
      <c r="B174" t="s">
        <v>202</v>
      </c>
      <c r="C174" t="s">
        <v>304</v>
      </c>
      <c r="D174" s="11">
        <v>44201</v>
      </c>
      <c r="E174" s="10">
        <f>VLOOKUP(A174,home!$A$2:$E$405,3,FALSE)</f>
        <v>1.5902777777777799</v>
      </c>
      <c r="F174" s="10">
        <f>VLOOKUP(B174,home!$B$2:$E$405,3,FALSE)</f>
        <v>1.1000000000000001</v>
      </c>
      <c r="G174" s="10">
        <f>VLOOKUP(C174,away!$B$2:$E$405,4,FALSE)</f>
        <v>1.65</v>
      </c>
      <c r="H174" s="10">
        <f>VLOOKUP(A174,away!$A$2:$E$405,3,FALSE)</f>
        <v>1.3958333333333299</v>
      </c>
      <c r="I174" s="10">
        <f>VLOOKUP(C174,away!$B$2:$E$405,3,FALSE)</f>
        <v>0.86</v>
      </c>
      <c r="J174" s="10">
        <f>VLOOKUP(B174,home!$B$2:$E$405,4,FALSE)</f>
        <v>0.67</v>
      </c>
      <c r="K174" s="12">
        <f t="shared" si="280"/>
        <v>2.8863541666666706</v>
      </c>
      <c r="L174" s="12">
        <f t="shared" si="281"/>
        <v>0.80427916666666477</v>
      </c>
      <c r="M174" s="13">
        <f t="shared" si="282"/>
        <v>2.4956191448199272E-2</v>
      </c>
      <c r="N174" s="13">
        <f t="shared" si="283"/>
        <v>7.2032407170641105E-2</v>
      </c>
      <c r="O174" s="13">
        <f t="shared" si="284"/>
        <v>2.0071744861131453E-2</v>
      </c>
      <c r="P174" s="13">
        <f t="shared" si="285"/>
        <v>5.7934164412197106E-2</v>
      </c>
      <c r="Q174" s="13">
        <f t="shared" si="286"/>
        <v>0.10395551928600508</v>
      </c>
      <c r="R174" s="13">
        <f t="shared" si="287"/>
        <v>8.0716431152283597E-3</v>
      </c>
      <c r="S174" s="13">
        <f t="shared" si="288"/>
        <v>3.3622592344530876E-2</v>
      </c>
      <c r="T174" s="13">
        <f t="shared" si="289"/>
        <v>8.3609258421748545E-2</v>
      </c>
      <c r="U174" s="13">
        <f t="shared" si="290"/>
        <v>2.329762073748572E-2</v>
      </c>
      <c r="V174" s="13">
        <f t="shared" si="291"/>
        <v>8.6725162945169368E-3</v>
      </c>
      <c r="W174" s="13">
        <f t="shared" si="292"/>
        <v>0.10001748207971937</v>
      </c>
      <c r="X174" s="13">
        <f t="shared" si="293"/>
        <v>8.0441977139174767E-2</v>
      </c>
      <c r="Y174" s="13">
        <f t="shared" si="294"/>
        <v>3.234890316925719E-2</v>
      </c>
      <c r="Z174" s="13">
        <f t="shared" si="295"/>
        <v>2.1639514661155293E-3</v>
      </c>
      <c r="AA174" s="13">
        <f t="shared" si="296"/>
        <v>6.2459303306870084E-3</v>
      </c>
      <c r="AB174" s="13">
        <f t="shared" si="297"/>
        <v>9.0139835173440926E-3</v>
      </c>
      <c r="AC174" s="13">
        <f t="shared" si="298"/>
        <v>1.258292420933123E-3</v>
      </c>
      <c r="AD174" s="13">
        <f t="shared" si="299"/>
        <v>7.2171469035076777E-2</v>
      </c>
      <c r="AE174" s="13">
        <f t="shared" si="300"/>
        <v>5.8046008972640541E-2</v>
      </c>
      <c r="AF174" s="13">
        <f t="shared" si="301"/>
        <v>2.3342597862420544E-2</v>
      </c>
      <c r="AG174" s="13">
        <f t="shared" si="302"/>
        <v>6.2579883855408891E-3</v>
      </c>
      <c r="AH174" s="13">
        <f t="shared" si="303"/>
        <v>4.351052704686262E-4</v>
      </c>
      <c r="AI174" s="13">
        <f t="shared" si="304"/>
        <v>1.255867910355748E-3</v>
      </c>
      <c r="AJ174" s="13">
        <f t="shared" si="305"/>
        <v>1.8124397879191393E-3</v>
      </c>
      <c r="AK174" s="13">
        <f t="shared" si="306"/>
        <v>1.7437810445642878E-3</v>
      </c>
      <c r="AL174" s="13">
        <f t="shared" si="307"/>
        <v>1.1684173868320139E-4</v>
      </c>
      <c r="AM174" s="13">
        <f t="shared" si="308"/>
        <v>4.1662484072769693E-2</v>
      </c>
      <c r="AN174" s="13">
        <f t="shared" si="309"/>
        <v>3.3508267971310395E-2</v>
      </c>
      <c r="AO174" s="13">
        <f t="shared" si="310"/>
        <v>1.3475000920204412E-2</v>
      </c>
      <c r="AP174" s="13">
        <f t="shared" si="311"/>
        <v>3.6125541703115154E-3</v>
      </c>
      <c r="AQ174" s="13">
        <f t="shared" si="312"/>
        <v>7.2637551440908241E-4</v>
      </c>
      <c r="AR174" s="13">
        <f t="shared" si="313"/>
        <v>6.9989220868956124E-5</v>
      </c>
      <c r="AS174" s="13">
        <f t="shared" si="314"/>
        <v>2.0201367927686541E-4</v>
      </c>
      <c r="AT174" s="13">
        <f t="shared" si="315"/>
        <v>2.9154151245222251E-4</v>
      </c>
      <c r="AU174" s="13">
        <f t="shared" si="316"/>
        <v>2.8049735307425846E-4</v>
      </c>
      <c r="AV174" s="13">
        <f t="shared" si="317"/>
        <v>2.0240367594621456E-4</v>
      </c>
      <c r="AW174" s="13">
        <f t="shared" si="318"/>
        <v>7.5344568335655182E-6</v>
      </c>
      <c r="AX174" s="13">
        <f t="shared" si="319"/>
        <v>2.0042114082853765E-2</v>
      </c>
      <c r="AY174" s="13">
        <f t="shared" si="320"/>
        <v>1.611945481279585E-2</v>
      </c>
      <c r="AZ174" s="13">
        <f t="shared" si="321"/>
        <v>6.4822708419782034E-3</v>
      </c>
      <c r="BA174" s="13">
        <f t="shared" si="322"/>
        <v>1.7378517969646164E-3</v>
      </c>
      <c r="BB174" s="13">
        <f t="shared" si="323"/>
        <v>3.4942949876321682E-4</v>
      </c>
      <c r="BC174" s="13">
        <f t="shared" si="324"/>
        <v>5.6207773214806106E-5</v>
      </c>
      <c r="BD174" s="13">
        <f t="shared" si="325"/>
        <v>9.3818120393555241E-6</v>
      </c>
      <c r="BE174" s="13">
        <f t="shared" si="326"/>
        <v>2.7079232270677351E-5</v>
      </c>
      <c r="BF174" s="13">
        <f t="shared" si="327"/>
        <v>3.908012744730208E-5</v>
      </c>
      <c r="BG174" s="13">
        <f t="shared" si="328"/>
        <v>3.759969623046162E-5</v>
      </c>
      <c r="BH174" s="13">
        <f t="shared" si="329"/>
        <v>2.7131509970048502E-5</v>
      </c>
      <c r="BI174" s="13">
        <f t="shared" si="330"/>
        <v>1.5662229370001562E-5</v>
      </c>
      <c r="BJ174" s="14">
        <f t="shared" si="331"/>
        <v>0.76999562297780044</v>
      </c>
      <c r="BK174" s="14">
        <f t="shared" si="332"/>
        <v>0.14268005347185636</v>
      </c>
      <c r="BL174" s="14">
        <f t="shared" si="333"/>
        <v>7.3150496624130798E-2</v>
      </c>
      <c r="BM174" s="14">
        <f t="shared" si="334"/>
        <v>0.68485653389053847</v>
      </c>
      <c r="BN174" s="14">
        <f t="shared" si="335"/>
        <v>0.28702167029340231</v>
      </c>
    </row>
    <row r="175" spans="1:66" x14ac:dyDescent="0.25">
      <c r="A175" t="s">
        <v>196</v>
      </c>
      <c r="B175" t="s">
        <v>204</v>
      </c>
      <c r="C175" t="s">
        <v>303</v>
      </c>
      <c r="D175" s="11">
        <v>44201</v>
      </c>
      <c r="E175" s="10">
        <f>VLOOKUP(A175,home!$A$2:$E$405,3,FALSE)</f>
        <v>1.5902777777777799</v>
      </c>
      <c r="F175" s="10">
        <f>VLOOKUP(B175,home!$B$2:$E$405,3,FALSE)</f>
        <v>0.94</v>
      </c>
      <c r="G175" s="10">
        <f>VLOOKUP(C175,away!$B$2:$E$405,4,FALSE)</f>
        <v>0.9</v>
      </c>
      <c r="H175" s="10">
        <f>VLOOKUP(A175,away!$A$2:$E$405,3,FALSE)</f>
        <v>1.3958333333333299</v>
      </c>
      <c r="I175" s="10">
        <f>VLOOKUP(C175,away!$B$2:$E$405,3,FALSE)</f>
        <v>0.94</v>
      </c>
      <c r="J175" s="10">
        <f>VLOOKUP(B175,home!$B$2:$E$405,4,FALSE)</f>
        <v>1.34</v>
      </c>
      <c r="K175" s="12">
        <f t="shared" si="280"/>
        <v>1.3453750000000018</v>
      </c>
      <c r="L175" s="12">
        <f t="shared" si="281"/>
        <v>1.7581916666666626</v>
      </c>
      <c r="M175" s="13">
        <f t="shared" si="282"/>
        <v>4.4888813102617192E-2</v>
      </c>
      <c r="N175" s="13">
        <f t="shared" si="283"/>
        <v>6.0392286927933685E-2</v>
      </c>
      <c r="O175" s="13">
        <f t="shared" si="284"/>
        <v>7.8923137123578832E-2</v>
      </c>
      <c r="P175" s="13">
        <f t="shared" si="285"/>
        <v>0.10618121560763502</v>
      </c>
      <c r="Q175" s="13">
        <f t="shared" si="286"/>
        <v>4.0625136512834455E-2</v>
      </c>
      <c r="R175" s="13">
        <f t="shared" si="287"/>
        <v>6.9381000998933337E-2</v>
      </c>
      <c r="S175" s="13">
        <f t="shared" si="288"/>
        <v>6.279098158677833E-2</v>
      </c>
      <c r="T175" s="13">
        <f t="shared" si="289"/>
        <v>7.1426776474061093E-2</v>
      </c>
      <c r="U175" s="13">
        <f t="shared" si="290"/>
        <v>9.3343464218940062E-2</v>
      </c>
      <c r="V175" s="13">
        <f t="shared" si="291"/>
        <v>1.6503054481251202E-2</v>
      </c>
      <c r="W175" s="13">
        <f t="shared" si="292"/>
        <v>1.8218681011984907E-2</v>
      </c>
      <c r="X175" s="13">
        <f t="shared" si="293"/>
        <v>3.203193313293002E-2</v>
      </c>
      <c r="Y175" s="13">
        <f t="shared" si="294"/>
        <v>2.8159138950770671E-2</v>
      </c>
      <c r="Z175" s="13">
        <f t="shared" si="295"/>
        <v>4.0661699260438645E-2</v>
      </c>
      <c r="AA175" s="13">
        <f t="shared" si="296"/>
        <v>5.4705233642512716E-2</v>
      </c>
      <c r="AB175" s="13">
        <f t="shared" si="297"/>
        <v>3.6799526855897831E-2</v>
      </c>
      <c r="AC175" s="13">
        <f t="shared" si="298"/>
        <v>2.4397982828879309E-3</v>
      </c>
      <c r="AD175" s="13">
        <f t="shared" si="299"/>
        <v>6.1277394916248078E-3</v>
      </c>
      <c r="AE175" s="13">
        <f t="shared" si="300"/>
        <v>1.0773740509678949E-2</v>
      </c>
      <c r="AF175" s="13">
        <f t="shared" si="301"/>
        <v>9.4711503914732872E-3</v>
      </c>
      <c r="AG175" s="13">
        <f t="shared" si="302"/>
        <v>5.5506992306783428E-3</v>
      </c>
      <c r="AH175" s="13">
        <f t="shared" si="303"/>
        <v>1.787276519805232E-2</v>
      </c>
      <c r="AI175" s="13">
        <f t="shared" si="304"/>
        <v>2.4045571478329673E-2</v>
      </c>
      <c r="AJ175" s="13">
        <f t="shared" si="305"/>
        <v>1.6175155363828915E-2</v>
      </c>
      <c r="AK175" s="13">
        <f t="shared" si="306"/>
        <v>7.2538832158704518E-3</v>
      </c>
      <c r="AL175" s="13">
        <f t="shared" si="307"/>
        <v>2.3084660039662005E-4</v>
      </c>
      <c r="AM175" s="13">
        <f t="shared" si="308"/>
        <v>1.6488215037089463E-3</v>
      </c>
      <c r="AN175" s="13">
        <f t="shared" si="309"/>
        <v>2.8989442276418651E-3</v>
      </c>
      <c r="AO175" s="13">
        <f t="shared" si="310"/>
        <v>2.5484497915856763E-3</v>
      </c>
      <c r="AP175" s="13">
        <f t="shared" si="311"/>
        <v>1.4935543954947761E-3</v>
      </c>
      <c r="AQ175" s="13">
        <f t="shared" si="312"/>
        <v>6.5648872296807049E-4</v>
      </c>
      <c r="AR175" s="13">
        <f t="shared" si="313"/>
        <v>6.2847493663011041E-3</v>
      </c>
      <c r="AS175" s="13">
        <f t="shared" si="314"/>
        <v>8.4553446786873581E-3</v>
      </c>
      <c r="AT175" s="13">
        <f t="shared" si="315"/>
        <v>5.6878046735445113E-3</v>
      </c>
      <c r="AU175" s="13">
        <f t="shared" si="316"/>
        <v>2.5507434042233187E-3</v>
      </c>
      <c r="AV175" s="13">
        <f t="shared" si="317"/>
        <v>8.579266018642382E-4</v>
      </c>
      <c r="AW175" s="13">
        <f t="shared" si="318"/>
        <v>1.5168077990196774E-5</v>
      </c>
      <c r="AX175" s="13">
        <f t="shared" si="319"/>
        <v>3.6971387175873825E-4</v>
      </c>
      <c r="AY175" s="13">
        <f t="shared" si="320"/>
        <v>6.5002784837728071E-4</v>
      </c>
      <c r="AZ175" s="13">
        <f t="shared" si="321"/>
        <v>5.71436773059098E-4</v>
      </c>
      <c r="BA175" s="13">
        <f t="shared" si="322"/>
        <v>3.3489845747313157E-4</v>
      </c>
      <c r="BB175" s="13">
        <f t="shared" si="323"/>
        <v>1.4720391927719502E-4</v>
      </c>
      <c r="BC175" s="13">
        <f t="shared" si="324"/>
        <v>5.1762540834767253E-5</v>
      </c>
      <c r="BD175" s="13">
        <f t="shared" si="325"/>
        <v>1.8416323271531988E-3</v>
      </c>
      <c r="BE175" s="13">
        <f t="shared" si="326"/>
        <v>2.4776860921437382E-3</v>
      </c>
      <c r="BF175" s="13">
        <f t="shared" si="327"/>
        <v>1.6667084631089434E-3</v>
      </c>
      <c r="BG175" s="13">
        <f t="shared" si="328"/>
        <v>7.474492995183992E-4</v>
      </c>
      <c r="BH175" s="13">
        <f t="shared" si="329"/>
        <v>2.5139990033489195E-4</v>
      </c>
      <c r="BI175" s="13">
        <f t="shared" si="330"/>
        <v>6.7645428182611106E-5</v>
      </c>
      <c r="BJ175" s="14">
        <f t="shared" si="331"/>
        <v>0.29414858468614974</v>
      </c>
      <c r="BK175" s="14">
        <f t="shared" si="332"/>
        <v>0.23368473750994356</v>
      </c>
      <c r="BL175" s="14">
        <f t="shared" si="333"/>
        <v>0.42938882833100644</v>
      </c>
      <c r="BM175" s="14">
        <f t="shared" si="334"/>
        <v>0.59685739974361895</v>
      </c>
      <c r="BN175" s="14">
        <f t="shared" si="335"/>
        <v>0.40039159027353255</v>
      </c>
    </row>
    <row r="176" spans="1:66" x14ac:dyDescent="0.25">
      <c r="A176" t="s">
        <v>196</v>
      </c>
      <c r="B176" t="s">
        <v>198</v>
      </c>
      <c r="C176" t="s">
        <v>203</v>
      </c>
      <c r="D176" s="11">
        <v>44201</v>
      </c>
      <c r="E176" s="10">
        <f>VLOOKUP(A176,home!$A$2:$E$405,3,FALSE)</f>
        <v>1.5902777777777799</v>
      </c>
      <c r="F176" s="10">
        <f>VLOOKUP(B176,home!$B$2:$E$405,3,FALSE)</f>
        <v>0.98</v>
      </c>
      <c r="G176" s="10">
        <f>VLOOKUP(C176,away!$B$2:$E$405,4,FALSE)</f>
        <v>1.22</v>
      </c>
      <c r="H176" s="10">
        <f>VLOOKUP(A176,away!$A$2:$E$405,3,FALSE)</f>
        <v>1.3958333333333299</v>
      </c>
      <c r="I176" s="10">
        <f>VLOOKUP(C176,away!$B$2:$E$405,3,FALSE)</f>
        <v>0.9</v>
      </c>
      <c r="J176" s="10">
        <f>VLOOKUP(B176,home!$B$2:$E$405,4,FALSE)</f>
        <v>0.4</v>
      </c>
      <c r="K176" s="12">
        <f t="shared" si="280"/>
        <v>1.9013361111111136</v>
      </c>
      <c r="L176" s="12">
        <f t="shared" si="281"/>
        <v>0.50249999999999884</v>
      </c>
      <c r="M176" s="13">
        <f t="shared" si="282"/>
        <v>9.0370615779406527E-2</v>
      </c>
      <c r="N176" s="13">
        <f t="shared" si="283"/>
        <v>0.17182491516473342</v>
      </c>
      <c r="O176" s="13">
        <f t="shared" si="284"/>
        <v>4.5411234429151674E-2</v>
      </c>
      <c r="P176" s="13">
        <f t="shared" si="285"/>
        <v>8.6342019870278341E-2</v>
      </c>
      <c r="Q176" s="13">
        <f t="shared" si="286"/>
        <v>0.16334845799565567</v>
      </c>
      <c r="R176" s="13">
        <f t="shared" si="287"/>
        <v>1.1409572650324331E-2</v>
      </c>
      <c r="S176" s="13">
        <f t="shared" si="288"/>
        <v>2.0623253285882666E-2</v>
      </c>
      <c r="T176" s="13">
        <f t="shared" si="289"/>
        <v>8.2082600142816778E-2</v>
      </c>
      <c r="U176" s="13">
        <f t="shared" si="290"/>
        <v>2.1693432492407384E-2</v>
      </c>
      <c r="V176" s="13">
        <f t="shared" si="291"/>
        <v>2.1893219378913758E-3</v>
      </c>
      <c r="W176" s="13">
        <f t="shared" si="292"/>
        <v>0.10352677396048568</v>
      </c>
      <c r="X176" s="13">
        <f t="shared" si="293"/>
        <v>5.2022203915143936E-2</v>
      </c>
      <c r="Y176" s="13">
        <f t="shared" si="294"/>
        <v>1.3070578733679882E-2</v>
      </c>
      <c r="Z176" s="13">
        <f t="shared" si="295"/>
        <v>1.9111034189293215E-3</v>
      </c>
      <c r="AA176" s="13">
        <f t="shared" si="296"/>
        <v>3.6336499424782292E-3</v>
      </c>
      <c r="AB176" s="13">
        <f t="shared" si="297"/>
        <v>3.4543949253853399E-3</v>
      </c>
      <c r="AC176" s="13">
        <f t="shared" si="298"/>
        <v>1.3073281386429453E-4</v>
      </c>
      <c r="AD176" s="13">
        <f t="shared" si="299"/>
        <v>4.9209798449477253E-2</v>
      </c>
      <c r="AE176" s="13">
        <f t="shared" si="300"/>
        <v>2.4727923720862265E-2</v>
      </c>
      <c r="AF176" s="13">
        <f t="shared" si="301"/>
        <v>6.2128908348666285E-3</v>
      </c>
      <c r="AG176" s="13">
        <f t="shared" si="302"/>
        <v>1.0406592148401582E-3</v>
      </c>
      <c r="AH176" s="13">
        <f t="shared" si="303"/>
        <v>2.4008236700299537E-4</v>
      </c>
      <c r="AI176" s="13">
        <f t="shared" si="304"/>
        <v>4.5647727402382631E-4</v>
      </c>
      <c r="AJ176" s="13">
        <f t="shared" si="305"/>
        <v>4.3395836250153212E-4</v>
      </c>
      <c r="AK176" s="13">
        <f t="shared" si="306"/>
        <v>2.7503356844760333E-4</v>
      </c>
      <c r="AL176" s="13">
        <f t="shared" si="307"/>
        <v>4.9961971001377451E-6</v>
      </c>
      <c r="AM176" s="13">
        <f t="shared" si="308"/>
        <v>1.8712873362498172E-2</v>
      </c>
      <c r="AN176" s="13">
        <f t="shared" si="309"/>
        <v>9.4032188646553105E-3</v>
      </c>
      <c r="AO176" s="13">
        <f t="shared" si="310"/>
        <v>2.3625587397446413E-3</v>
      </c>
      <c r="AP176" s="13">
        <f t="shared" si="311"/>
        <v>3.9572858890722656E-4</v>
      </c>
      <c r="AQ176" s="13">
        <f t="shared" si="312"/>
        <v>4.9713403981470207E-5</v>
      </c>
      <c r="AR176" s="13">
        <f t="shared" si="313"/>
        <v>2.4128277883800985E-5</v>
      </c>
      <c r="AS176" s="13">
        <f t="shared" si="314"/>
        <v>4.5875966039394452E-5</v>
      </c>
      <c r="AT176" s="13">
        <f t="shared" si="315"/>
        <v>4.3612815431403886E-5</v>
      </c>
      <c r="AU176" s="13">
        <f t="shared" si="316"/>
        <v>2.7640873628984079E-5</v>
      </c>
      <c r="AV176" s="13">
        <f t="shared" si="317"/>
        <v>1.3138647793361572E-5</v>
      </c>
      <c r="AW176" s="13">
        <f t="shared" si="318"/>
        <v>1.3259648909089024E-7</v>
      </c>
      <c r="AX176" s="13">
        <f t="shared" si="319"/>
        <v>5.9299103111278336E-3</v>
      </c>
      <c r="AY176" s="13">
        <f t="shared" si="320"/>
        <v>2.9797799313417295E-3</v>
      </c>
      <c r="AZ176" s="13">
        <f t="shared" si="321"/>
        <v>7.4866970774960782E-4</v>
      </c>
      <c r="BA176" s="13">
        <f t="shared" si="322"/>
        <v>1.2540217604805904E-4</v>
      </c>
      <c r="BB176" s="13">
        <f t="shared" si="323"/>
        <v>1.5753648366037376E-5</v>
      </c>
      <c r="BC176" s="13">
        <f t="shared" si="324"/>
        <v>1.5832416607867531E-6</v>
      </c>
      <c r="BD176" s="13">
        <f t="shared" si="325"/>
        <v>2.0207432727683277E-6</v>
      </c>
      <c r="BE176" s="13">
        <f t="shared" si="326"/>
        <v>3.8421121557992757E-6</v>
      </c>
      <c r="BF176" s="13">
        <f t="shared" si="327"/>
        <v>3.6525732923800667E-6</v>
      </c>
      <c r="BG176" s="13">
        <f t="shared" si="328"/>
        <v>2.3149231664274112E-6</v>
      </c>
      <c r="BH176" s="13">
        <f t="shared" si="329"/>
        <v>1.100361752694029E-6</v>
      </c>
      <c r="BI176" s="13">
        <f t="shared" si="330"/>
        <v>4.1843150713653518E-7</v>
      </c>
      <c r="BJ176" s="14">
        <f t="shared" si="331"/>
        <v>0.70779199410864269</v>
      </c>
      <c r="BK176" s="14">
        <f t="shared" si="332"/>
        <v>0.20264071981576509</v>
      </c>
      <c r="BL176" s="14">
        <f t="shared" si="333"/>
        <v>8.7175581737647029E-2</v>
      </c>
      <c r="BM176" s="14">
        <f t="shared" si="334"/>
        <v>0.42783293585658139</v>
      </c>
      <c r="BN176" s="14">
        <f t="shared" si="335"/>
        <v>0.56870681588954997</v>
      </c>
    </row>
    <row r="177" spans="1:66" x14ac:dyDescent="0.25">
      <c r="A177" t="s">
        <v>196</v>
      </c>
      <c r="B177" t="s">
        <v>300</v>
      </c>
      <c r="C177" t="s">
        <v>205</v>
      </c>
      <c r="D177" s="11">
        <v>44201</v>
      </c>
      <c r="E177" s="10">
        <f>VLOOKUP(A177,home!$A$2:$E$405,3,FALSE)</f>
        <v>1.5902777777777799</v>
      </c>
      <c r="F177" s="10">
        <f>VLOOKUP(B177,home!$B$2:$E$405,3,FALSE)</f>
        <v>0.75</v>
      </c>
      <c r="G177" s="10">
        <f>VLOOKUP(C177,away!$B$2:$E$405,4,FALSE)</f>
        <v>0.9</v>
      </c>
      <c r="H177" s="10">
        <f>VLOOKUP(A177,away!$A$2:$E$405,3,FALSE)</f>
        <v>1.3958333333333299</v>
      </c>
      <c r="I177" s="10">
        <f>VLOOKUP(C177,away!$B$2:$E$405,3,FALSE)</f>
        <v>1.41</v>
      </c>
      <c r="J177" s="10">
        <f>VLOOKUP(B177,home!$B$2:$E$405,4,FALSE)</f>
        <v>1.07</v>
      </c>
      <c r="K177" s="12">
        <f t="shared" si="280"/>
        <v>1.0734375000000014</v>
      </c>
      <c r="L177" s="12">
        <f t="shared" si="281"/>
        <v>2.105893749999995</v>
      </c>
      <c r="M177" s="13">
        <f t="shared" si="282"/>
        <v>4.1613474829213674E-2</v>
      </c>
      <c r="N177" s="13">
        <f t="shared" si="283"/>
        <v>4.4669464386984103E-2</v>
      </c>
      <c r="O177" s="13">
        <f t="shared" si="284"/>
        <v>8.7633556558623191E-2</v>
      </c>
      <c r="P177" s="13">
        <f t="shared" si="285"/>
        <v>9.406914586839718E-2</v>
      </c>
      <c r="Q177" s="13">
        <f t="shared" si="286"/>
        <v>2.3974939088951656E-2</v>
      </c>
      <c r="R177" s="13">
        <f t="shared" si="287"/>
        <v>9.227347952353783E-2</v>
      </c>
      <c r="S177" s="13">
        <f t="shared" si="288"/>
        <v>5.3161891915581953E-2</v>
      </c>
      <c r="T177" s="13">
        <f t="shared" si="289"/>
        <v>5.0488674384053869E-2</v>
      </c>
      <c r="U177" s="13">
        <f t="shared" si="290"/>
        <v>9.904981317604776E-2</v>
      </c>
      <c r="V177" s="13">
        <f t="shared" si="291"/>
        <v>1.3352762899173264E-2</v>
      </c>
      <c r="W177" s="13">
        <f t="shared" si="292"/>
        <v>8.5785328927655263E-3</v>
      </c>
      <c r="X177" s="13">
        <f t="shared" si="293"/>
        <v>1.8065478803044301E-2</v>
      </c>
      <c r="Y177" s="13">
        <f t="shared" si="294"/>
        <v>1.9021989451044195E-2</v>
      </c>
      <c r="Z177" s="13">
        <f t="shared" si="295"/>
        <v>6.4772714606456935E-2</v>
      </c>
      <c r="AA177" s="13">
        <f t="shared" si="296"/>
        <v>6.9529460835368692E-2</v>
      </c>
      <c r="AB177" s="13">
        <f t="shared" si="297"/>
        <v>3.7317765307733092E-2</v>
      </c>
      <c r="AC177" s="13">
        <f t="shared" si="298"/>
        <v>1.8865328569405055E-3</v>
      </c>
      <c r="AD177" s="13">
        <f t="shared" si="299"/>
        <v>2.3021297255195012E-3</v>
      </c>
      <c r="AE177" s="13">
        <f t="shared" si="300"/>
        <v>4.8480406006607213E-3</v>
      </c>
      <c r="AF177" s="13">
        <f t="shared" si="301"/>
        <v>5.104729200338819E-3</v>
      </c>
      <c r="AG177" s="13">
        <f t="shared" si="302"/>
        <v>3.5833391061453291E-3</v>
      </c>
      <c r="AH177" s="13">
        <f t="shared" si="303"/>
        <v>3.4101113715067785E-2</v>
      </c>
      <c r="AI177" s="13">
        <f t="shared" si="304"/>
        <v>3.6605414253518112E-2</v>
      </c>
      <c r="AJ177" s="13">
        <f t="shared" si="305"/>
        <v>1.9646812181380452E-2</v>
      </c>
      <c r="AK177" s="13">
        <f t="shared" si="306"/>
        <v>7.0298749836502023E-3</v>
      </c>
      <c r="AL177" s="13">
        <f t="shared" si="307"/>
        <v>1.7058372100229035E-4</v>
      </c>
      <c r="AM177" s="13">
        <f t="shared" si="308"/>
        <v>4.9423847544746865E-4</v>
      </c>
      <c r="AN177" s="13">
        <f t="shared" si="309"/>
        <v>1.0408137164543503E-3</v>
      </c>
      <c r="AO177" s="13">
        <f t="shared" si="310"/>
        <v>1.0959215501977417E-3</v>
      </c>
      <c r="AP177" s="13">
        <f t="shared" si="311"/>
        <v>7.692981143505765E-4</v>
      </c>
      <c r="AQ177" s="13">
        <f t="shared" si="312"/>
        <v>4.0501502272441539E-4</v>
      </c>
      <c r="AR177" s="13">
        <f t="shared" si="313"/>
        <v>1.4362664448120061E-2</v>
      </c>
      <c r="AS177" s="13">
        <f t="shared" si="314"/>
        <v>1.5417422618528895E-2</v>
      </c>
      <c r="AT177" s="13">
        <f t="shared" si="315"/>
        <v>8.2748197960385659E-3</v>
      </c>
      <c r="AU177" s="13">
        <f t="shared" si="316"/>
        <v>2.9608339582700535E-3</v>
      </c>
      <c r="AV177" s="13">
        <f t="shared" si="317"/>
        <v>7.9456755052012855E-4</v>
      </c>
      <c r="AW177" s="13">
        <f t="shared" si="318"/>
        <v>1.0711450904621996E-5</v>
      </c>
      <c r="AX177" s="13">
        <f t="shared" si="319"/>
        <v>8.8422352248023787E-5</v>
      </c>
      <c r="AY177" s="13">
        <f t="shared" si="320"/>
        <v>1.8620807895941132E-4</v>
      </c>
      <c r="AZ177" s="13">
        <f t="shared" si="321"/>
        <v>1.9606721484006495E-4</v>
      </c>
      <c r="BA177" s="13">
        <f t="shared" si="322"/>
        <v>1.3763224077053299E-4</v>
      </c>
      <c r="BB177" s="13">
        <f t="shared" si="323"/>
        <v>7.2459718909290027E-5</v>
      </c>
      <c r="BC177" s="13">
        <f t="shared" si="324"/>
        <v>3.0518493835566042E-5</v>
      </c>
      <c r="BD177" s="13">
        <f t="shared" si="325"/>
        <v>5.0410408824405331E-3</v>
      </c>
      <c r="BE177" s="13">
        <f t="shared" si="326"/>
        <v>5.4112423222447657E-3</v>
      </c>
      <c r="BF177" s="13">
        <f t="shared" si="327"/>
        <v>2.9043152151423117E-3</v>
      </c>
      <c r="BG177" s="13">
        <f t="shared" si="328"/>
        <v>1.0392002879181098E-3</v>
      </c>
      <c r="BH177" s="13">
        <f t="shared" si="329"/>
        <v>2.7887913976552435E-4</v>
      </c>
      <c r="BI177" s="13">
        <f t="shared" si="330"/>
        <v>5.9871865318411092E-5</v>
      </c>
      <c r="BJ177" s="14">
        <f t="shared" si="331"/>
        <v>0.18515391261824543</v>
      </c>
      <c r="BK177" s="14">
        <f t="shared" si="332"/>
        <v>0.20444060016926829</v>
      </c>
      <c r="BL177" s="14">
        <f t="shared" si="333"/>
        <v>0.53973214861923458</v>
      </c>
      <c r="BM177" s="14">
        <f t="shared" si="334"/>
        <v>0.60968981912944298</v>
      </c>
      <c r="BN177" s="14">
        <f t="shared" si="335"/>
        <v>0.38423406025570761</v>
      </c>
    </row>
    <row r="178" spans="1:66" x14ac:dyDescent="0.25">
      <c r="A178" t="s">
        <v>196</v>
      </c>
      <c r="B178" t="s">
        <v>201</v>
      </c>
      <c r="C178" t="s">
        <v>301</v>
      </c>
      <c r="D178" s="11">
        <v>44201</v>
      </c>
      <c r="E178" s="10">
        <f>VLOOKUP(A178,home!$A$2:$E$405,3,FALSE)</f>
        <v>1.5902777777777799</v>
      </c>
      <c r="F178" s="10">
        <f>VLOOKUP(B178,home!$B$2:$E$405,3,FALSE)</f>
        <v>1.02</v>
      </c>
      <c r="G178" s="10">
        <f>VLOOKUP(C178,away!$B$2:$E$405,4,FALSE)</f>
        <v>1.34</v>
      </c>
      <c r="H178" s="10">
        <f>VLOOKUP(A178,away!$A$2:$E$405,3,FALSE)</f>
        <v>1.3958333333333299</v>
      </c>
      <c r="I178" s="10">
        <f>VLOOKUP(C178,away!$B$2:$E$405,3,FALSE)</f>
        <v>0.55000000000000004</v>
      </c>
      <c r="J178" s="10">
        <f>VLOOKUP(B178,home!$B$2:$E$405,4,FALSE)</f>
        <v>1.07</v>
      </c>
      <c r="K178" s="12">
        <f t="shared" si="280"/>
        <v>2.1735916666666699</v>
      </c>
      <c r="L178" s="12">
        <f t="shared" si="281"/>
        <v>0.82144791666666483</v>
      </c>
      <c r="M178" s="13">
        <f t="shared" si="282"/>
        <v>5.0034646509296558E-2</v>
      </c>
      <c r="N178" s="13">
        <f t="shared" si="283"/>
        <v>0.10875489069721957</v>
      </c>
      <c r="O178" s="13">
        <f t="shared" si="284"/>
        <v>4.1100856136214677E-2</v>
      </c>
      <c r="P178" s="13">
        <f t="shared" si="285"/>
        <v>8.9336478390541874E-2</v>
      </c>
      <c r="Q178" s="13">
        <f t="shared" si="286"/>
        <v>0.11819436206436054</v>
      </c>
      <c r="R178" s="13">
        <f t="shared" si="287"/>
        <v>1.6881106323154923E-2</v>
      </c>
      <c r="S178" s="13">
        <f t="shared" si="288"/>
        <v>3.987739960219798E-2</v>
      </c>
      <c r="T178" s="13">
        <f t="shared" si="289"/>
        <v>9.709051247951446E-2</v>
      </c>
      <c r="U178" s="13">
        <f t="shared" si="290"/>
        <v>3.6692632028123562E-2</v>
      </c>
      <c r="V178" s="13">
        <f t="shared" si="291"/>
        <v>7.9111990865299506E-3</v>
      </c>
      <c r="W178" s="13">
        <f t="shared" si="292"/>
        <v>8.5635426810025742E-2</v>
      </c>
      <c r="X178" s="13">
        <f t="shared" si="293"/>
        <v>7.034504294595631E-2</v>
      </c>
      <c r="Y178" s="13">
        <f t="shared" si="294"/>
        <v>2.889239448789143E-2</v>
      </c>
      <c r="Z178" s="13">
        <f t="shared" si="295"/>
        <v>4.6223165400613589E-3</v>
      </c>
      <c r="AA178" s="13">
        <f t="shared" si="296"/>
        <v>1.0047028712172883E-2</v>
      </c>
      <c r="AB178" s="13">
        <f t="shared" si="297"/>
        <v>1.0919068941769874E-2</v>
      </c>
      <c r="AC178" s="13">
        <f t="shared" si="298"/>
        <v>8.8283658867478482E-4</v>
      </c>
      <c r="AD178" s="13">
        <f t="shared" si="299"/>
        <v>4.6534112521428882E-2</v>
      </c>
      <c r="AE178" s="13">
        <f t="shared" si="300"/>
        <v>3.8225349784659919E-2</v>
      </c>
      <c r="AF178" s="13">
        <f t="shared" si="301"/>
        <v>1.5700066972231714E-2</v>
      </c>
      <c r="AG178" s="13">
        <f t="shared" si="302"/>
        <v>4.2989291019556192E-3</v>
      </c>
      <c r="AH178" s="13">
        <f t="shared" si="303"/>
        <v>9.4924807300181735E-4</v>
      </c>
      <c r="AI178" s="13">
        <f t="shared" si="304"/>
        <v>2.0632777010761447E-3</v>
      </c>
      <c r="AJ178" s="13">
        <f t="shared" si="305"/>
        <v>2.2423616085391371E-3</v>
      </c>
      <c r="AK178" s="13">
        <f t="shared" si="306"/>
        <v>1.6246595019913123E-3</v>
      </c>
      <c r="AL178" s="13">
        <f t="shared" si="307"/>
        <v>6.3051918883344526E-5</v>
      </c>
      <c r="AM178" s="13">
        <f t="shared" si="308"/>
        <v>2.0229231838461377E-2</v>
      </c>
      <c r="AN178" s="13">
        <f t="shared" si="309"/>
        <v>1.6617260349471068E-2</v>
      </c>
      <c r="AO178" s="13">
        <f t="shared" si="310"/>
        <v>6.8251069473902904E-3</v>
      </c>
      <c r="AP178" s="13">
        <f t="shared" si="311"/>
        <v>1.8688232943203118E-3</v>
      </c>
      <c r="AQ178" s="13">
        <f t="shared" si="312"/>
        <v>3.8378525043438833E-4</v>
      </c>
      <c r="AR178" s="13">
        <f t="shared" si="313"/>
        <v>1.5595157039343784E-4</v>
      </c>
      <c r="AS178" s="13">
        <f t="shared" si="314"/>
        <v>3.3897503381075702E-4</v>
      </c>
      <c r="AT178" s="13">
        <f t="shared" si="315"/>
        <v>3.6839665434955718E-4</v>
      </c>
      <c r="AU178" s="13">
        <f t="shared" si="316"/>
        <v>2.6691463264069302E-4</v>
      </c>
      <c r="AV178" s="13">
        <f t="shared" si="317"/>
        <v>1.4504085530480149E-4</v>
      </c>
      <c r="AW178" s="13">
        <f t="shared" si="318"/>
        <v>3.1271866273244998E-6</v>
      </c>
      <c r="AX178" s="13">
        <f t="shared" si="319"/>
        <v>7.3283482911912874E-3</v>
      </c>
      <c r="AY178" s="13">
        <f t="shared" si="320"/>
        <v>6.0198564364067966E-3</v>
      </c>
      <c r="AZ178" s="13">
        <f t="shared" si="321"/>
        <v>2.4724992641593875E-3</v>
      </c>
      <c r="BA178" s="13">
        <f t="shared" si="322"/>
        <v>6.7700978983453036E-4</v>
      </c>
      <c r="BB178" s="13">
        <f t="shared" si="323"/>
        <v>1.3903207035562788E-4</v>
      </c>
      <c r="BC178" s="13">
        <f t="shared" si="324"/>
        <v>2.2841520908696745E-5</v>
      </c>
      <c r="BD178" s="13">
        <f t="shared" si="325"/>
        <v>2.13510154334307E-5</v>
      </c>
      <c r="BE178" s="13">
        <f t="shared" si="326"/>
        <v>4.6408389220976419E-5</v>
      </c>
      <c r="BF178" s="13">
        <f t="shared" si="327"/>
        <v>5.0436444037068843E-5</v>
      </c>
      <c r="BG178" s="13">
        <f t="shared" si="328"/>
        <v>3.6542744818424225E-5</v>
      </c>
      <c r="BH178" s="13">
        <f t="shared" si="329"/>
        <v>1.9857251403613388E-5</v>
      </c>
      <c r="BI178" s="13">
        <f t="shared" si="330"/>
        <v>8.6323112347598133E-6</v>
      </c>
      <c r="BJ178" s="14">
        <f t="shared" si="331"/>
        <v>0.67625488291817792</v>
      </c>
      <c r="BK178" s="14">
        <f t="shared" si="332"/>
        <v>0.19412546853253129</v>
      </c>
      <c r="BL178" s="14">
        <f t="shared" si="333"/>
        <v>0.12397874592869185</v>
      </c>
      <c r="BM178" s="14">
        <f t="shared" si="334"/>
        <v>0.56866234454889475</v>
      </c>
      <c r="BN178" s="14">
        <f t="shared" si="335"/>
        <v>0.4243023401207881</v>
      </c>
    </row>
    <row r="179" spans="1:66" x14ac:dyDescent="0.25">
      <c r="A179" t="s">
        <v>32</v>
      </c>
      <c r="B179" t="s">
        <v>312</v>
      </c>
      <c r="C179" t="s">
        <v>210</v>
      </c>
      <c r="D179" s="11">
        <v>44201</v>
      </c>
      <c r="E179" s="10">
        <f>VLOOKUP(A179,home!$A$2:$E$405,3,FALSE)</f>
        <v>1.2277580071174401</v>
      </c>
      <c r="F179" s="10">
        <f>VLOOKUP(B179,home!$B$2:$E$405,3,FALSE)</f>
        <v>0.61</v>
      </c>
      <c r="G179" s="10">
        <f>VLOOKUP(C179,away!$B$2:$E$405,4,FALSE)</f>
        <v>1.03</v>
      </c>
      <c r="H179" s="10">
        <f>VLOOKUP(A179,away!$A$2:$E$405,3,FALSE)</f>
        <v>1.1316725978647699</v>
      </c>
      <c r="I179" s="10">
        <f>VLOOKUP(C179,away!$B$2:$E$405,3,FALSE)</f>
        <v>0.6</v>
      </c>
      <c r="J179" s="10">
        <f>VLOOKUP(B179,home!$B$2:$E$405,4,FALSE)</f>
        <v>0.99</v>
      </c>
      <c r="K179" s="12">
        <f t="shared" si="280"/>
        <v>0.7714003558718876</v>
      </c>
      <c r="L179" s="12">
        <f t="shared" si="281"/>
        <v>0.67221352313167337</v>
      </c>
      <c r="M179" s="13">
        <f t="shared" si="282"/>
        <v>0.23607307572025338</v>
      </c>
      <c r="N179" s="13">
        <f t="shared" si="283"/>
        <v>0.18210685462237455</v>
      </c>
      <c r="O179" s="13">
        <f t="shared" si="284"/>
        <v>0.15869151394644179</v>
      </c>
      <c r="P179" s="13">
        <f t="shared" si="285"/>
        <v>0.12241469033213383</v>
      </c>
      <c r="Q179" s="13">
        <f t="shared" si="286"/>
        <v>7.0238646231204904E-2</v>
      </c>
      <c r="R179" s="13">
        <f t="shared" si="287"/>
        <v>5.3337290840518359E-2</v>
      </c>
      <c r="S179" s="13">
        <f t="shared" si="288"/>
        <v>1.5869404381876513E-2</v>
      </c>
      <c r="T179" s="13">
        <f t="shared" si="289"/>
        <v>4.721536784307747E-2</v>
      </c>
      <c r="U179" s="13">
        <f t="shared" si="290"/>
        <v>4.1144405135618234E-2</v>
      </c>
      <c r="V179" s="13">
        <f t="shared" si="291"/>
        <v>9.1433469028644708E-4</v>
      </c>
      <c r="W179" s="13">
        <f t="shared" si="292"/>
        <v>1.8060705566237033E-2</v>
      </c>
      <c r="X179" s="13">
        <f t="shared" si="293"/>
        <v>1.2140650518924016E-2</v>
      </c>
      <c r="Y179" s="13">
        <f t="shared" si="294"/>
        <v>4.0805547292181461E-3</v>
      </c>
      <c r="Z179" s="13">
        <f t="shared" si="295"/>
        <v>1.1951349396734527E-2</v>
      </c>
      <c r="AA179" s="13">
        <f t="shared" si="296"/>
        <v>9.2192751777902832E-3</v>
      </c>
      <c r="AB179" s="13">
        <f t="shared" si="297"/>
        <v>3.5558760765141422E-3</v>
      </c>
      <c r="AC179" s="13">
        <f t="shared" si="298"/>
        <v>2.96327730380342E-5</v>
      </c>
      <c r="AD179" s="13">
        <f t="shared" si="299"/>
        <v>3.4830086752731556E-3</v>
      </c>
      <c r="AE179" s="13">
        <f t="shared" si="300"/>
        <v>2.3413255327035501E-3</v>
      </c>
      <c r="AF179" s="13">
        <f t="shared" si="301"/>
        <v>7.8693534256839769E-4</v>
      </c>
      <c r="AG179" s="13">
        <f t="shared" si="302"/>
        <v>1.7632952636824432E-4</v>
      </c>
      <c r="AH179" s="13">
        <f t="shared" si="303"/>
        <v>2.0084646710391289E-3</v>
      </c>
      <c r="AI179" s="13">
        <f t="shared" si="304"/>
        <v>1.5493303619956975E-3</v>
      </c>
      <c r="AJ179" s="13">
        <f t="shared" si="305"/>
        <v>5.9757699630330076E-4</v>
      </c>
      <c r="AK179" s="13">
        <f t="shared" si="306"/>
        <v>1.5365703586974001E-4</v>
      </c>
      <c r="AL179" s="13">
        <f t="shared" si="307"/>
        <v>6.1463794192810628E-7</v>
      </c>
      <c r="AM179" s="13">
        <f t="shared" si="308"/>
        <v>5.37358826322117E-4</v>
      </c>
      <c r="AN179" s="13">
        <f t="shared" si="309"/>
        <v>3.6121986982789122E-4</v>
      </c>
      <c r="AO179" s="13">
        <f t="shared" si="310"/>
        <v>1.214084406610856E-4</v>
      </c>
      <c r="AP179" s="13">
        <f t="shared" si="311"/>
        <v>2.7204131878237018E-5</v>
      </c>
      <c r="AQ179" s="13">
        <f t="shared" si="312"/>
        <v>4.5717463334020934E-6</v>
      </c>
      <c r="AR179" s="13">
        <f t="shared" si="313"/>
        <v>2.700234225209421E-4</v>
      </c>
      <c r="AS179" s="13">
        <f t="shared" si="314"/>
        <v>2.082961642263998E-4</v>
      </c>
      <c r="AT179" s="13">
        <f t="shared" si="315"/>
        <v>8.0339867605496972E-5</v>
      </c>
      <c r="AU179" s="13">
        <f t="shared" si="316"/>
        <v>2.0658067487193572E-5</v>
      </c>
      <c r="AV179" s="13">
        <f t="shared" si="317"/>
        <v>3.9839101528116469E-6</v>
      </c>
      <c r="AW179" s="13">
        <f t="shared" si="318"/>
        <v>8.8532748102528456E-9</v>
      </c>
      <c r="AX179" s="13">
        <f t="shared" si="319"/>
        <v>6.9086464975963476E-5</v>
      </c>
      <c r="AY179" s="13">
        <f t="shared" si="320"/>
        <v>4.6440856022205359E-5</v>
      </c>
      <c r="AZ179" s="13">
        <f t="shared" si="321"/>
        <v>1.5609085721968727E-5</v>
      </c>
      <c r="BA179" s="13">
        <f t="shared" si="322"/>
        <v>3.4975461686762992E-6</v>
      </c>
      <c r="BB179" s="13">
        <f t="shared" si="323"/>
        <v>5.8777445809039525E-7</v>
      </c>
      <c r="BC179" s="13">
        <f t="shared" si="324"/>
        <v>7.9021987855950957E-8</v>
      </c>
      <c r="BD179" s="13">
        <f t="shared" si="325"/>
        <v>3.0252232696812473E-5</v>
      </c>
      <c r="BE179" s="13">
        <f t="shared" si="326"/>
        <v>2.3336583068240298E-5</v>
      </c>
      <c r="BF179" s="13">
        <f t="shared" si="327"/>
        <v>9.0009242418372148E-6</v>
      </c>
      <c r="BG179" s="13">
        <f t="shared" si="328"/>
        <v>2.3144387211097098E-6</v>
      </c>
      <c r="BH179" s="13">
        <f t="shared" si="329"/>
        <v>4.4633971327692655E-7</v>
      </c>
      <c r="BI179" s="13">
        <f t="shared" si="330"/>
        <v>6.8861322732315504E-8</v>
      </c>
      <c r="BJ179" s="14">
        <f t="shared" si="331"/>
        <v>0.34181744235230688</v>
      </c>
      <c r="BK179" s="14">
        <f t="shared" si="332"/>
        <v>0.37534819339155229</v>
      </c>
      <c r="BL179" s="14">
        <f t="shared" si="333"/>
        <v>0.2709061110538476</v>
      </c>
      <c r="BM179" s="14">
        <f t="shared" si="334"/>
        <v>0.17711459249876713</v>
      </c>
      <c r="BN179" s="14">
        <f t="shared" si="335"/>
        <v>0.82286207169292669</v>
      </c>
    </row>
    <row r="180" spans="1:66" x14ac:dyDescent="0.25">
      <c r="A180" t="s">
        <v>32</v>
      </c>
      <c r="B180" t="s">
        <v>330</v>
      </c>
      <c r="C180" t="s">
        <v>34</v>
      </c>
      <c r="D180" s="11">
        <v>44201</v>
      </c>
      <c r="E180" s="10">
        <f>VLOOKUP(A180,home!$A$2:$E$405,3,FALSE)</f>
        <v>1.2277580071174401</v>
      </c>
      <c r="F180" s="10">
        <f>VLOOKUP(B180,home!$B$2:$E$405,3,FALSE)</f>
        <v>1.03</v>
      </c>
      <c r="G180" s="10">
        <f>VLOOKUP(C180,away!$B$2:$E$405,4,FALSE)</f>
        <v>1.0900000000000001</v>
      </c>
      <c r="H180" s="10">
        <f>VLOOKUP(A180,away!$A$2:$E$405,3,FALSE)</f>
        <v>1.1316725978647699</v>
      </c>
      <c r="I180" s="10">
        <f>VLOOKUP(C180,away!$B$2:$E$405,3,FALSE)</f>
        <v>0.6</v>
      </c>
      <c r="J180" s="10">
        <f>VLOOKUP(B180,home!$B$2:$E$405,4,FALSE)</f>
        <v>0.88</v>
      </c>
      <c r="K180" s="12">
        <f t="shared" si="280"/>
        <v>1.3784039145907503</v>
      </c>
      <c r="L180" s="12">
        <f t="shared" si="281"/>
        <v>0.59752313167259852</v>
      </c>
      <c r="M180" s="13">
        <f t="shared" si="282"/>
        <v>0.13863273369528265</v>
      </c>
      <c r="N180" s="13">
        <f t="shared" si="283"/>
        <v>0.19109190281599461</v>
      </c>
      <c r="O180" s="13">
        <f t="shared" si="284"/>
        <v>8.2836265189938668E-2</v>
      </c>
      <c r="P180" s="13">
        <f t="shared" si="285"/>
        <v>0.11418183220788895</v>
      </c>
      <c r="Q180" s="13">
        <f t="shared" si="286"/>
        <v>0.13170091344408111</v>
      </c>
      <c r="R180" s="13">
        <f t="shared" si="287"/>
        <v>2.4748292296177005E-2</v>
      </c>
      <c r="S180" s="13">
        <f t="shared" si="288"/>
        <v>2.3510844911648277E-2</v>
      </c>
      <c r="T180" s="13">
        <f t="shared" si="289"/>
        <v>7.8694342245249183E-2</v>
      </c>
      <c r="U180" s="13">
        <f t="shared" si="290"/>
        <v>3.4113142980486483E-2</v>
      </c>
      <c r="V180" s="13">
        <f t="shared" si="291"/>
        <v>2.1515772703982741E-3</v>
      </c>
      <c r="W180" s="13">
        <f t="shared" si="292"/>
        <v>6.0512351548832985E-2</v>
      </c>
      <c r="X180" s="13">
        <f t="shared" si="293"/>
        <v>3.615752980233191E-2</v>
      </c>
      <c r="Y180" s="13">
        <f t="shared" si="294"/>
        <v>1.0802480220517335E-2</v>
      </c>
      <c r="Z180" s="13">
        <f t="shared" si="295"/>
        <v>4.9292257054535105E-3</v>
      </c>
      <c r="AA180" s="13">
        <f t="shared" si="296"/>
        <v>6.7944640082984713E-3</v>
      </c>
      <c r="AB180" s="13">
        <f t="shared" si="297"/>
        <v>4.6827578932922874E-3</v>
      </c>
      <c r="AC180" s="13">
        <f t="shared" si="298"/>
        <v>1.1075623534324913E-4</v>
      </c>
      <c r="AD180" s="13">
        <f t="shared" si="299"/>
        <v>2.0852615564000754E-2</v>
      </c>
      <c r="AE180" s="13">
        <f t="shared" si="300"/>
        <v>1.24599201553665E-2</v>
      </c>
      <c r="AF180" s="13">
        <f t="shared" si="301"/>
        <v>3.7225452558125602E-3</v>
      </c>
      <c r="AG180" s="13">
        <f t="shared" si="302"/>
        <v>7.4143563301536531E-4</v>
      </c>
      <c r="AH180" s="13">
        <f t="shared" si="303"/>
        <v>7.3633159506091375E-4</v>
      </c>
      <c r="AI180" s="13">
        <f t="shared" si="304"/>
        <v>1.0149623530688145E-3</v>
      </c>
      <c r="AJ180" s="13">
        <f t="shared" si="305"/>
        <v>6.9951404031614673E-4</v>
      </c>
      <c r="AK180" s="13">
        <f t="shared" si="306"/>
        <v>3.2140429716098946E-4</v>
      </c>
      <c r="AL180" s="13">
        <f t="shared" si="307"/>
        <v>3.648878455426624E-6</v>
      </c>
      <c r="AM180" s="13">
        <f t="shared" si="308"/>
        <v>5.7486653845749292E-3</v>
      </c>
      <c r="AN180" s="13">
        <f t="shared" si="309"/>
        <v>3.434960543529075E-3</v>
      </c>
      <c r="AO180" s="13">
        <f t="shared" si="310"/>
        <v>1.0262341905706517E-3</v>
      </c>
      <c r="AP180" s="13">
        <f t="shared" si="311"/>
        <v>2.0439955579309012E-4</v>
      </c>
      <c r="AQ180" s="13">
        <f t="shared" si="312"/>
        <v>3.0533365672493805E-5</v>
      </c>
      <c r="AR180" s="13">
        <f t="shared" si="313"/>
        <v>8.7995032126055397E-5</v>
      </c>
      <c r="AS180" s="13">
        <f t="shared" si="314"/>
        <v>1.2129269674709358E-4</v>
      </c>
      <c r="AT180" s="13">
        <f t="shared" si="315"/>
        <v>8.3595164003731292E-5</v>
      </c>
      <c r="AU180" s="13">
        <f t="shared" si="316"/>
        <v>3.8409300434532996E-5</v>
      </c>
      <c r="AV180" s="13">
        <f t="shared" si="317"/>
        <v>1.3235882518913116E-5</v>
      </c>
      <c r="AW180" s="13">
        <f t="shared" si="318"/>
        <v>8.3481091137352458E-8</v>
      </c>
      <c r="AX180" s="13">
        <f t="shared" si="319"/>
        <v>1.3206638116284026E-3</v>
      </c>
      <c r="AY180" s="13">
        <f t="shared" si="320"/>
        <v>7.8912717661087396E-4</v>
      </c>
      <c r="AZ180" s="13">
        <f t="shared" si="321"/>
        <v>2.3576087092824254E-4</v>
      </c>
      <c r="BA180" s="13">
        <f t="shared" si="322"/>
        <v>4.6957524640967603E-5</v>
      </c>
      <c r="BB180" s="13">
        <f t="shared" si="323"/>
        <v>7.014551794766043E-6</v>
      </c>
      <c r="BC180" s="13">
        <f t="shared" si="324"/>
        <v>8.3827139113765076E-7</v>
      </c>
      <c r="BD180" s="13">
        <f t="shared" si="325"/>
        <v>8.7631778612652537E-6</v>
      </c>
      <c r="BE180" s="13">
        <f t="shared" si="326"/>
        <v>1.2079198668223024E-5</v>
      </c>
      <c r="BF180" s="13">
        <f t="shared" si="327"/>
        <v>8.3250073646989986E-6</v>
      </c>
      <c r="BG180" s="13">
        <f t="shared" si="328"/>
        <v>3.825074246832641E-6</v>
      </c>
      <c r="BH180" s="13">
        <f t="shared" si="329"/>
        <v>1.3181243288585942E-6</v>
      </c>
      <c r="BI180" s="13">
        <f t="shared" si="330"/>
        <v>3.6338154696319834E-7</v>
      </c>
      <c r="BJ180" s="14">
        <f t="shared" si="331"/>
        <v>0.55958119193233713</v>
      </c>
      <c r="BK180" s="14">
        <f t="shared" si="332"/>
        <v>0.27938052037562772</v>
      </c>
      <c r="BL180" s="14">
        <f t="shared" si="333"/>
        <v>0.15632633669364696</v>
      </c>
      <c r="BM180" s="14">
        <f t="shared" si="334"/>
        <v>0.3162362913621824</v>
      </c>
      <c r="BN180" s="14">
        <f t="shared" si="335"/>
        <v>0.68319193964936298</v>
      </c>
    </row>
    <row r="181" spans="1:66" x14ac:dyDescent="0.25">
      <c r="A181" t="s">
        <v>32</v>
      </c>
      <c r="B181" t="s">
        <v>310</v>
      </c>
      <c r="C181" t="s">
        <v>212</v>
      </c>
      <c r="D181" s="11">
        <v>44201</v>
      </c>
      <c r="E181" s="10">
        <f>VLOOKUP(A181,home!$A$2:$E$405,3,FALSE)</f>
        <v>1.2277580071174401</v>
      </c>
      <c r="F181" s="10">
        <f>VLOOKUP(B181,home!$B$2:$E$405,3,FALSE)</f>
        <v>1.1399999999999999</v>
      </c>
      <c r="G181" s="10">
        <f>VLOOKUP(C181,away!$B$2:$E$405,4,FALSE)</f>
        <v>1.36</v>
      </c>
      <c r="H181" s="10">
        <f>VLOOKUP(A181,away!$A$2:$E$405,3,FALSE)</f>
        <v>1.1316725978647699</v>
      </c>
      <c r="I181" s="10">
        <f>VLOOKUP(C181,away!$B$2:$E$405,3,FALSE)</f>
        <v>1.0900000000000001</v>
      </c>
      <c r="J181" s="10">
        <f>VLOOKUP(B181,home!$B$2:$E$405,4,FALSE)</f>
        <v>0.94</v>
      </c>
      <c r="K181" s="12">
        <f t="shared" si="280"/>
        <v>1.903516014234879</v>
      </c>
      <c r="L181" s="12">
        <f t="shared" si="281"/>
        <v>1.1595117437722433</v>
      </c>
      <c r="M181" s="13">
        <f t="shared" si="282"/>
        <v>4.6745945325828035E-2</v>
      </c>
      <c r="N181" s="13">
        <f t="shared" si="283"/>
        <v>8.8981655528261747E-2</v>
      </c>
      <c r="O181" s="13">
        <f t="shared" si="284"/>
        <v>5.4202472579032809E-2</v>
      </c>
      <c r="P181" s="13">
        <f t="shared" si="285"/>
        <v>0.10317527456531585</v>
      </c>
      <c r="Q181" s="13">
        <f t="shared" si="286"/>
        <v>8.4689003135588914E-2</v>
      </c>
      <c r="R181" s="13">
        <f t="shared" si="287"/>
        <v>3.142420174844078E-2</v>
      </c>
      <c r="S181" s="13">
        <f t="shared" si="288"/>
        <v>5.6930805481789436E-2</v>
      </c>
      <c r="T181" s="13">
        <f t="shared" si="289"/>
        <v>9.8197893704079678E-2</v>
      </c>
      <c r="U181" s="13">
        <f t="shared" si="290"/>
        <v>5.9816471262704708E-2</v>
      </c>
      <c r="V181" s="13">
        <f t="shared" si="291"/>
        <v>1.3961642248366522E-2</v>
      </c>
      <c r="W181" s="13">
        <f t="shared" si="292"/>
        <v>5.3735624566060458E-2</v>
      </c>
      <c r="X181" s="13">
        <f t="shared" si="293"/>
        <v>6.2307087743283349E-2</v>
      </c>
      <c r="Y181" s="13">
        <f t="shared" si="294"/>
        <v>3.6122899979292335E-2</v>
      </c>
      <c r="Z181" s="13">
        <f t="shared" si="295"/>
        <v>1.2145576988661774E-2</v>
      </c>
      <c r="AA181" s="13">
        <f t="shared" si="296"/>
        <v>2.3119300300040325E-2</v>
      </c>
      <c r="AB181" s="13">
        <f t="shared" si="297"/>
        <v>2.2003979179516006E-2</v>
      </c>
      <c r="AC181" s="13">
        <f t="shared" si="298"/>
        <v>1.9259641963562312E-3</v>
      </c>
      <c r="AD181" s="13">
        <f t="shared" si="299"/>
        <v>2.5571655474102326E-2</v>
      </c>
      <c r="AE181" s="13">
        <f t="shared" si="300"/>
        <v>2.965063482991942E-2</v>
      </c>
      <c r="AF181" s="13">
        <f t="shared" si="301"/>
        <v>1.7190129647796946E-2</v>
      </c>
      <c r="AG181" s="13">
        <f t="shared" si="302"/>
        <v>6.644052401195988E-3</v>
      </c>
      <c r="AH181" s="13">
        <f t="shared" si="303"/>
        <v>3.520734788310814E-3</v>
      </c>
      <c r="AI181" s="13">
        <f t="shared" si="304"/>
        <v>6.7017750514234802E-3</v>
      </c>
      <c r="AJ181" s="13">
        <f t="shared" si="305"/>
        <v>6.3784680670921886E-3</v>
      </c>
      <c r="AK181" s="13">
        <f t="shared" si="306"/>
        <v>4.0471720373319248E-3</v>
      </c>
      <c r="AL181" s="13">
        <f t="shared" si="307"/>
        <v>1.7003561132582738E-4</v>
      </c>
      <c r="AM181" s="13">
        <f t="shared" si="308"/>
        <v>9.7352111410901488E-3</v>
      </c>
      <c r="AN181" s="13">
        <f t="shared" si="309"/>
        <v>1.1288091646196409E-2</v>
      </c>
      <c r="AO181" s="13">
        <f t="shared" si="310"/>
        <v>6.5443374142710479E-3</v>
      </c>
      <c r="AP181" s="13">
        <f t="shared" si="311"/>
        <v>2.5294120290184508E-3</v>
      </c>
      <c r="AQ181" s="13">
        <f t="shared" si="312"/>
        <v>7.332207381214184E-4</v>
      </c>
      <c r="AR181" s="13">
        <f t="shared" si="313"/>
        <v>8.1646666675077402E-4</v>
      </c>
      <c r="AS181" s="13">
        <f t="shared" si="314"/>
        <v>1.5541573752490706E-3</v>
      </c>
      <c r="AT181" s="13">
        <f t="shared" si="315"/>
        <v>1.4791817262139262E-3</v>
      </c>
      <c r="AU181" s="13">
        <f t="shared" si="316"/>
        <v>9.3854870127060017E-4</v>
      </c>
      <c r="AV181" s="13">
        <f t="shared" si="317"/>
        <v>4.4663562075198402E-4</v>
      </c>
      <c r="AW181" s="13">
        <f t="shared" si="318"/>
        <v>1.042483219200575E-5</v>
      </c>
      <c r="AX181" s="13">
        <f t="shared" si="319"/>
        <v>3.0885217181704856E-3</v>
      </c>
      <c r="AY181" s="13">
        <f t="shared" si="320"/>
        <v>3.5811772031143045E-3</v>
      </c>
      <c r="AZ181" s="13">
        <f t="shared" si="321"/>
        <v>2.0762085117702368E-3</v>
      </c>
      <c r="BA181" s="13">
        <f t="shared" si="322"/>
        <v>8.024627173058267E-4</v>
      </c>
      <c r="BB181" s="13">
        <f t="shared" si="323"/>
        <v>2.3261623616387312E-4</v>
      </c>
      <c r="BC181" s="13">
        <f t="shared" si="324"/>
        <v>5.3944251524821679E-5</v>
      </c>
      <c r="BD181" s="13">
        <f t="shared" si="325"/>
        <v>1.577837814160169E-4</v>
      </c>
      <c r="BE181" s="13">
        <f t="shared" si="326"/>
        <v>3.0034395471192389E-4</v>
      </c>
      <c r="BF181" s="13">
        <f t="shared" si="327"/>
        <v>2.8585476378639122E-4</v>
      </c>
      <c r="BG181" s="13">
        <f t="shared" si="328"/>
        <v>1.8137637353757472E-4</v>
      </c>
      <c r="BH181" s="13">
        <f t="shared" si="329"/>
        <v>8.6313207908155263E-5</v>
      </c>
      <c r="BI181" s="13">
        <f t="shared" si="330"/>
        <v>3.2859714698631601E-5</v>
      </c>
      <c r="BJ181" s="14">
        <f t="shared" si="331"/>
        <v>0.54375584061632831</v>
      </c>
      <c r="BK181" s="14">
        <f t="shared" si="332"/>
        <v>0.22649084463209621</v>
      </c>
      <c r="BL181" s="14">
        <f t="shared" si="333"/>
        <v>0.21749409690018812</v>
      </c>
      <c r="BM181" s="14">
        <f t="shared" si="334"/>
        <v>0.58709705388388411</v>
      </c>
      <c r="BN181" s="14">
        <f t="shared" si="335"/>
        <v>0.40921855288246811</v>
      </c>
    </row>
    <row r="182" spans="1:66" x14ac:dyDescent="0.25">
      <c r="A182" t="s">
        <v>32</v>
      </c>
      <c r="B182" t="s">
        <v>33</v>
      </c>
      <c r="C182" t="s">
        <v>308</v>
      </c>
      <c r="D182" s="11">
        <v>44201</v>
      </c>
      <c r="E182" s="10">
        <f>VLOOKUP(A182,home!$A$2:$E$405,3,FALSE)</f>
        <v>1.2277580071174401</v>
      </c>
      <c r="F182" s="10">
        <f>VLOOKUP(B182,home!$B$2:$E$405,3,FALSE)</f>
        <v>1.52</v>
      </c>
      <c r="G182" s="10">
        <f>VLOOKUP(C182,away!$B$2:$E$405,4,FALSE)</f>
        <v>1.32</v>
      </c>
      <c r="H182" s="10">
        <f>VLOOKUP(A182,away!$A$2:$E$405,3,FALSE)</f>
        <v>1.1316725978647699</v>
      </c>
      <c r="I182" s="10">
        <f>VLOOKUP(C182,away!$B$2:$E$405,3,FALSE)</f>
        <v>0.56000000000000005</v>
      </c>
      <c r="J182" s="10">
        <f>VLOOKUP(B182,home!$B$2:$E$405,4,FALSE)</f>
        <v>0.53</v>
      </c>
      <c r="K182" s="12">
        <f t="shared" si="280"/>
        <v>2.4633736654804319</v>
      </c>
      <c r="L182" s="12">
        <f t="shared" si="281"/>
        <v>0.33588042704626375</v>
      </c>
      <c r="M182" s="13">
        <f t="shared" si="282"/>
        <v>6.0855438226278362E-2</v>
      </c>
      <c r="N182" s="13">
        <f t="shared" si="283"/>
        <v>0.14990968392788531</v>
      </c>
      <c r="O182" s="13">
        <f t="shared" si="284"/>
        <v>2.0440150579529897E-2</v>
      </c>
      <c r="P182" s="13">
        <f t="shared" si="285"/>
        <v>5.0351728656068531E-2</v>
      </c>
      <c r="Q182" s="13">
        <f t="shared" si="286"/>
        <v>0.18464178379422397</v>
      </c>
      <c r="R182" s="13">
        <f t="shared" si="287"/>
        <v>3.4327232527712184E-3</v>
      </c>
      <c r="S182" s="13">
        <f t="shared" si="288"/>
        <v>1.0415242468665568E-2</v>
      </c>
      <c r="T182" s="13">
        <f t="shared" si="289"/>
        <v>6.2017561191387835E-2</v>
      </c>
      <c r="U182" s="13">
        <f t="shared" si="290"/>
        <v>8.4560800617589464E-3</v>
      </c>
      <c r="V182" s="13">
        <f t="shared" si="291"/>
        <v>9.5750679890749637E-4</v>
      </c>
      <c r="W182" s="13">
        <f t="shared" si="292"/>
        <v>0.15161390258200763</v>
      </c>
      <c r="X182" s="13">
        <f t="shared" si="293"/>
        <v>5.0924142345395343E-2</v>
      </c>
      <c r="Y182" s="13">
        <f t="shared" si="294"/>
        <v>8.5522113389680555E-3</v>
      </c>
      <c r="Z182" s="13">
        <f t="shared" si="295"/>
        <v>3.8432818402414545E-4</v>
      </c>
      <c r="AA182" s="13">
        <f t="shared" si="296"/>
        <v>9.4674392742699707E-4</v>
      </c>
      <c r="AB182" s="13">
        <f t="shared" si="297"/>
        <v>1.166092029388591E-3</v>
      </c>
      <c r="AC182" s="13">
        <f t="shared" si="298"/>
        <v>4.9515010418691181E-5</v>
      </c>
      <c r="AD182" s="13">
        <f t="shared" si="299"/>
        <v>9.3370423735308294E-2</v>
      </c>
      <c r="AE182" s="13">
        <f t="shared" si="300"/>
        <v>3.1361297797705946E-2</v>
      </c>
      <c r="AF182" s="13">
        <f t="shared" si="301"/>
        <v>5.2668230485092612E-3</v>
      </c>
      <c r="AG182" s="13">
        <f t="shared" si="302"/>
        <v>5.8967425823679847E-4</v>
      </c>
      <c r="AH182" s="13">
        <f t="shared" si="303"/>
        <v>3.227207864398626E-5</v>
      </c>
      <c r="AI182" s="13">
        <f t="shared" si="304"/>
        <v>7.9498188661909192E-5</v>
      </c>
      <c r="AJ182" s="13">
        <f t="shared" si="305"/>
        <v>9.7916872201571101E-5</v>
      </c>
      <c r="AK182" s="13">
        <f t="shared" si="306"/>
        <v>8.0401948129187742E-5</v>
      </c>
      <c r="AL182" s="13">
        <f t="shared" si="307"/>
        <v>1.6387468017132828E-6</v>
      </c>
      <c r="AM182" s="13">
        <f t="shared" si="308"/>
        <v>4.6001248592861532E-2</v>
      </c>
      <c r="AN182" s="13">
        <f t="shared" si="309"/>
        <v>1.5450919022031669E-2</v>
      </c>
      <c r="AO182" s="13">
        <f t="shared" si="310"/>
        <v>2.5948306396886183E-3</v>
      </c>
      <c r="AP182" s="13">
        <f t="shared" si="311"/>
        <v>2.9051760779044759E-4</v>
      </c>
      <c r="AQ182" s="13">
        <f t="shared" si="312"/>
        <v>2.4394794542278627E-5</v>
      </c>
      <c r="AR182" s="13">
        <f t="shared" si="313"/>
        <v>2.1679119113225439E-6</v>
      </c>
      <c r="AS182" s="13">
        <f t="shared" si="314"/>
        <v>5.3403771114333033E-6</v>
      </c>
      <c r="AT182" s="13">
        <f t="shared" si="315"/>
        <v>6.5776721700196302E-6</v>
      </c>
      <c r="AU182" s="13">
        <f t="shared" si="316"/>
        <v>5.4010881345966273E-6</v>
      </c>
      <c r="AV182" s="13">
        <f t="shared" si="317"/>
        <v>3.3262245689260401E-6</v>
      </c>
      <c r="AW182" s="13">
        <f t="shared" si="318"/>
        <v>3.766381841443149E-8</v>
      </c>
      <c r="AX182" s="13">
        <f t="shared" si="319"/>
        <v>1.8886377393812298E-2</v>
      </c>
      <c r="AY182" s="13">
        <f t="shared" si="320"/>
        <v>6.3435645043905756E-3</v>
      </c>
      <c r="AZ182" s="13">
        <f t="shared" si="321"/>
        <v>1.0653395773651134E-3</v>
      </c>
      <c r="BA182" s="13">
        <f t="shared" si="322"/>
        <v>1.1927557073156014E-4</v>
      </c>
      <c r="BB182" s="13">
        <f t="shared" si="323"/>
        <v>1.0015582408375816E-5</v>
      </c>
      <c r="BC182" s="13">
        <f t="shared" si="324"/>
        <v>6.7280761928846357E-7</v>
      </c>
      <c r="BD182" s="13">
        <f t="shared" si="325"/>
        <v>1.213598630956162E-7</v>
      </c>
      <c r="BE182" s="13">
        <f t="shared" si="326"/>
        <v>2.9895469079605144E-7</v>
      </c>
      <c r="BF182" s="13">
        <f t="shared" si="327"/>
        <v>3.6821855623941926E-7</v>
      </c>
      <c r="BG182" s="13">
        <f t="shared" si="328"/>
        <v>3.0235329819380358E-7</v>
      </c>
      <c r="BH182" s="13">
        <f t="shared" si="329"/>
        <v>1.8620228811044195E-7</v>
      </c>
      <c r="BI182" s="13">
        <f t="shared" si="330"/>
        <v>9.1737162596692626E-8</v>
      </c>
      <c r="BJ182" s="14">
        <f t="shared" si="331"/>
        <v>0.82903466011287008</v>
      </c>
      <c r="BK182" s="14">
        <f t="shared" si="332"/>
        <v>0.12897463441153093</v>
      </c>
      <c r="BL182" s="14">
        <f t="shared" si="333"/>
        <v>3.475606103826763E-2</v>
      </c>
      <c r="BM182" s="14">
        <f t="shared" si="334"/>
        <v>0.51717464846936345</v>
      </c>
      <c r="BN182" s="14">
        <f t="shared" si="335"/>
        <v>0.46963150843675727</v>
      </c>
    </row>
    <row r="183" spans="1:66" x14ac:dyDescent="0.25">
      <c r="A183" t="s">
        <v>213</v>
      </c>
      <c r="B183" t="s">
        <v>217</v>
      </c>
      <c r="C183" t="s">
        <v>220</v>
      </c>
      <c r="D183" s="11">
        <v>44201</v>
      </c>
      <c r="E183" s="10">
        <f>VLOOKUP(A183,home!$A$2:$E$405,3,FALSE)</f>
        <v>1.2638888888888899</v>
      </c>
      <c r="F183" s="10">
        <f>VLOOKUP(B183,home!$B$2:$E$405,3,FALSE)</f>
        <v>0.84</v>
      </c>
      <c r="G183" s="10">
        <f>VLOOKUP(C183,away!$B$2:$E$405,4,FALSE)</f>
        <v>1.32</v>
      </c>
      <c r="H183" s="10">
        <f>VLOOKUP(A183,away!$A$2:$E$405,3,FALSE)</f>
        <v>1.1527777777777799</v>
      </c>
      <c r="I183" s="10">
        <f>VLOOKUP(C183,away!$B$2:$E$405,3,FALSE)</f>
        <v>0.62</v>
      </c>
      <c r="J183" s="10">
        <f>VLOOKUP(B183,home!$B$2:$E$405,4,FALSE)</f>
        <v>1.06</v>
      </c>
      <c r="K183" s="12">
        <f t="shared" si="280"/>
        <v>1.4014000000000011</v>
      </c>
      <c r="L183" s="12">
        <f t="shared" si="281"/>
        <v>0.75760555555555698</v>
      </c>
      <c r="M183" s="13">
        <f t="shared" si="282"/>
        <v>0.11543986250653551</v>
      </c>
      <c r="N183" s="13">
        <f t="shared" si="283"/>
        <v>0.16177742331665898</v>
      </c>
      <c r="O183" s="13">
        <f t="shared" si="284"/>
        <v>8.7457881167520943E-2</v>
      </c>
      <c r="P183" s="13">
        <f t="shared" si="285"/>
        <v>0.12256347466816395</v>
      </c>
      <c r="Q183" s="13">
        <f t="shared" si="286"/>
        <v>0.11335744051798306</v>
      </c>
      <c r="R183" s="13">
        <f t="shared" si="287"/>
        <v>3.3129288324815792E-2</v>
      </c>
      <c r="S183" s="13">
        <f t="shared" si="288"/>
        <v>3.253166843013873E-2</v>
      </c>
      <c r="T183" s="13">
        <f t="shared" si="289"/>
        <v>8.5880226699982562E-2</v>
      </c>
      <c r="U183" s="13">
        <f t="shared" si="290"/>
        <v>4.6427384658396888E-2</v>
      </c>
      <c r="V183" s="13">
        <f t="shared" si="291"/>
        <v>3.8376829410731177E-3</v>
      </c>
      <c r="W183" s="13">
        <f t="shared" si="292"/>
        <v>5.2953039047300532E-2</v>
      </c>
      <c r="X183" s="13">
        <f t="shared" si="293"/>
        <v>4.0117516565785223E-2</v>
      </c>
      <c r="Y183" s="13">
        <f t="shared" si="294"/>
        <v>1.5196626712665485E-2</v>
      </c>
      <c r="Z183" s="13">
        <f t="shared" si="295"/>
        <v>8.3663109621607661E-3</v>
      </c>
      <c r="AA183" s="13">
        <f t="shared" si="296"/>
        <v>1.1724548182372107E-2</v>
      </c>
      <c r="AB183" s="13">
        <f t="shared" si="297"/>
        <v>8.2153909113881433E-3</v>
      </c>
      <c r="AC183" s="13">
        <f t="shared" si="298"/>
        <v>2.5465626957176028E-4</v>
      </c>
      <c r="AD183" s="13">
        <f t="shared" si="299"/>
        <v>1.8552097230221758E-2</v>
      </c>
      <c r="AE183" s="13">
        <f t="shared" si="300"/>
        <v>1.4055171928822866E-2</v>
      </c>
      <c r="AF183" s="13">
        <f t="shared" si="301"/>
        <v>5.3241381687823578E-3</v>
      </c>
      <c r="AG183" s="13">
        <f t="shared" si="302"/>
        <v>1.3445322184049682E-3</v>
      </c>
      <c r="AH183" s="13">
        <f t="shared" si="303"/>
        <v>1.584590916109588E-3</v>
      </c>
      <c r="AI183" s="13">
        <f t="shared" si="304"/>
        <v>2.2206457098359784E-3</v>
      </c>
      <c r="AJ183" s="13">
        <f t="shared" si="305"/>
        <v>1.5560064488820717E-3</v>
      </c>
      <c r="AK183" s="13">
        <f t="shared" si="306"/>
        <v>7.2686247915444561E-4</v>
      </c>
      <c r="AL183" s="13">
        <f t="shared" si="307"/>
        <v>1.081482828099542E-5</v>
      </c>
      <c r="AM183" s="13">
        <f t="shared" si="308"/>
        <v>5.1997818116865579E-3</v>
      </c>
      <c r="AN183" s="13">
        <f t="shared" si="309"/>
        <v>3.9393835882104754E-3</v>
      </c>
      <c r="AO183" s="13">
        <f t="shared" si="310"/>
        <v>1.4922494459463202E-3</v>
      </c>
      <c r="AP183" s="13">
        <f t="shared" si="311"/>
        <v>3.7684549017454473E-4</v>
      </c>
      <c r="AQ183" s="13">
        <f t="shared" si="312"/>
        <v>7.1375059235573017E-5</v>
      </c>
      <c r="AR183" s="13">
        <f t="shared" si="313"/>
        <v>2.4009897626549876E-4</v>
      </c>
      <c r="AS183" s="13">
        <f t="shared" si="314"/>
        <v>3.3647470533847021E-4</v>
      </c>
      <c r="AT183" s="13">
        <f t="shared" si="315"/>
        <v>2.3576782603066632E-4</v>
      </c>
      <c r="AU183" s="13">
        <f t="shared" si="316"/>
        <v>1.1013501046645867E-4</v>
      </c>
      <c r="AV183" s="13">
        <f t="shared" si="317"/>
        <v>3.8585800916923837E-5</v>
      </c>
      <c r="AW183" s="13">
        <f t="shared" si="318"/>
        <v>3.1894984185748262E-7</v>
      </c>
      <c r="AX183" s="13">
        <f t="shared" si="319"/>
        <v>1.2144957051495918E-3</v>
      </c>
      <c r="AY183" s="13">
        <f t="shared" si="320"/>
        <v>9.2010869341969449E-4</v>
      </c>
      <c r="AZ183" s="13">
        <f t="shared" si="321"/>
        <v>3.4853972892486261E-4</v>
      </c>
      <c r="BA183" s="13">
        <f t="shared" si="322"/>
        <v>8.8018544988434599E-5</v>
      </c>
      <c r="BB183" s="13">
        <f t="shared" si="323"/>
        <v>1.667083466878869E-5</v>
      </c>
      <c r="BC183" s="13">
        <f t="shared" si="324"/>
        <v>2.5259833921645001E-6</v>
      </c>
      <c r="BD183" s="13">
        <f t="shared" si="325"/>
        <v>3.0316719716990604E-5</v>
      </c>
      <c r="BE183" s="13">
        <f t="shared" si="326"/>
        <v>4.2485851011390667E-5</v>
      </c>
      <c r="BF183" s="13">
        <f t="shared" si="327"/>
        <v>2.9769835803681469E-5</v>
      </c>
      <c r="BG183" s="13">
        <f t="shared" si="328"/>
        <v>1.3906482631759748E-5</v>
      </c>
      <c r="BH183" s="13">
        <f t="shared" si="329"/>
        <v>4.8721361900370328E-6</v>
      </c>
      <c r="BI183" s="13">
        <f t="shared" si="330"/>
        <v>1.3655623313435802E-6</v>
      </c>
      <c r="BJ183" s="14">
        <f t="shared" si="331"/>
        <v>0.52222820729240493</v>
      </c>
      <c r="BK183" s="14">
        <f t="shared" si="332"/>
        <v>0.27555826833718372</v>
      </c>
      <c r="BL183" s="14">
        <f t="shared" si="333"/>
        <v>0.19412637770517921</v>
      </c>
      <c r="BM183" s="14">
        <f t="shared" si="334"/>
        <v>0.36563400405167246</v>
      </c>
      <c r="BN183" s="14">
        <f t="shared" si="335"/>
        <v>0.63372537050167821</v>
      </c>
    </row>
    <row r="184" spans="1:66" x14ac:dyDescent="0.25">
      <c r="A184" t="s">
        <v>213</v>
      </c>
      <c r="B184" t="s">
        <v>218</v>
      </c>
      <c r="C184" t="s">
        <v>222</v>
      </c>
      <c r="D184" s="11">
        <v>44201</v>
      </c>
      <c r="E184" s="10">
        <f>VLOOKUP(A184,home!$A$2:$E$405,3,FALSE)</f>
        <v>1.2638888888888899</v>
      </c>
      <c r="F184" s="10">
        <f>VLOOKUP(B184,home!$B$2:$E$405,3,FALSE)</f>
        <v>0.92</v>
      </c>
      <c r="G184" s="10">
        <f>VLOOKUP(C184,away!$B$2:$E$405,4,FALSE)</f>
        <v>1.19</v>
      </c>
      <c r="H184" s="10">
        <f>VLOOKUP(A184,away!$A$2:$E$405,3,FALSE)</f>
        <v>1.1527777777777799</v>
      </c>
      <c r="I184" s="10">
        <f>VLOOKUP(C184,away!$B$2:$E$405,3,FALSE)</f>
        <v>1.19</v>
      </c>
      <c r="J184" s="10">
        <f>VLOOKUP(B184,home!$B$2:$E$405,4,FALSE)</f>
        <v>1.01</v>
      </c>
      <c r="K184" s="12">
        <f t="shared" si="280"/>
        <v>1.3837055555555566</v>
      </c>
      <c r="L184" s="12">
        <f t="shared" si="281"/>
        <v>1.3855236111111136</v>
      </c>
      <c r="M184" s="13">
        <f t="shared" si="282"/>
        <v>6.2710325325307154E-2</v>
      </c>
      <c r="N184" s="13">
        <f t="shared" si="283"/>
        <v>8.6772625543323836E-2</v>
      </c>
      <c r="O184" s="13">
        <f t="shared" si="284"/>
        <v>8.6886636398672293E-2</v>
      </c>
      <c r="P184" s="13">
        <f t="shared" si="285"/>
        <v>0.12022552148837849</v>
      </c>
      <c r="Q184" s="13">
        <f t="shared" si="286"/>
        <v>6.0033882017219611E-2</v>
      </c>
      <c r="R184" s="13">
        <f t="shared" si="287"/>
        <v>6.0191743110193381E-2</v>
      </c>
      <c r="S184" s="13">
        <f t="shared" si="288"/>
        <v>5.7622791550562595E-2</v>
      </c>
      <c r="T184" s="13">
        <f t="shared" si="289"/>
        <v>8.3178361001516654E-2</v>
      </c>
      <c r="U184" s="13">
        <f t="shared" si="290"/>
        <v>8.3287649340147485E-2</v>
      </c>
      <c r="V184" s="13">
        <f t="shared" si="291"/>
        <v>1.2274657992647965E-2</v>
      </c>
      <c r="W184" s="13">
        <f t="shared" si="292"/>
        <v>2.7689738689597884E-2</v>
      </c>
      <c r="X184" s="13">
        <f t="shared" si="293"/>
        <v>3.8364786739934771E-2</v>
      </c>
      <c r="Y184" s="13">
        <f t="shared" si="294"/>
        <v>2.6577658931711098E-2</v>
      </c>
      <c r="Z184" s="13">
        <f t="shared" si="295"/>
        <v>2.779902709103587E-2</v>
      </c>
      <c r="AA184" s="13">
        <f t="shared" si="296"/>
        <v>3.8465668224905762E-2</v>
      </c>
      <c r="AB184" s="13">
        <f t="shared" si="297"/>
        <v>2.6612579410479478E-2</v>
      </c>
      <c r="AC184" s="13">
        <f t="shared" si="298"/>
        <v>1.470777689521544E-3</v>
      </c>
      <c r="AD184" s="13">
        <f t="shared" si="299"/>
        <v>9.578611314169554E-3</v>
      </c>
      <c r="AE184" s="13">
        <f t="shared" si="300"/>
        <v>1.3271392137437969E-2</v>
      </c>
      <c r="AF184" s="13">
        <f t="shared" si="301"/>
        <v>9.193913579367349E-3</v>
      </c>
      <c r="AG184" s="13">
        <f t="shared" si="302"/>
        <v>4.2461281142428496E-3</v>
      </c>
      <c r="AH184" s="13">
        <f t="shared" si="303"/>
        <v>9.6290521001369221E-3</v>
      </c>
      <c r="AI184" s="13">
        <f t="shared" si="304"/>
        <v>1.332377288569336E-2</v>
      </c>
      <c r="AJ184" s="13">
        <f t="shared" si="305"/>
        <v>9.2180892814471976E-3</v>
      </c>
      <c r="AK184" s="13">
        <f t="shared" si="306"/>
        <v>4.2517071167818745E-3</v>
      </c>
      <c r="AL184" s="13">
        <f t="shared" si="307"/>
        <v>1.1278845312884455E-4</v>
      </c>
      <c r="AM184" s="13">
        <f t="shared" si="308"/>
        <v>2.6507955379847445E-3</v>
      </c>
      <c r="AN184" s="13">
        <f t="shared" si="309"/>
        <v>3.67273980610585E-3</v>
      </c>
      <c r="AO184" s="13">
        <f t="shared" si="310"/>
        <v>2.5443338594136546E-3</v>
      </c>
      <c r="AP184" s="13">
        <f t="shared" si="311"/>
        <v>1.1750782122556941E-3</v>
      </c>
      <c r="AQ184" s="13">
        <f t="shared" si="312"/>
        <v>4.0702465199562521E-4</v>
      </c>
      <c r="AR184" s="13">
        <f t="shared" si="313"/>
        <v>2.6682558074717514E-3</v>
      </c>
      <c r="AS184" s="13">
        <f t="shared" si="314"/>
        <v>3.6920803844420402E-3</v>
      </c>
      <c r="AT184" s="13">
        <f t="shared" si="315"/>
        <v>2.5543760697550734E-3</v>
      </c>
      <c r="AU184" s="13">
        <f t="shared" si="316"/>
        <v>1.1781681195660884E-3</v>
      </c>
      <c r="AV184" s="13">
        <f t="shared" si="317"/>
        <v>4.075594431055098E-4</v>
      </c>
      <c r="AW184" s="13">
        <f t="shared" si="318"/>
        <v>6.0064761287274707E-6</v>
      </c>
      <c r="AX184" s="13">
        <f t="shared" si="319"/>
        <v>6.1132008542522879E-4</v>
      </c>
      <c r="AY184" s="13">
        <f t="shared" si="320"/>
        <v>8.4699841230311739E-4</v>
      </c>
      <c r="AZ184" s="13">
        <f t="shared" si="321"/>
        <v>5.8676814940979757E-4</v>
      </c>
      <c r="BA184" s="13">
        <f t="shared" si="322"/>
        <v>2.7099370841841602E-4</v>
      </c>
      <c r="BB184" s="13">
        <f t="shared" si="323"/>
        <v>9.3867045369068976E-5</v>
      </c>
      <c r="BC184" s="13">
        <f t="shared" si="324"/>
        <v>2.6011001532816624E-5</v>
      </c>
      <c r="BD184" s="13">
        <f t="shared" si="325"/>
        <v>6.1615523695607722E-4</v>
      </c>
      <c r="BE184" s="13">
        <f t="shared" si="326"/>
        <v>8.5257742446077456E-4</v>
      </c>
      <c r="BF184" s="13">
        <f t="shared" si="327"/>
        <v>5.8985805938381087E-4</v>
      </c>
      <c r="BG184" s="13">
        <f t="shared" si="328"/>
        <v>2.7206329125286635E-4</v>
      </c>
      <c r="BH184" s="13">
        <f t="shared" si="329"/>
        <v>9.4113871892330129E-5</v>
      </c>
      <c r="BI184" s="13">
        <f t="shared" si="330"/>
        <v>2.6045177478452228E-5</v>
      </c>
      <c r="BJ184" s="14">
        <f t="shared" si="331"/>
        <v>0.37179302853873553</v>
      </c>
      <c r="BK184" s="14">
        <f t="shared" si="332"/>
        <v>0.25526386091184972</v>
      </c>
      <c r="BL184" s="14">
        <f t="shared" si="333"/>
        <v>0.34481815075422245</v>
      </c>
      <c r="BM184" s="14">
        <f t="shared" si="334"/>
        <v>0.52201234147657438</v>
      </c>
      <c r="BN184" s="14">
        <f t="shared" si="335"/>
        <v>0.47682073388309476</v>
      </c>
    </row>
    <row r="185" spans="1:66" x14ac:dyDescent="0.25">
      <c r="A185" t="s">
        <v>213</v>
      </c>
      <c r="B185" t="s">
        <v>215</v>
      </c>
      <c r="C185" t="s">
        <v>221</v>
      </c>
      <c r="D185" s="11">
        <v>44201</v>
      </c>
      <c r="E185" s="10">
        <f>VLOOKUP(A185,home!$A$2:$E$405,3,FALSE)</f>
        <v>1.2638888888888899</v>
      </c>
      <c r="F185" s="10">
        <f>VLOOKUP(B185,home!$B$2:$E$405,3,FALSE)</f>
        <v>0.88</v>
      </c>
      <c r="G185" s="10">
        <f>VLOOKUP(C185,away!$B$2:$E$405,4,FALSE)</f>
        <v>0.7</v>
      </c>
      <c r="H185" s="10">
        <f>VLOOKUP(A185,away!$A$2:$E$405,3,FALSE)</f>
        <v>1.1527777777777799</v>
      </c>
      <c r="I185" s="10">
        <f>VLOOKUP(C185,away!$B$2:$E$405,3,FALSE)</f>
        <v>0.56999999999999995</v>
      </c>
      <c r="J185" s="10">
        <f>VLOOKUP(B185,home!$B$2:$E$405,4,FALSE)</f>
        <v>1.06</v>
      </c>
      <c r="K185" s="12">
        <f t="shared" si="280"/>
        <v>0.77855555555555611</v>
      </c>
      <c r="L185" s="12">
        <f t="shared" si="281"/>
        <v>0.69650833333333462</v>
      </c>
      <c r="M185" s="13">
        <f t="shared" si="282"/>
        <v>0.2287641110934531</v>
      </c>
      <c r="N185" s="13">
        <f t="shared" si="283"/>
        <v>0.17810556960353632</v>
      </c>
      <c r="O185" s="13">
        <f t="shared" si="284"/>
        <v>0.15933610974418283</v>
      </c>
      <c r="P185" s="13">
        <f t="shared" si="285"/>
        <v>0.12405201344194332</v>
      </c>
      <c r="Q185" s="13">
        <f t="shared" si="286"/>
        <v>6.9332540345109994E-2</v>
      </c>
      <c r="R185" s="13">
        <f t="shared" si="287"/>
        <v>5.5489464118869042E-2</v>
      </c>
      <c r="S185" s="13">
        <f t="shared" si="288"/>
        <v>1.6817434742543071E-2</v>
      </c>
      <c r="T185" s="13">
        <f t="shared" si="289"/>
        <v>4.8290692121538747E-2</v>
      </c>
      <c r="U185" s="13">
        <f t="shared" si="290"/>
        <v>4.3201630564546178E-2</v>
      </c>
      <c r="V185" s="13">
        <f t="shared" si="291"/>
        <v>1.0132886233135793E-3</v>
      </c>
      <c r="W185" s="13">
        <f t="shared" si="292"/>
        <v>1.7993078155488375E-2</v>
      </c>
      <c r="X185" s="13">
        <f t="shared" si="293"/>
        <v>1.2532328877615639E-2</v>
      </c>
      <c r="Y185" s="13">
        <f t="shared" si="294"/>
        <v>4.3644357496666437E-3</v>
      </c>
      <c r="Z185" s="13">
        <f t="shared" si="295"/>
        <v>1.2882958056997787E-2</v>
      </c>
      <c r="AA185" s="13">
        <f t="shared" si="296"/>
        <v>1.0030098567264839E-2</v>
      </c>
      <c r="AB185" s="13">
        <f t="shared" si="297"/>
        <v>3.9044944811569321E-3</v>
      </c>
      <c r="AC185" s="13">
        <f t="shared" si="298"/>
        <v>3.4342278744860152E-5</v>
      </c>
      <c r="AD185" s="13">
        <f t="shared" si="299"/>
        <v>3.5021527398751977E-3</v>
      </c>
      <c r="AE185" s="13">
        <f t="shared" si="300"/>
        <v>2.4392785679292453E-3</v>
      </c>
      <c r="AF185" s="13">
        <f t="shared" si="301"/>
        <v>8.4948892494206101E-4</v>
      </c>
      <c r="AG185" s="13">
        <f t="shared" si="302"/>
        <v>1.9722537176550709E-4</v>
      </c>
      <c r="AH185" s="13">
        <f t="shared" si="303"/>
        <v>2.2432719111706951E-3</v>
      </c>
      <c r="AI185" s="13">
        <f t="shared" si="304"/>
        <v>1.7465118090636746E-3</v>
      </c>
      <c r="AJ185" s="13">
        <f t="shared" si="305"/>
        <v>6.7987823589495426E-4</v>
      </c>
      <c r="AK185" s="13">
        <f t="shared" si="306"/>
        <v>1.7644099255244251E-4</v>
      </c>
      <c r="AL185" s="13">
        <f t="shared" si="307"/>
        <v>7.4491209379324348E-7</v>
      </c>
      <c r="AM185" s="13">
        <f t="shared" si="308"/>
        <v>5.4532409440678959E-4</v>
      </c>
      <c r="AN185" s="13">
        <f t="shared" si="309"/>
        <v>3.7982277612178309E-4</v>
      </c>
      <c r="AO185" s="13">
        <f t="shared" si="310"/>
        <v>1.3227486437931171E-4</v>
      </c>
      <c r="AP185" s="13">
        <f t="shared" si="311"/>
        <v>3.07101817769091E-5</v>
      </c>
      <c r="AQ185" s="13">
        <f t="shared" si="312"/>
        <v>5.3474743814496739E-6</v>
      </c>
      <c r="AR185" s="13">
        <f t="shared" si="313"/>
        <v>3.124915160125971E-4</v>
      </c>
      <c r="AS185" s="13">
        <f t="shared" si="314"/>
        <v>2.4329200585558548E-4</v>
      </c>
      <c r="AT185" s="13">
        <f t="shared" si="315"/>
        <v>9.4708171390560478E-5</v>
      </c>
      <c r="AU185" s="13">
        <f t="shared" si="316"/>
        <v>2.4578524330876213E-5</v>
      </c>
      <c r="AV185" s="13">
        <f t="shared" si="317"/>
        <v>4.7839366662902704E-6</v>
      </c>
      <c r="AW185" s="13">
        <f t="shared" si="318"/>
        <v>1.1220661200188061E-8</v>
      </c>
      <c r="AX185" s="13">
        <f t="shared" si="319"/>
        <v>7.0760850546451419E-5</v>
      </c>
      <c r="AY185" s="13">
        <f t="shared" si="320"/>
        <v>4.9285522079358064E-5</v>
      </c>
      <c r="AZ185" s="13">
        <f t="shared" si="321"/>
        <v>1.7163888420478472E-5</v>
      </c>
      <c r="BA185" s="13">
        <f t="shared" si="322"/>
        <v>3.9849304390889289E-6</v>
      </c>
      <c r="BB185" s="13">
        <f t="shared" si="323"/>
        <v>6.9388431464477556E-7</v>
      </c>
      <c r="BC185" s="13">
        <f t="shared" si="324"/>
        <v>9.665924150387517E-8</v>
      </c>
      <c r="BD185" s="13">
        <f t="shared" si="325"/>
        <v>3.6275490833123502E-5</v>
      </c>
      <c r="BE185" s="13">
        <f t="shared" si="326"/>
        <v>2.824248491863295E-5</v>
      </c>
      <c r="BF185" s="13">
        <f t="shared" si="327"/>
        <v>1.0994171768047844E-5</v>
      </c>
      <c r="BG185" s="13">
        <f t="shared" si="328"/>
        <v>2.8531911695819003E-6</v>
      </c>
      <c r="BH185" s="13">
        <f t="shared" si="329"/>
        <v>5.5534195903501079E-7</v>
      </c>
      <c r="BI185" s="13">
        <f t="shared" si="330"/>
        <v>8.6472913487962762E-8</v>
      </c>
      <c r="BJ185" s="14">
        <f t="shared" si="331"/>
        <v>0.33884225558357556</v>
      </c>
      <c r="BK185" s="14">
        <f t="shared" si="332"/>
        <v>0.37073122061417102</v>
      </c>
      <c r="BL185" s="14">
        <f t="shared" si="333"/>
        <v>0.27756676173251937</v>
      </c>
      <c r="BM185" s="14">
        <f t="shared" si="334"/>
        <v>0.184894113338751</v>
      </c>
      <c r="BN185" s="14">
        <f t="shared" si="335"/>
        <v>0.81507980834709448</v>
      </c>
    </row>
    <row r="186" spans="1:66" x14ac:dyDescent="0.25">
      <c r="A186" t="s">
        <v>213</v>
      </c>
      <c r="B186" t="s">
        <v>314</v>
      </c>
      <c r="C186" t="s">
        <v>219</v>
      </c>
      <c r="D186" s="11">
        <v>44201</v>
      </c>
      <c r="E186" s="10">
        <f>VLOOKUP(A186,home!$A$2:$E$405,3,FALSE)</f>
        <v>1.2638888888888899</v>
      </c>
      <c r="F186" s="10">
        <f>VLOOKUP(B186,home!$B$2:$E$405,3,FALSE)</f>
        <v>0.84</v>
      </c>
      <c r="G186" s="10">
        <f>VLOOKUP(C186,away!$B$2:$E$405,4,FALSE)</f>
        <v>1.19</v>
      </c>
      <c r="H186" s="10">
        <f>VLOOKUP(A186,away!$A$2:$E$405,3,FALSE)</f>
        <v>1.1527777777777799</v>
      </c>
      <c r="I186" s="10">
        <f>VLOOKUP(C186,away!$B$2:$E$405,3,FALSE)</f>
        <v>0.48</v>
      </c>
      <c r="J186" s="10">
        <f>VLOOKUP(B186,home!$B$2:$E$405,4,FALSE)</f>
        <v>1.4</v>
      </c>
      <c r="K186" s="12">
        <f t="shared" si="280"/>
        <v>1.2633833333333342</v>
      </c>
      <c r="L186" s="12">
        <f t="shared" si="281"/>
        <v>0.77466666666666806</v>
      </c>
      <c r="M186" s="13">
        <f t="shared" si="282"/>
        <v>0.13028251424249457</v>
      </c>
      <c r="N186" s="13">
        <f t="shared" si="283"/>
        <v>0.1645967571187304</v>
      </c>
      <c r="O186" s="13">
        <f t="shared" si="284"/>
        <v>0.10092552103318599</v>
      </c>
      <c r="P186" s="13">
        <f t="shared" si="285"/>
        <v>0.12750762118131004</v>
      </c>
      <c r="Q186" s="13">
        <f t="shared" si="286"/>
        <v>0.10397439983225944</v>
      </c>
      <c r="R186" s="13">
        <f t="shared" si="287"/>
        <v>3.9091818480187439E-2</v>
      </c>
      <c r="S186" s="13">
        <f t="shared" si="288"/>
        <v>3.1197957672691068E-2</v>
      </c>
      <c r="T186" s="13">
        <f t="shared" si="289"/>
        <v>8.0545501736723799E-2</v>
      </c>
      <c r="U186" s="13">
        <f t="shared" si="290"/>
        <v>4.9387951937560841E-2</v>
      </c>
      <c r="V186" s="13">
        <f t="shared" si="291"/>
        <v>3.3926078872938449E-3</v>
      </c>
      <c r="W186" s="13">
        <f t="shared" si="292"/>
        <v>4.37865079471376E-2</v>
      </c>
      <c r="X186" s="13">
        <f t="shared" si="293"/>
        <v>3.3919948156382655E-2</v>
      </c>
      <c r="Y186" s="13">
        <f t="shared" si="294"/>
        <v>1.3138326585905569E-2</v>
      </c>
      <c r="Z186" s="13">
        <f t="shared" si="295"/>
        <v>1.0094376238661752E-2</v>
      </c>
      <c r="AA186" s="13">
        <f t="shared" si="296"/>
        <v>1.2753066700321291E-2</v>
      </c>
      <c r="AB186" s="13">
        <f t="shared" si="297"/>
        <v>8.0560059590371307E-3</v>
      </c>
      <c r="AC186" s="13">
        <f t="shared" si="298"/>
        <v>2.0752178631998792E-4</v>
      </c>
      <c r="AD186" s="13">
        <f t="shared" si="299"/>
        <v>1.3829786091320302E-2</v>
      </c>
      <c r="AE186" s="13">
        <f t="shared" si="300"/>
        <v>1.0713474292076147E-2</v>
      </c>
      <c r="AF186" s="13">
        <f t="shared" si="301"/>
        <v>4.1496857091308341E-3</v>
      </c>
      <c r="AG186" s="13">
        <f t="shared" si="302"/>
        <v>1.0715410653355641E-3</v>
      </c>
      <c r="AH186" s="13">
        <f t="shared" si="303"/>
        <v>1.9549441982208292E-3</v>
      </c>
      <c r="AI186" s="13">
        <f t="shared" si="304"/>
        <v>2.4698439176288937E-3</v>
      </c>
      <c r="AJ186" s="13">
        <f t="shared" si="305"/>
        <v>1.5601798207335268E-3</v>
      </c>
      <c r="AK186" s="13">
        <f t="shared" si="306"/>
        <v>6.5703506083924232E-4</v>
      </c>
      <c r="AL186" s="13">
        <f t="shared" si="307"/>
        <v>8.1240708227987403E-6</v>
      </c>
      <c r="AM186" s="13">
        <f t="shared" si="308"/>
        <v>3.4944642502678434E-3</v>
      </c>
      <c r="AN186" s="13">
        <f t="shared" si="309"/>
        <v>2.7070449725408278E-3</v>
      </c>
      <c r="AO186" s="13">
        <f t="shared" si="310"/>
        <v>1.0485287526974824E-3</v>
      </c>
      <c r="AP186" s="13">
        <f t="shared" si="311"/>
        <v>2.7075342458543928E-4</v>
      </c>
      <c r="AQ186" s="13">
        <f t="shared" si="312"/>
        <v>5.2435913228046829E-5</v>
      </c>
      <c r="AR186" s="13">
        <f t="shared" si="313"/>
        <v>3.0288602111101451E-4</v>
      </c>
      <c r="AS186" s="13">
        <f t="shared" si="314"/>
        <v>3.8266115097130416E-4</v>
      </c>
      <c r="AT186" s="13">
        <f t="shared" si="315"/>
        <v>2.4172386022564829E-4</v>
      </c>
      <c r="AU186" s="13">
        <f t="shared" si="316"/>
        <v>1.0179663209269351E-4</v>
      </c>
      <c r="AV186" s="13">
        <f t="shared" si="317"/>
        <v>3.2152042093843534E-5</v>
      </c>
      <c r="AW186" s="13">
        <f t="shared" si="318"/>
        <v>2.2086210770205947E-7</v>
      </c>
      <c r="AX186" s="13">
        <f t="shared" si="319"/>
        <v>7.3580798211959225E-4</v>
      </c>
      <c r="AY186" s="13">
        <f t="shared" si="320"/>
        <v>5.7000591681531188E-4</v>
      </c>
      <c r="AZ186" s="13">
        <f t="shared" si="321"/>
        <v>2.2078229177979782E-4</v>
      </c>
      <c r="BA186" s="13">
        <f t="shared" si="322"/>
        <v>5.7010894010694574E-5</v>
      </c>
      <c r="BB186" s="13">
        <f t="shared" si="323"/>
        <v>1.1041109806737867E-5</v>
      </c>
      <c r="BC186" s="13">
        <f t="shared" si="324"/>
        <v>1.7106359460572572E-6</v>
      </c>
      <c r="BD186" s="13">
        <f t="shared" si="325"/>
        <v>3.9105950725666588E-5</v>
      </c>
      <c r="BE186" s="13">
        <f t="shared" si="326"/>
        <v>4.9405806380961772E-5</v>
      </c>
      <c r="BF186" s="13">
        <f t="shared" si="327"/>
        <v>3.1209236175800405E-5</v>
      </c>
      <c r="BG186" s="13">
        <f t="shared" si="328"/>
        <v>1.3143076276856667E-5</v>
      </c>
      <c r="BH186" s="13">
        <f t="shared" si="329"/>
        <v>4.1511858792273592E-6</v>
      </c>
      <c r="BI186" s="13">
        <f t="shared" si="330"/>
        <v>1.0489078106769053E-6</v>
      </c>
      <c r="BJ186" s="14">
        <f t="shared" si="331"/>
        <v>0.4788955146788002</v>
      </c>
      <c r="BK186" s="14">
        <f t="shared" si="332"/>
        <v>0.29316635275774761</v>
      </c>
      <c r="BL186" s="14">
        <f t="shared" si="333"/>
        <v>0.21805565097745888</v>
      </c>
      <c r="BM186" s="14">
        <f t="shared" si="334"/>
        <v>0.33326347770979287</v>
      </c>
      <c r="BN186" s="14">
        <f t="shared" si="335"/>
        <v>0.66637863188816782</v>
      </c>
    </row>
    <row r="187" spans="1:66" x14ac:dyDescent="0.25">
      <c r="A187" t="s">
        <v>213</v>
      </c>
      <c r="B187" t="s">
        <v>223</v>
      </c>
      <c r="C187" t="s">
        <v>216</v>
      </c>
      <c r="D187" s="11">
        <v>44201</v>
      </c>
      <c r="E187" s="10">
        <f>VLOOKUP(A187,home!$A$2:$E$405,3,FALSE)</f>
        <v>1.2638888888888899</v>
      </c>
      <c r="F187" s="10">
        <f>VLOOKUP(B187,home!$B$2:$E$405,3,FALSE)</f>
        <v>0.66</v>
      </c>
      <c r="G187" s="10">
        <f>VLOOKUP(C187,away!$B$2:$E$405,4,FALSE)</f>
        <v>1.58</v>
      </c>
      <c r="H187" s="10">
        <f>VLOOKUP(A187,away!$A$2:$E$405,3,FALSE)</f>
        <v>1.1527777777777799</v>
      </c>
      <c r="I187" s="10">
        <f>VLOOKUP(C187,away!$B$2:$E$405,3,FALSE)</f>
        <v>0.88</v>
      </c>
      <c r="J187" s="10">
        <f>VLOOKUP(B187,home!$B$2:$E$405,4,FALSE)</f>
        <v>1.1100000000000001</v>
      </c>
      <c r="K187" s="12">
        <f t="shared" si="280"/>
        <v>1.3179833333333346</v>
      </c>
      <c r="L187" s="12">
        <f t="shared" si="281"/>
        <v>1.1260333333333354</v>
      </c>
      <c r="M187" s="13">
        <f t="shared" si="282"/>
        <v>8.6811457544475043E-2</v>
      </c>
      <c r="N187" s="13">
        <f t="shared" si="283"/>
        <v>0.11441605418599247</v>
      </c>
      <c r="O187" s="13">
        <f t="shared" si="284"/>
        <v>9.7752594910330573E-2</v>
      </c>
      <c r="P187" s="13">
        <f t="shared" si="285"/>
        <v>0.12883629088190063</v>
      </c>
      <c r="Q187" s="13">
        <f t="shared" si="286"/>
        <v>7.5399226241450915E-2</v>
      </c>
      <c r="R187" s="13">
        <f t="shared" si="287"/>
        <v>5.5036340144431393E-2</v>
      </c>
      <c r="S187" s="13">
        <f t="shared" si="288"/>
        <v>4.7801264711233152E-2</v>
      </c>
      <c r="T187" s="13">
        <f t="shared" si="289"/>
        <v>8.4902042055415267E-2</v>
      </c>
      <c r="U187" s="13">
        <f t="shared" si="290"/>
        <v>7.2536979038024904E-2</v>
      </c>
      <c r="V187" s="13">
        <f t="shared" si="291"/>
        <v>7.8823922543788307E-3</v>
      </c>
      <c r="W187" s="13">
        <f t="shared" si="292"/>
        <v>3.3124974510820561E-2</v>
      </c>
      <c r="X187" s="13">
        <f t="shared" si="293"/>
        <v>3.7299825465001046E-2</v>
      </c>
      <c r="Y187" s="13">
        <f t="shared" si="294"/>
        <v>2.1000423400553383E-2</v>
      </c>
      <c r="Z187" s="13">
        <f t="shared" si="295"/>
        <v>2.0657584515767102E-2</v>
      </c>
      <c r="AA187" s="13">
        <f t="shared" si="296"/>
        <v>2.7226352098705803E-2</v>
      </c>
      <c r="AB187" s="13">
        <f t="shared" si="297"/>
        <v>1.7941939146779655E-2</v>
      </c>
      <c r="AC187" s="13">
        <f t="shared" si="298"/>
        <v>7.3113777983317642E-4</v>
      </c>
      <c r="AD187" s="13">
        <f t="shared" si="299"/>
        <v>1.0914541080588263E-2</v>
      </c>
      <c r="AE187" s="13">
        <f t="shared" si="300"/>
        <v>1.2290137074778428E-2</v>
      </c>
      <c r="AF187" s="13">
        <f t="shared" si="301"/>
        <v>6.9195520087181822E-3</v>
      </c>
      <c r="AG187" s="13">
        <f t="shared" si="302"/>
        <v>2.597215404516769E-3</v>
      </c>
      <c r="AH187" s="13">
        <f t="shared" si="303"/>
        <v>5.8152821877260844E-3</v>
      </c>
      <c r="AI187" s="13">
        <f t="shared" si="304"/>
        <v>7.6644450020531907E-3</v>
      </c>
      <c r="AJ187" s="13">
        <f t="shared" si="305"/>
        <v>5.0508053859780414E-3</v>
      </c>
      <c r="AK187" s="13">
        <f t="shared" si="306"/>
        <v>2.2189591062097658E-3</v>
      </c>
      <c r="AL187" s="13">
        <f t="shared" si="307"/>
        <v>4.3403063301442827E-5</v>
      </c>
      <c r="AM187" s="13">
        <f t="shared" si="308"/>
        <v>2.8770366470394671E-3</v>
      </c>
      <c r="AN187" s="13">
        <f t="shared" si="309"/>
        <v>3.2396391657880138E-3</v>
      </c>
      <c r="AO187" s="13">
        <f t="shared" si="310"/>
        <v>1.8239708443247521E-3</v>
      </c>
      <c r="AP187" s="13">
        <f t="shared" si="311"/>
        <v>6.8461732324593923E-4</v>
      </c>
      <c r="AQ187" s="13">
        <f t="shared" si="312"/>
        <v>1.9272548163809273E-4</v>
      </c>
      <c r="AR187" s="13">
        <f t="shared" si="313"/>
        <v>1.3096403172238352E-3</v>
      </c>
      <c r="AS187" s="13">
        <f t="shared" si="314"/>
        <v>1.7260841107623961E-3</v>
      </c>
      <c r="AT187" s="13">
        <f t="shared" si="315"/>
        <v>1.1374750449581639E-3</v>
      </c>
      <c r="AU187" s="13">
        <f t="shared" si="316"/>
        <v>4.9972438377914844E-4</v>
      </c>
      <c r="AV187" s="13">
        <f t="shared" si="317"/>
        <v>1.6465710227029726E-4</v>
      </c>
      <c r="AW187" s="13">
        <f t="shared" si="318"/>
        <v>1.7892830453877587E-6</v>
      </c>
      <c r="AX187" s="13">
        <f t="shared" si="319"/>
        <v>6.3198105836453878E-4</v>
      </c>
      <c r="AY187" s="13">
        <f t="shared" si="320"/>
        <v>7.1163173775375078E-4</v>
      </c>
      <c r="AZ187" s="13">
        <f t="shared" si="321"/>
        <v>4.0066052888432506E-4</v>
      </c>
      <c r="BA187" s="13">
        <f t="shared" si="322"/>
        <v>1.5038570362490447E-4</v>
      </c>
      <c r="BB187" s="13">
        <f t="shared" si="323"/>
        <v>4.2334828784607585E-5</v>
      </c>
      <c r="BC187" s="13">
        <f t="shared" si="324"/>
        <v>9.5340856744855458E-6</v>
      </c>
      <c r="BD187" s="13">
        <f t="shared" si="325"/>
        <v>2.457831086452135E-4</v>
      </c>
      <c r="BE187" s="13">
        <f t="shared" si="326"/>
        <v>3.239380408092476E-4</v>
      </c>
      <c r="BF187" s="13">
        <f t="shared" si="327"/>
        <v>2.1347246940962099E-4</v>
      </c>
      <c r="BG187" s="13">
        <f t="shared" si="328"/>
        <v>9.3784385602463502E-5</v>
      </c>
      <c r="BH187" s="13">
        <f t="shared" si="329"/>
        <v>3.0901564287738431E-5</v>
      </c>
      <c r="BI187" s="13">
        <f t="shared" si="330"/>
        <v>8.1455493410335649E-6</v>
      </c>
      <c r="BJ187" s="14">
        <f t="shared" si="331"/>
        <v>0.40962850883295815</v>
      </c>
      <c r="BK187" s="14">
        <f t="shared" si="332"/>
        <v>0.27281757797287598</v>
      </c>
      <c r="BL187" s="14">
        <f t="shared" si="333"/>
        <v>0.29699730309732864</v>
      </c>
      <c r="BM187" s="14">
        <f t="shared" si="334"/>
        <v>0.44113916805564063</v>
      </c>
      <c r="BN187" s="14">
        <f t="shared" si="335"/>
        <v>0.55825196390858101</v>
      </c>
    </row>
    <row r="188" spans="1:66" x14ac:dyDescent="0.25">
      <c r="A188" t="s">
        <v>340</v>
      </c>
      <c r="B188" t="s">
        <v>377</v>
      </c>
      <c r="C188" t="s">
        <v>341</v>
      </c>
      <c r="D188" s="11">
        <v>44201</v>
      </c>
      <c r="E188" s="10">
        <f>VLOOKUP(A188,home!$A$2:$E$405,3,FALSE)</f>
        <v>1.3524355300859601</v>
      </c>
      <c r="F188" s="10">
        <f>VLOOKUP(B188,home!$B$2:$E$405,3,FALSE)</f>
        <v>0.48</v>
      </c>
      <c r="G188" s="10">
        <f>VLOOKUP(C188,away!$B$2:$E$405,4,FALSE)</f>
        <v>1.35</v>
      </c>
      <c r="H188" s="10">
        <f>VLOOKUP(A188,away!$A$2:$E$405,3,FALSE)</f>
        <v>1.1318051575931201</v>
      </c>
      <c r="I188" s="10">
        <f>VLOOKUP(C188,away!$B$2:$E$405,3,FALSE)</f>
        <v>0.56999999999999995</v>
      </c>
      <c r="J188" s="10">
        <f>VLOOKUP(B188,home!$B$2:$E$405,4,FALSE)</f>
        <v>0.99</v>
      </c>
      <c r="K188" s="12">
        <f t="shared" si="280"/>
        <v>0.87637822349570216</v>
      </c>
      <c r="L188" s="12">
        <f t="shared" si="281"/>
        <v>0.63867765042979763</v>
      </c>
      <c r="M188" s="13">
        <f t="shared" si="282"/>
        <v>0.21979590364471999</v>
      </c>
      <c r="N188" s="13">
        <f t="shared" si="283"/>
        <v>0.19262434356779221</v>
      </c>
      <c r="O188" s="13">
        <f t="shared" si="284"/>
        <v>0.14037873131390394</v>
      </c>
      <c r="P188" s="13">
        <f t="shared" si="285"/>
        <v>0.12302486316545962</v>
      </c>
      <c r="Q188" s="13">
        <f t="shared" si="286"/>
        <v>8.4405890008983755E-2</v>
      </c>
      <c r="R188" s="13">
        <f t="shared" si="287"/>
        <v>4.4828379142940016E-2</v>
      </c>
      <c r="S188" s="13">
        <f t="shared" si="288"/>
        <v>1.7214967051142817E-2</v>
      </c>
      <c r="T188" s="13">
        <f t="shared" si="289"/>
        <v>5.3908155513373669E-2</v>
      </c>
      <c r="U188" s="13">
        <f t="shared" si="290"/>
        <v>3.9286615275481551E-2</v>
      </c>
      <c r="V188" s="13">
        <f t="shared" si="291"/>
        <v>1.0706240202062304E-3</v>
      </c>
      <c r="W188" s="13">
        <f t="shared" si="292"/>
        <v>2.4657161312882279E-2</v>
      </c>
      <c r="X188" s="13">
        <f t="shared" si="293"/>
        <v>1.5747977853580158E-2</v>
      </c>
      <c r="Y188" s="13">
        <f t="shared" si="294"/>
        <v>5.0289407472725312E-3</v>
      </c>
      <c r="Z188" s="13">
        <f t="shared" si="295"/>
        <v>9.5436279545296921E-3</v>
      </c>
      <c r="AA188" s="13">
        <f t="shared" si="296"/>
        <v>8.3638277124946526E-3</v>
      </c>
      <c r="AB188" s="13">
        <f t="shared" si="297"/>
        <v>3.6649382361500925E-3</v>
      </c>
      <c r="AC188" s="13">
        <f t="shared" si="298"/>
        <v>3.7453317885881872E-5</v>
      </c>
      <c r="AD188" s="13">
        <f t="shared" si="299"/>
        <v>5.40224980695768E-3</v>
      </c>
      <c r="AE188" s="13">
        <f t="shared" si="300"/>
        <v>3.4502962137425591E-3</v>
      </c>
      <c r="AF188" s="13">
        <f t="shared" si="301"/>
        <v>1.1018135395399623E-3</v>
      </c>
      <c r="AG188" s="13">
        <f t="shared" si="302"/>
        <v>2.3456789421504067E-4</v>
      </c>
      <c r="AH188" s="13">
        <f t="shared" si="303"/>
        <v>1.5238254696437897E-3</v>
      </c>
      <c r="AI188" s="13">
        <f t="shared" si="304"/>
        <v>1.3354474580039282E-3</v>
      </c>
      <c r="AJ188" s="13">
        <f t="shared" si="305"/>
        <v>5.8517853540866695E-4</v>
      </c>
      <c r="AK188" s="13">
        <f t="shared" si="306"/>
        <v>1.7094590842975482E-4</v>
      </c>
      <c r="AL188" s="13">
        <f t="shared" si="307"/>
        <v>8.3853961454185991E-7</v>
      </c>
      <c r="AM188" s="13">
        <f t="shared" si="308"/>
        <v>9.4688281774031461E-4</v>
      </c>
      <c r="AN188" s="13">
        <f t="shared" si="309"/>
        <v>6.047528932667304E-4</v>
      </c>
      <c r="AO188" s="13">
        <f t="shared" si="310"/>
        <v>1.9312107848110877E-4</v>
      </c>
      <c r="AP188" s="13">
        <f t="shared" si="311"/>
        <v>4.1114038884261038E-5</v>
      </c>
      <c r="AQ188" s="13">
        <f t="shared" si="312"/>
        <v>6.5646544385697941E-6</v>
      </c>
      <c r="AR188" s="13">
        <f t="shared" si="313"/>
        <v>1.9464665412343573E-4</v>
      </c>
      <c r="AS188" s="13">
        <f t="shared" si="314"/>
        <v>1.7058408895007898E-4</v>
      </c>
      <c r="AT188" s="13">
        <f t="shared" si="315"/>
        <v>7.4748090415351526E-5</v>
      </c>
      <c r="AU188" s="13">
        <f t="shared" si="316"/>
        <v>2.1835866229300637E-5</v>
      </c>
      <c r="AV188" s="13">
        <f t="shared" si="317"/>
        <v>4.7841194136310714E-6</v>
      </c>
      <c r="AW188" s="13">
        <f t="shared" si="318"/>
        <v>1.3037501764538516E-8</v>
      </c>
      <c r="AX188" s="13">
        <f t="shared" si="319"/>
        <v>1.3830458027831019E-4</v>
      </c>
      <c r="AY188" s="13">
        <f t="shared" si="320"/>
        <v>8.8332044375830478E-5</v>
      </c>
      <c r="AZ188" s="13">
        <f t="shared" si="321"/>
        <v>2.8207851279808014E-5</v>
      </c>
      <c r="BA188" s="13">
        <f t="shared" si="322"/>
        <v>6.0052413930203146E-6</v>
      </c>
      <c r="BB188" s="13">
        <f t="shared" si="323"/>
        <v>9.5885336578949481E-7</v>
      </c>
      <c r="BC188" s="13">
        <f t="shared" si="324"/>
        <v>1.224796429538276E-7</v>
      </c>
      <c r="BD188" s="13">
        <f t="shared" si="325"/>
        <v>2.0719411286596227E-5</v>
      </c>
      <c r="BE188" s="13">
        <f t="shared" si="326"/>
        <v>1.8158040855224001E-5</v>
      </c>
      <c r="BF188" s="13">
        <f t="shared" si="327"/>
        <v>7.9566557934317958E-6</v>
      </c>
      <c r="BG188" s="13">
        <f t="shared" si="328"/>
        <v>2.3243466230715147E-6</v>
      </c>
      <c r="BH188" s="13">
        <f t="shared" si="329"/>
        <v>5.0925169107891205E-7</v>
      </c>
      <c r="BI188" s="13">
        <f t="shared" si="330"/>
        <v>8.9259418467983837E-8</v>
      </c>
      <c r="BJ188" s="14">
        <f t="shared" si="331"/>
        <v>0.38861576299148654</v>
      </c>
      <c r="BK188" s="14">
        <f t="shared" si="332"/>
        <v>0.36123298178340491</v>
      </c>
      <c r="BL188" s="14">
        <f t="shared" si="333"/>
        <v>0.24065424483725606</v>
      </c>
      <c r="BM188" s="14">
        <f t="shared" si="334"/>
        <v>0.19490018771600365</v>
      </c>
      <c r="BN188" s="14">
        <f t="shared" si="335"/>
        <v>0.80505811084379952</v>
      </c>
    </row>
    <row r="189" spans="1:66" s="10" customFormat="1" x14ac:dyDescent="0.25">
      <c r="A189" t="s">
        <v>340</v>
      </c>
      <c r="B189" t="s">
        <v>378</v>
      </c>
      <c r="C189" t="s">
        <v>353</v>
      </c>
      <c r="D189" s="11">
        <v>44201</v>
      </c>
      <c r="E189" s="10">
        <f>VLOOKUP(A189,home!$A$2:$E$405,3,FALSE)</f>
        <v>1.3524355300859601</v>
      </c>
      <c r="F189" s="10">
        <f>VLOOKUP(B189,home!$B$2:$E$405,3,FALSE)</f>
        <v>0.7</v>
      </c>
      <c r="G189" s="10">
        <f>VLOOKUP(C189,away!$B$2:$E$405,4,FALSE)</f>
        <v>0.53</v>
      </c>
      <c r="H189" s="10">
        <f>VLOOKUP(A189,away!$A$2:$E$405,3,FALSE)</f>
        <v>1.1318051575931201</v>
      </c>
      <c r="I189" s="10">
        <f>VLOOKUP(C189,away!$B$2:$E$405,3,FALSE)</f>
        <v>0.99</v>
      </c>
      <c r="J189" s="10">
        <f>VLOOKUP(B189,home!$B$2:$E$405,4,FALSE)</f>
        <v>1.0900000000000001</v>
      </c>
      <c r="K189" s="12">
        <f t="shared" si="280"/>
        <v>0.50175358166189121</v>
      </c>
      <c r="L189" s="12">
        <f t="shared" si="281"/>
        <v>1.221330945558736</v>
      </c>
      <c r="M189" s="13">
        <f t="shared" si="282"/>
        <v>0.17851466447405318</v>
      </c>
      <c r="N189" s="13">
        <f t="shared" si="283"/>
        <v>8.957037227902695E-2</v>
      </c>
      <c r="O189" s="13">
        <f t="shared" si="284"/>
        <v>0.21802548395819585</v>
      </c>
      <c r="P189" s="13">
        <f t="shared" si="285"/>
        <v>0.10939506746959196</v>
      </c>
      <c r="Q189" s="13">
        <f t="shared" si="286"/>
        <v>2.2471127550895371E-2</v>
      </c>
      <c r="R189" s="13">
        <f t="shared" si="287"/>
        <v>0.13314063523928221</v>
      </c>
      <c r="S189" s="13">
        <f t="shared" si="288"/>
        <v>1.675952060007934E-2</v>
      </c>
      <c r="T189" s="13">
        <f t="shared" si="289"/>
        <v>2.7444683459506004E-2</v>
      </c>
      <c r="U189" s="13">
        <f t="shared" si="290"/>
        <v>6.6803790596049253E-2</v>
      </c>
      <c r="V189" s="13">
        <f t="shared" si="291"/>
        <v>1.1411504995061802E-3</v>
      </c>
      <c r="W189" s="13">
        <f t="shared" si="292"/>
        <v>3.7583229108809845E-3</v>
      </c>
      <c r="X189" s="13">
        <f t="shared" si="293"/>
        <v>4.5901560744613336E-3</v>
      </c>
      <c r="Y189" s="13">
        <f t="shared" si="294"/>
        <v>2.8030498293420188E-3</v>
      </c>
      <c r="Z189" s="13">
        <f t="shared" si="295"/>
        <v>5.4202925976361088E-2</v>
      </c>
      <c r="AA189" s="13">
        <f t="shared" si="296"/>
        <v>2.7196512245193535E-2</v>
      </c>
      <c r="AB189" s="13">
        <f t="shared" si="297"/>
        <v>6.8229737138686694E-3</v>
      </c>
      <c r="AC189" s="13">
        <f t="shared" si="298"/>
        <v>4.3706575960522105E-5</v>
      </c>
      <c r="AD189" s="13">
        <f t="shared" si="299"/>
        <v>4.7143799539411967E-4</v>
      </c>
      <c r="AE189" s="13">
        <f t="shared" si="300"/>
        <v>5.7578181268701516E-4</v>
      </c>
      <c r="AF189" s="13">
        <f t="shared" si="301"/>
        <v>3.5161007286227771E-4</v>
      </c>
      <c r="AG189" s="13">
        <f t="shared" si="302"/>
        <v>1.4314408758562053E-4</v>
      </c>
      <c r="AH189" s="13">
        <f t="shared" si="303"/>
        <v>1.6549927708689814E-2</v>
      </c>
      <c r="AI189" s="13">
        <f t="shared" si="304"/>
        <v>8.3039855040804907E-3</v>
      </c>
      <c r="AJ189" s="13">
        <f t="shared" si="305"/>
        <v>2.0832772343704056E-3</v>
      </c>
      <c r="AK189" s="13">
        <f t="shared" si="306"/>
        <v>3.4843060464667674E-4</v>
      </c>
      <c r="AL189" s="13">
        <f t="shared" si="307"/>
        <v>1.071348136054361E-6</v>
      </c>
      <c r="AM189" s="13">
        <f t="shared" si="308"/>
        <v>4.7309140544100362E-5</v>
      </c>
      <c r="AN189" s="13">
        <f t="shared" si="309"/>
        <v>5.7780117354297225E-5</v>
      </c>
      <c r="AO189" s="13">
        <f t="shared" si="310"/>
        <v>3.5284322681409292E-5</v>
      </c>
      <c r="AP189" s="13">
        <f t="shared" si="311"/>
        <v>1.4364611727961717E-5</v>
      </c>
      <c r="AQ189" s="13">
        <f t="shared" si="312"/>
        <v>4.3859862060738979E-6</v>
      </c>
      <c r="AR189" s="13">
        <f t="shared" si="313"/>
        <v>4.0425877714765695E-3</v>
      </c>
      <c r="AS189" s="13">
        <f t="shared" si="314"/>
        <v>2.0283828935209317E-3</v>
      </c>
      <c r="AT189" s="13">
        <f t="shared" si="315"/>
        <v>5.08874190902919E-4</v>
      </c>
      <c r="AU189" s="13">
        <f t="shared" si="316"/>
        <v>8.5109815966945529E-5</v>
      </c>
      <c r="AV189" s="13">
        <f t="shared" si="317"/>
        <v>1.0676038748999832E-5</v>
      </c>
      <c r="AW189" s="13">
        <f t="shared" si="318"/>
        <v>1.8236939614455048E-8</v>
      </c>
      <c r="AX189" s="13">
        <f t="shared" si="319"/>
        <v>3.9562551188913554E-6</v>
      </c>
      <c r="AY189" s="13">
        <f t="shared" si="320"/>
        <v>4.8318968052271679E-6</v>
      </c>
      <c r="AZ189" s="13">
        <f t="shared" si="321"/>
        <v>2.9506725469851672E-6</v>
      </c>
      <c r="BA189" s="13">
        <f t="shared" si="322"/>
        <v>1.2012492306145325E-6</v>
      </c>
      <c r="BB189" s="13">
        <f t="shared" si="323"/>
        <v>3.6678071466953772E-7</v>
      </c>
      <c r="BC189" s="13">
        <f t="shared" si="324"/>
        <v>8.9592127412011063E-8</v>
      </c>
      <c r="BD189" s="13">
        <f t="shared" si="325"/>
        <v>8.2288959090694429E-4</v>
      </c>
      <c r="BE189" s="13">
        <f t="shared" si="326"/>
        <v>4.1288779954984768E-4</v>
      </c>
      <c r="BF189" s="13">
        <f t="shared" si="327"/>
        <v>1.0358396612431654E-4</v>
      </c>
      <c r="BG189" s="13">
        <f t="shared" si="328"/>
        <v>1.7324542001873276E-5</v>
      </c>
      <c r="BH189" s="13">
        <f t="shared" si="329"/>
        <v>2.1731627500229465E-6</v>
      </c>
      <c r="BI189" s="13">
        <f t="shared" si="330"/>
        <v>2.1807843867164382E-7</v>
      </c>
      <c r="BJ189" s="14">
        <f t="shared" si="331"/>
        <v>0.15235220669769936</v>
      </c>
      <c r="BK189" s="14">
        <f t="shared" si="332"/>
        <v>0.30586001286413245</v>
      </c>
      <c r="BL189" s="14">
        <f t="shared" si="333"/>
        <v>0.48730972465476496</v>
      </c>
      <c r="BM189" s="14">
        <f t="shared" si="334"/>
        <v>0.24860270556204672</v>
      </c>
      <c r="BN189" s="14">
        <f t="shared" si="335"/>
        <v>0.75111735097104559</v>
      </c>
    </row>
    <row r="190" spans="1:66" x14ac:dyDescent="0.25">
      <c r="A190" t="s">
        <v>340</v>
      </c>
      <c r="B190" t="s">
        <v>390</v>
      </c>
      <c r="C190" t="s">
        <v>418</v>
      </c>
      <c r="D190" s="11">
        <v>44201</v>
      </c>
      <c r="E190" s="10">
        <f>VLOOKUP(A190,home!$A$2:$E$405,3,FALSE)</f>
        <v>1.3524355300859601</v>
      </c>
      <c r="F190" s="10">
        <f>VLOOKUP(B190,home!$B$2:$E$405,3,FALSE)</f>
        <v>0.7</v>
      </c>
      <c r="G190" s="10">
        <f>VLOOKUP(C190,away!$B$2:$E$405,4,FALSE)</f>
        <v>0.65</v>
      </c>
      <c r="H190" s="10">
        <f>VLOOKUP(A190,away!$A$2:$E$405,3,FALSE)</f>
        <v>1.1318051575931201</v>
      </c>
      <c r="I190" s="10">
        <f>VLOOKUP(C190,away!$B$2:$E$405,3,FALSE)</f>
        <v>1</v>
      </c>
      <c r="J190" s="10">
        <f>VLOOKUP(B190,home!$B$2:$E$405,4,FALSE)</f>
        <v>1.0900000000000001</v>
      </c>
      <c r="K190" s="12">
        <f t="shared" si="280"/>
        <v>0.61535816618911177</v>
      </c>
      <c r="L190" s="12">
        <f t="shared" si="281"/>
        <v>1.233667621776501</v>
      </c>
      <c r="M190" s="13">
        <f t="shared" si="282"/>
        <v>0.15739042329357919</v>
      </c>
      <c r="N190" s="13">
        <f t="shared" si="283"/>
        <v>9.6851482253664967E-2</v>
      </c>
      <c r="O190" s="13">
        <f t="shared" si="284"/>
        <v>0.19416746919498665</v>
      </c>
      <c r="P190" s="13">
        <f t="shared" si="285"/>
        <v>0.11948253777740785</v>
      </c>
      <c r="Q190" s="13">
        <f t="shared" si="286"/>
        <v>2.9799175256156281E-2</v>
      </c>
      <c r="R190" s="13">
        <f t="shared" si="287"/>
        <v>0.1197690599740706</v>
      </c>
      <c r="S190" s="13">
        <f t="shared" si="288"/>
        <v>2.2676215831602137E-2</v>
      </c>
      <c r="T190" s="13">
        <f t="shared" si="289"/>
        <v>3.6762277669163478E-2</v>
      </c>
      <c r="U190" s="13">
        <f t="shared" si="290"/>
        <v>7.3700869111837833E-2</v>
      </c>
      <c r="V190" s="13">
        <f t="shared" si="291"/>
        <v>1.9127323689363876E-3</v>
      </c>
      <c r="W190" s="13">
        <f t="shared" si="292"/>
        <v>6.112388613192095E-3</v>
      </c>
      <c r="X190" s="13">
        <f t="shared" si="293"/>
        <v>7.5406559238104572E-3</v>
      </c>
      <c r="Y190" s="13">
        <f t="shared" si="294"/>
        <v>4.6513315300810648E-3</v>
      </c>
      <c r="Z190" s="13">
        <f t="shared" si="295"/>
        <v>4.9251737126872946E-2</v>
      </c>
      <c r="AA190" s="13">
        <f t="shared" si="296"/>
        <v>3.030745864002073E-2</v>
      </c>
      <c r="AB190" s="13">
        <f t="shared" si="297"/>
        <v>9.3249710852877522E-3</v>
      </c>
      <c r="AC190" s="13">
        <f t="shared" si="298"/>
        <v>9.0752868228528624E-5</v>
      </c>
      <c r="AD190" s="13">
        <f t="shared" si="299"/>
        <v>9.4032706201227381E-4</v>
      </c>
      <c r="AE190" s="13">
        <f t="shared" si="300"/>
        <v>1.1600510502847662E-3</v>
      </c>
      <c r="AF190" s="13">
        <f t="shared" si="301"/>
        <v>7.1555871017206995E-4</v>
      </c>
      <c r="AG190" s="13">
        <f t="shared" si="302"/>
        <v>2.9425387073981273E-4</v>
      </c>
      <c r="AH190" s="13">
        <f t="shared" si="303"/>
        <v>1.5190068352417676E-2</v>
      </c>
      <c r="AI190" s="13">
        <f t="shared" si="304"/>
        <v>9.3473326056310053E-3</v>
      </c>
      <c r="AJ190" s="13">
        <f t="shared" si="305"/>
        <v>2.8759787254803932E-3</v>
      </c>
      <c r="AK190" s="13">
        <f t="shared" si="306"/>
        <v>5.8991899817017112E-4</v>
      </c>
      <c r="AL190" s="13">
        <f t="shared" si="307"/>
        <v>2.7557923232208911E-6</v>
      </c>
      <c r="AM190" s="13">
        <f t="shared" si="308"/>
        <v>1.1572758729957364E-4</v>
      </c>
      <c r="AN190" s="13">
        <f t="shared" si="309"/>
        <v>1.4276937739779742E-4</v>
      </c>
      <c r="AO190" s="13">
        <f t="shared" si="310"/>
        <v>8.8064979138426238E-5</v>
      </c>
      <c r="AP190" s="13">
        <f t="shared" si="311"/>
        <v>3.621430445849983E-5</v>
      </c>
      <c r="AQ190" s="13">
        <f t="shared" si="312"/>
        <v>1.1169103713901898E-5</v>
      </c>
      <c r="AR190" s="13">
        <f t="shared" si="313"/>
        <v>3.7478990997899257E-3</v>
      </c>
      <c r="AS190" s="13">
        <f t="shared" si="314"/>
        <v>2.3063003171085515E-3</v>
      </c>
      <c r="AT190" s="13">
        <f t="shared" si="315"/>
        <v>7.0960036690864258E-4</v>
      </c>
      <c r="AU190" s="13">
        <f t="shared" si="316"/>
        <v>1.4555279350267437E-4</v>
      </c>
      <c r="AV190" s="13">
        <f t="shared" si="317"/>
        <v>2.2391775023377042E-5</v>
      </c>
      <c r="AW190" s="13">
        <f t="shared" si="318"/>
        <v>5.8112575063616574E-8</v>
      </c>
      <c r="AX190" s="13">
        <f t="shared" si="319"/>
        <v>1.1868985983025988E-5</v>
      </c>
      <c r="AY190" s="13">
        <f t="shared" si="320"/>
        <v>1.4642383710578297E-5</v>
      </c>
      <c r="AZ190" s="13">
        <f t="shared" si="321"/>
        <v>9.0319173446840529E-6</v>
      </c>
      <c r="BA190" s="13">
        <f t="shared" si="322"/>
        <v>3.714127996899436E-6</v>
      </c>
      <c r="BB190" s="13">
        <f t="shared" si="323"/>
        <v>1.145499863227111E-6</v>
      </c>
      <c r="BC190" s="13">
        <f t="shared" si="324"/>
        <v>2.8263321840253977E-7</v>
      </c>
      <c r="BD190" s="13">
        <f t="shared" si="325"/>
        <v>7.7061029484935405E-4</v>
      </c>
      <c r="BE190" s="13">
        <f t="shared" si="326"/>
        <v>4.7420133788494929E-4</v>
      </c>
      <c r="BF190" s="13">
        <f t="shared" si="327"/>
        <v>1.4590183284265285E-4</v>
      </c>
      <c r="BG190" s="13">
        <f t="shared" si="328"/>
        <v>2.9927294767228394E-5</v>
      </c>
      <c r="BH190" s="13">
        <f t="shared" si="329"/>
        <v>4.6040013067406657E-6</v>
      </c>
      <c r="BI190" s="13">
        <f t="shared" si="330"/>
        <v>5.6662196024964225E-7</v>
      </c>
      <c r="BJ190" s="14">
        <f t="shared" si="331"/>
        <v>0.18526213283940229</v>
      </c>
      <c r="BK190" s="14">
        <f t="shared" si="332"/>
        <v>0.30157006031578787</v>
      </c>
      <c r="BL190" s="14">
        <f t="shared" si="333"/>
        <v>0.4636306824238472</v>
      </c>
      <c r="BM190" s="14">
        <f t="shared" si="334"/>
        <v>0.28223988068490941</v>
      </c>
      <c r="BN190" s="14">
        <f t="shared" si="335"/>
        <v>0.71746014774986544</v>
      </c>
    </row>
    <row r="191" spans="1:66" x14ac:dyDescent="0.25">
      <c r="A191" t="s">
        <v>340</v>
      </c>
      <c r="B191" t="s">
        <v>413</v>
      </c>
      <c r="C191" t="s">
        <v>405</v>
      </c>
      <c r="D191" s="11">
        <v>44201</v>
      </c>
      <c r="E191" s="10">
        <f>VLOOKUP(A191,home!$A$2:$E$405,3,FALSE)</f>
        <v>1.3524355300859601</v>
      </c>
      <c r="F191" s="10">
        <f>VLOOKUP(B191,home!$B$2:$E$405,3,FALSE)</f>
        <v>1.27</v>
      </c>
      <c r="G191" s="10">
        <f>VLOOKUP(C191,away!$B$2:$E$405,4,FALSE)</f>
        <v>0.94</v>
      </c>
      <c r="H191" s="10">
        <f>VLOOKUP(A191,away!$A$2:$E$405,3,FALSE)</f>
        <v>1.1318051575931201</v>
      </c>
      <c r="I191" s="10">
        <f>VLOOKUP(C191,away!$B$2:$E$405,3,FALSE)</f>
        <v>0.62</v>
      </c>
      <c r="J191" s="10">
        <f>VLOOKUP(B191,home!$B$2:$E$405,4,FALSE)</f>
        <v>0.59</v>
      </c>
      <c r="K191" s="12">
        <f t="shared" si="280"/>
        <v>1.614537535816619</v>
      </c>
      <c r="L191" s="12">
        <f t="shared" si="281"/>
        <v>0.41401432664756327</v>
      </c>
      <c r="M191" s="13">
        <f t="shared" si="282"/>
        <v>0.13152585082496701</v>
      </c>
      <c r="N191" s="13">
        <f t="shared" si="283"/>
        <v>0.21235342308712649</v>
      </c>
      <c r="O191" s="13">
        <f t="shared" si="284"/>
        <v>5.4453586566046562E-2</v>
      </c>
      <c r="P191" s="13">
        <f t="shared" si="285"/>
        <v>8.7917359470721781E-2</v>
      </c>
      <c r="Q191" s="13">
        <f t="shared" si="286"/>
        <v>0.17142628621665656</v>
      </c>
      <c r="R191" s="13">
        <f t="shared" si="287"/>
        <v>1.1272282487843281E-2</v>
      </c>
      <c r="S191" s="13">
        <f t="shared" si="288"/>
        <v>1.4691906662877979E-2</v>
      </c>
      <c r="T191" s="13">
        <f t="shared" si="289"/>
        <v>7.0972938457681517E-2</v>
      </c>
      <c r="U191" s="13">
        <f t="shared" si="290"/>
        <v>1.8199523190951323E-2</v>
      </c>
      <c r="V191" s="13">
        <f t="shared" si="291"/>
        <v>1.091186959562868E-3</v>
      </c>
      <c r="W191" s="13">
        <f t="shared" si="292"/>
        <v>9.2258057907478375E-2</v>
      </c>
      <c r="X191" s="13">
        <f t="shared" si="293"/>
        <v>3.8196157722376556E-2</v>
      </c>
      <c r="Y191" s="13">
        <f t="shared" si="294"/>
        <v>7.9068782599769263E-3</v>
      </c>
      <c r="Z191" s="13">
        <f t="shared" si="295"/>
        <v>1.5556288146618522E-3</v>
      </c>
      <c r="AA191" s="13">
        <f t="shared" si="296"/>
        <v>2.5116211130694747E-3</v>
      </c>
      <c r="AB191" s="13">
        <f t="shared" si="297"/>
        <v>2.0275532814000921E-3</v>
      </c>
      <c r="AC191" s="13">
        <f t="shared" si="298"/>
        <v>4.5587177146130354E-5</v>
      </c>
      <c r="AD191" s="13">
        <f t="shared" si="299"/>
        <v>3.723852436829176E-2</v>
      </c>
      <c r="AE191" s="13">
        <f t="shared" si="300"/>
        <v>1.5417282591687186E-2</v>
      </c>
      <c r="AF191" s="13">
        <f t="shared" si="301"/>
        <v>3.1914879354662845E-3</v>
      </c>
      <c r="AG191" s="13">
        <f t="shared" si="302"/>
        <v>4.4044057620196527E-4</v>
      </c>
      <c r="AH191" s="13">
        <f t="shared" si="303"/>
        <v>1.610131540539434E-4</v>
      </c>
      <c r="AI191" s="13">
        <f t="shared" si="304"/>
        <v>2.5996178098031548E-4</v>
      </c>
      <c r="AJ191" s="13">
        <f t="shared" si="305"/>
        <v>2.0985902663522908E-4</v>
      </c>
      <c r="AK191" s="13">
        <f t="shared" si="306"/>
        <v>1.1294175857750565E-4</v>
      </c>
      <c r="AL191" s="13">
        <f t="shared" si="307"/>
        <v>1.2188947542321507E-6</v>
      </c>
      <c r="AM191" s="13">
        <f t="shared" si="308"/>
        <v>1.2024599074205781E-2</v>
      </c>
      <c r="AN191" s="13">
        <f t="shared" si="309"/>
        <v>4.9783562889142187E-3</v>
      </c>
      <c r="AO191" s="13">
        <f t="shared" si="310"/>
        <v>1.0305554133832411E-3</v>
      </c>
      <c r="AP191" s="13">
        <f t="shared" si="311"/>
        <v>1.4222156851495459E-4</v>
      </c>
      <c r="AQ191" s="13">
        <f t="shared" si="312"/>
        <v>1.4720441730869801E-5</v>
      </c>
      <c r="AR191" s="13">
        <f t="shared" si="313"/>
        <v>1.3332350511408754E-5</v>
      </c>
      <c r="AS191" s="13">
        <f t="shared" si="314"/>
        <v>2.1525580341333334E-5</v>
      </c>
      <c r="AT191" s="13">
        <f t="shared" si="315"/>
        <v>1.737692872065949E-5</v>
      </c>
      <c r="AU191" s="13">
        <f t="shared" si="316"/>
        <v>9.3519012255715337E-6</v>
      </c>
      <c r="AV191" s="13">
        <f t="shared" si="317"/>
        <v>3.7747488899836698E-6</v>
      </c>
      <c r="AW191" s="13">
        <f t="shared" si="318"/>
        <v>2.2632223499253602E-8</v>
      </c>
      <c r="AX191" s="13">
        <f t="shared" si="319"/>
        <v>3.2356944264085026E-3</v>
      </c>
      <c r="AY191" s="13">
        <f t="shared" si="320"/>
        <v>1.3396238491867893E-3</v>
      </c>
      <c r="AZ191" s="13">
        <f t="shared" si="321"/>
        <v>2.7731173294104269E-4</v>
      </c>
      <c r="BA191" s="13">
        <f t="shared" si="322"/>
        <v>3.8270343461684899E-5</v>
      </c>
      <c r="BB191" s="13">
        <f t="shared" si="323"/>
        <v>3.9611176197151115E-6</v>
      </c>
      <c r="BC191" s="13">
        <f t="shared" si="324"/>
        <v>3.2799188881963025E-7</v>
      </c>
      <c r="BD191" s="13">
        <f t="shared" si="325"/>
        <v>9.1996401993503163E-7</v>
      </c>
      <c r="BE191" s="13">
        <f t="shared" si="326"/>
        <v>1.4853164417858571E-6</v>
      </c>
      <c r="BF191" s="13">
        <f t="shared" si="327"/>
        <v>1.1990495739144231E-6</v>
      </c>
      <c r="BG191" s="13">
        <f t="shared" si="328"/>
        <v>6.4530351479658655E-7</v>
      </c>
      <c r="BH191" s="13">
        <f t="shared" si="329"/>
        <v>2.6046668665837091E-7</v>
      </c>
      <c r="BI191" s="13">
        <f t="shared" si="330"/>
        <v>8.4106648487945142E-8</v>
      </c>
      <c r="BJ191" s="14">
        <f t="shared" si="331"/>
        <v>0.67248711937119932</v>
      </c>
      <c r="BK191" s="14">
        <f t="shared" si="332"/>
        <v>0.2366127338392168</v>
      </c>
      <c r="BL191" s="14">
        <f t="shared" si="333"/>
        <v>8.9278298076132259E-2</v>
      </c>
      <c r="BM191" s="14">
        <f t="shared" si="334"/>
        <v>0.32964539023088513</v>
      </c>
      <c r="BN191" s="14">
        <f t="shared" si="335"/>
        <v>0.6689487886533616</v>
      </c>
    </row>
    <row r="192" spans="1:66" x14ac:dyDescent="0.25">
      <c r="A192" t="s">
        <v>342</v>
      </c>
      <c r="B192" t="s">
        <v>386</v>
      </c>
      <c r="C192" t="s">
        <v>426</v>
      </c>
      <c r="D192" s="11">
        <v>44201</v>
      </c>
      <c r="E192" s="10">
        <f>VLOOKUP(A192,home!$A$2:$E$405,3,FALSE)</f>
        <v>1.17067307692308</v>
      </c>
      <c r="F192" s="10">
        <f>VLOOKUP(B192,home!$B$2:$E$405,3,FALSE)</f>
        <v>0.9</v>
      </c>
      <c r="G192" s="10">
        <f>VLOOKUP(C192,away!$B$2:$E$405,4,FALSE)</f>
        <v>0.94</v>
      </c>
      <c r="H192" s="10">
        <f>VLOOKUP(A192,away!$A$2:$E$405,3,FALSE)</f>
        <v>0.85336538461538503</v>
      </c>
      <c r="I192" s="10">
        <f>VLOOKUP(C192,away!$B$2:$E$405,3,FALSE)</f>
        <v>0.4</v>
      </c>
      <c r="J192" s="10">
        <f>VLOOKUP(B192,home!$B$2:$E$405,4,FALSE)</f>
        <v>0.74</v>
      </c>
      <c r="K192" s="12">
        <f t="shared" si="280"/>
        <v>0.99038942307692568</v>
      </c>
      <c r="L192" s="12">
        <f t="shared" si="281"/>
        <v>0.25259615384615397</v>
      </c>
      <c r="M192" s="13">
        <f t="shared" si="282"/>
        <v>0.28852152755113664</v>
      </c>
      <c r="N192" s="13">
        <f t="shared" si="283"/>
        <v>0.28574866921664355</v>
      </c>
      <c r="O192" s="13">
        <f t="shared" si="284"/>
        <v>7.2879428161234258E-2</v>
      </c>
      <c r="P192" s="13">
        <f t="shared" si="285"/>
        <v>7.2179014810781039E-2</v>
      </c>
      <c r="Q192" s="13">
        <f t="shared" si="286"/>
        <v>0.14150122982523541</v>
      </c>
      <c r="R192" s="13">
        <f t="shared" si="287"/>
        <v>9.2045316240174264E-3</v>
      </c>
      <c r="S192" s="13">
        <f t="shared" si="288"/>
        <v>4.5142300327412994E-3</v>
      </c>
      <c r="T192" s="13">
        <f t="shared" si="289"/>
        <v>3.5742666418355155E-2</v>
      </c>
      <c r="U192" s="13">
        <f t="shared" si="290"/>
        <v>9.1160707648039376E-3</v>
      </c>
      <c r="V192" s="13">
        <f t="shared" si="291"/>
        <v>1.2547982473807594E-4</v>
      </c>
      <c r="W192" s="13">
        <f t="shared" si="292"/>
        <v>4.6713773790430124E-2</v>
      </c>
      <c r="X192" s="13">
        <f t="shared" si="293"/>
        <v>1.1799719591101923E-2</v>
      </c>
      <c r="Y192" s="13">
        <f t="shared" si="294"/>
        <v>1.4902818925877292E-3</v>
      </c>
      <c r="Z192" s="13">
        <f t="shared" si="295"/>
        <v>7.7500976206069906E-4</v>
      </c>
      <c r="AA192" s="13">
        <f t="shared" si="296"/>
        <v>7.6756147112628115E-4</v>
      </c>
      <c r="AB192" s="13">
        <f t="shared" si="297"/>
        <v>3.8009238128241694E-4</v>
      </c>
      <c r="AC192" s="13">
        <f t="shared" si="298"/>
        <v>1.9619441842642383E-6</v>
      </c>
      <c r="AD192" s="13">
        <f t="shared" si="299"/>
        <v>1.1566206868512525E-2</v>
      </c>
      <c r="AE192" s="13">
        <f t="shared" si="300"/>
        <v>2.9215793695752325E-3</v>
      </c>
      <c r="AF192" s="13">
        <f t="shared" si="301"/>
        <v>3.6898985595548744E-4</v>
      </c>
      <c r="AG192" s="13">
        <f t="shared" si="302"/>
        <v>3.1068472807534187E-5</v>
      </c>
      <c r="AH192" s="13">
        <f t="shared" si="303"/>
        <v>4.8941121272438853E-5</v>
      </c>
      <c r="AI192" s="13">
        <f t="shared" si="304"/>
        <v>4.8470768861748575E-5</v>
      </c>
      <c r="AJ192" s="13">
        <f t="shared" si="305"/>
        <v>2.4002468404541091E-5</v>
      </c>
      <c r="AK192" s="13">
        <f t="shared" si="306"/>
        <v>7.9239302785318626E-6</v>
      </c>
      <c r="AL192" s="13">
        <f t="shared" si="307"/>
        <v>1.9632669982843555E-8</v>
      </c>
      <c r="AM192" s="13">
        <f t="shared" si="308"/>
        <v>2.2910097895389001E-3</v>
      </c>
      <c r="AN192" s="13">
        <f t="shared" si="309"/>
        <v>5.7870026126141281E-4</v>
      </c>
      <c r="AO192" s="13">
        <f t="shared" si="310"/>
        <v>7.3088730112198661E-5</v>
      </c>
      <c r="AP192" s="13">
        <f t="shared" si="311"/>
        <v>6.1539773719469905E-6</v>
      </c>
      <c r="AQ192" s="13">
        <f t="shared" si="312"/>
        <v>3.8861775375251794E-7</v>
      </c>
      <c r="AR192" s="13">
        <f t="shared" si="313"/>
        <v>2.4724677996672483E-6</v>
      </c>
      <c r="AS192" s="13">
        <f t="shared" si="314"/>
        <v>2.4487059576887219E-6</v>
      </c>
      <c r="AT192" s="13">
        <f t="shared" si="315"/>
        <v>1.212586240360182E-6</v>
      </c>
      <c r="AU192" s="13">
        <f t="shared" si="316"/>
        <v>4.0031086234044633E-7</v>
      </c>
      <c r="AV192" s="13">
        <f t="shared" si="317"/>
        <v>9.9115911001195303E-8</v>
      </c>
      <c r="AW192" s="13">
        <f t="shared" si="318"/>
        <v>1.3642991001345316E-10</v>
      </c>
      <c r="AX192" s="13">
        <f t="shared" si="319"/>
        <v>3.7816531062083647E-4</v>
      </c>
      <c r="AY192" s="13">
        <f t="shared" si="320"/>
        <v>9.5523102980859409E-5</v>
      </c>
      <c r="AZ192" s="13">
        <f t="shared" si="321"/>
        <v>1.2064384208207587E-5</v>
      </c>
      <c r="BA192" s="13">
        <f t="shared" si="322"/>
        <v>1.0158056831718387E-6</v>
      </c>
      <c r="BB192" s="13">
        <f t="shared" si="323"/>
        <v>6.41471521560678E-8</v>
      </c>
      <c r="BC192" s="13">
        <f t="shared" si="324"/>
        <v>3.2406647829613492E-9</v>
      </c>
      <c r="BD192" s="13">
        <f t="shared" si="325"/>
        <v>1.0408930945073512E-7</v>
      </c>
      <c r="BE192" s="13">
        <f t="shared" si="326"/>
        <v>1.0308895113538915E-7</v>
      </c>
      <c r="BF192" s="13">
        <f t="shared" si="327"/>
        <v>5.1049103420291719E-8</v>
      </c>
      <c r="BG192" s="13">
        <f t="shared" si="328"/>
        <v>1.6852830695005675E-8</v>
      </c>
      <c r="BH192" s="13">
        <f t="shared" si="329"/>
        <v>4.1727163173099439E-9</v>
      </c>
      <c r="BI192" s="13">
        <f t="shared" si="330"/>
        <v>8.2652282123285419E-10</v>
      </c>
      <c r="BJ192" s="14">
        <f t="shared" si="331"/>
        <v>0.54132036266855277</v>
      </c>
      <c r="BK192" s="14">
        <f t="shared" si="332"/>
        <v>0.36543775689923219</v>
      </c>
      <c r="BL192" s="14">
        <f t="shared" si="333"/>
        <v>9.2483935957486468E-2</v>
      </c>
      <c r="BM192" s="14">
        <f t="shared" si="334"/>
        <v>0.12988714113173297</v>
      </c>
      <c r="BN192" s="14">
        <f t="shared" si="335"/>
        <v>0.87003440118904829</v>
      </c>
    </row>
    <row r="193" spans="1:66" x14ac:dyDescent="0.25">
      <c r="A193" t="s">
        <v>342</v>
      </c>
      <c r="B193" t="s">
        <v>348</v>
      </c>
      <c r="C193" t="s">
        <v>406</v>
      </c>
      <c r="D193" s="11">
        <v>44201</v>
      </c>
      <c r="E193" s="10">
        <f>VLOOKUP(A193,home!$A$2:$E$405,3,FALSE)</f>
        <v>1.17067307692308</v>
      </c>
      <c r="F193" s="10">
        <f>VLOOKUP(B193,home!$B$2:$E$405,3,FALSE)</f>
        <v>1.39</v>
      </c>
      <c r="G193" s="10">
        <f>VLOOKUP(C193,away!$B$2:$E$405,4,FALSE)</f>
        <v>0.81</v>
      </c>
      <c r="H193" s="10">
        <f>VLOOKUP(A193,away!$A$2:$E$405,3,FALSE)</f>
        <v>0.85336538461538503</v>
      </c>
      <c r="I193" s="10">
        <f>VLOOKUP(C193,away!$B$2:$E$405,3,FALSE)</f>
        <v>0.72</v>
      </c>
      <c r="J193" s="10">
        <f>VLOOKUP(B193,home!$B$2:$E$405,4,FALSE)</f>
        <v>0.99</v>
      </c>
      <c r="K193" s="12">
        <f t="shared" si="280"/>
        <v>1.3180608173076958</v>
      </c>
      <c r="L193" s="12">
        <f t="shared" si="281"/>
        <v>0.60827884615384642</v>
      </c>
      <c r="M193" s="13">
        <f t="shared" si="282"/>
        <v>0.14568046327788561</v>
      </c>
      <c r="N193" s="13">
        <f t="shared" si="283"/>
        <v>0.19201571049381369</v>
      </c>
      <c r="O193" s="13">
        <f t="shared" si="284"/>
        <v>8.8614344109830059E-2</v>
      </c>
      <c r="P193" s="13">
        <f t="shared" si="285"/>
        <v>0.11679909482258802</v>
      </c>
      <c r="Q193" s="13">
        <f t="shared" si="286"/>
        <v>0.126544192154697</v>
      </c>
      <c r="R193" s="13">
        <f t="shared" si="287"/>
        <v>2.6951115493903659E-2</v>
      </c>
      <c r="S193" s="13">
        <f t="shared" si="288"/>
        <v>2.3410875151724572E-2</v>
      </c>
      <c r="T193" s="13">
        <f t="shared" si="289"/>
        <v>7.6974155191329718E-2</v>
      </c>
      <c r="U193" s="13">
        <f t="shared" si="290"/>
        <v>3.5523209315248765E-2</v>
      </c>
      <c r="V193" s="13">
        <f t="shared" si="291"/>
        <v>2.0855149270620045E-3</v>
      </c>
      <c r="W193" s="13">
        <f t="shared" si="292"/>
        <v>5.5597647112320674E-2</v>
      </c>
      <c r="X193" s="13">
        <f t="shared" si="293"/>
        <v>3.3818872634351148E-2</v>
      </c>
      <c r="Y193" s="13">
        <f t="shared" si="294"/>
        <v>1.0285652412123505E-2</v>
      </c>
      <c r="Z193" s="13">
        <f t="shared" si="295"/>
        <v>5.4645978117302584E-3</v>
      </c>
      <c r="AA193" s="13">
        <f t="shared" si="296"/>
        <v>7.2026722579870304E-3</v>
      </c>
      <c r="AB193" s="13">
        <f t="shared" si="297"/>
        <v>4.746780041580927E-3</v>
      </c>
      <c r="AC193" s="13">
        <f t="shared" si="298"/>
        <v>1.0450365574037063E-4</v>
      </c>
      <c r="AD193" s="13">
        <f t="shared" si="299"/>
        <v>1.8320270048312569E-2</v>
      </c>
      <c r="AE193" s="13">
        <f t="shared" si="300"/>
        <v>1.114383272621444E-2</v>
      </c>
      <c r="AF193" s="13">
        <f t="shared" si="301"/>
        <v>3.3892788562165962E-3</v>
      </c>
      <c r="AG193" s="13">
        <f t="shared" si="302"/>
        <v>6.8720887731768662E-4</v>
      </c>
      <c r="AH193" s="13">
        <f t="shared" si="303"/>
        <v>8.3099981290352869E-4</v>
      </c>
      <c r="AI193" s="13">
        <f t="shared" si="304"/>
        <v>1.0953082925781673E-3</v>
      </c>
      <c r="AJ193" s="13">
        <f t="shared" si="305"/>
        <v>7.2184147165973815E-4</v>
      </c>
      <c r="AK193" s="13">
        <f t="shared" si="306"/>
        <v>3.1714365336747474E-4</v>
      </c>
      <c r="AL193" s="13">
        <f t="shared" si="307"/>
        <v>3.3514260241865935E-6</v>
      </c>
      <c r="AM193" s="13">
        <f t="shared" si="308"/>
        <v>4.8294460226353071E-3</v>
      </c>
      <c r="AN193" s="13">
        <f t="shared" si="309"/>
        <v>2.9376498542108874E-3</v>
      </c>
      <c r="AO193" s="13">
        <f t="shared" si="310"/>
        <v>8.9345513186170681E-4</v>
      </c>
      <c r="AP193" s="13">
        <f t="shared" si="311"/>
        <v>1.8115661889969061E-4</v>
      </c>
      <c r="AQ193" s="13">
        <f t="shared" si="312"/>
        <v>2.7548434779358967E-5</v>
      </c>
      <c r="AR193" s="13">
        <f t="shared" si="313"/>
        <v>1.0109592146940415E-4</v>
      </c>
      <c r="AS193" s="13">
        <f t="shared" si="314"/>
        <v>1.3325057287843746E-4</v>
      </c>
      <c r="AT193" s="13">
        <f t="shared" si="315"/>
        <v>8.7816179497435999E-5</v>
      </c>
      <c r="AU193" s="13">
        <f t="shared" si="316"/>
        <v>3.8582355107076601E-5</v>
      </c>
      <c r="AV193" s="13">
        <f t="shared" si="317"/>
        <v>1.2713472626522288E-5</v>
      </c>
      <c r="AW193" s="13">
        <f t="shared" si="318"/>
        <v>7.4638911991616845E-8</v>
      </c>
      <c r="AX193" s="13">
        <f t="shared" si="319"/>
        <v>1.0609172619563481E-3</v>
      </c>
      <c r="AY193" s="13">
        <f t="shared" si="320"/>
        <v>6.4533352796750554E-4</v>
      </c>
      <c r="AZ193" s="13">
        <f t="shared" si="321"/>
        <v>1.9627136688823258E-4</v>
      </c>
      <c r="BA193" s="13">
        <f t="shared" si="322"/>
        <v>3.9795906861270805E-5</v>
      </c>
      <c r="BB193" s="13">
        <f t="shared" si="323"/>
        <v>6.0517520768049342E-6</v>
      </c>
      <c r="BC193" s="13">
        <f t="shared" si="324"/>
        <v>7.3623055409760998E-7</v>
      </c>
      <c r="BD193" s="13">
        <f t="shared" si="325"/>
        <v>1.0249085077044835E-5</v>
      </c>
      <c r="BE193" s="13">
        <f t="shared" si="326"/>
        <v>1.3508917453305825E-5</v>
      </c>
      <c r="BF193" s="13">
        <f t="shared" si="327"/>
        <v>8.902787389723237E-6</v>
      </c>
      <c r="BG193" s="13">
        <f t="shared" si="328"/>
        <v>3.9114717410717518E-6</v>
      </c>
      <c r="BH193" s="13">
        <f t="shared" si="329"/>
        <v>1.288889409978248E-6</v>
      </c>
      <c r="BI193" s="13">
        <f t="shared" si="330"/>
        <v>3.3976692582703227E-7</v>
      </c>
      <c r="BJ193" s="14">
        <f t="shared" si="331"/>
        <v>0.5395951826153883</v>
      </c>
      <c r="BK193" s="14">
        <f t="shared" si="332"/>
        <v>0.28872913678899231</v>
      </c>
      <c r="BL193" s="14">
        <f t="shared" si="333"/>
        <v>0.16641507386863513</v>
      </c>
      <c r="BM193" s="14">
        <f t="shared" si="334"/>
        <v>0.30295381184297238</v>
      </c>
      <c r="BN193" s="14">
        <f t="shared" si="335"/>
        <v>0.69660492035271804</v>
      </c>
    </row>
    <row r="194" spans="1:66" x14ac:dyDescent="0.25">
      <c r="A194" t="s">
        <v>342</v>
      </c>
      <c r="B194" t="s">
        <v>400</v>
      </c>
      <c r="C194" t="s">
        <v>402</v>
      </c>
      <c r="D194" s="11">
        <v>44201</v>
      </c>
      <c r="E194" s="10">
        <f>VLOOKUP(A194,home!$A$2:$E$405,3,FALSE)</f>
        <v>1.17067307692308</v>
      </c>
      <c r="F194" s="10">
        <f>VLOOKUP(B194,home!$B$2:$E$405,3,FALSE)</f>
        <v>1.3</v>
      </c>
      <c r="G194" s="10">
        <f>VLOOKUP(C194,away!$B$2:$E$405,4,FALSE)</f>
        <v>0.9</v>
      </c>
      <c r="H194" s="10">
        <f>VLOOKUP(A194,away!$A$2:$E$405,3,FALSE)</f>
        <v>0.85336538461538503</v>
      </c>
      <c r="I194" s="10">
        <f>VLOOKUP(C194,away!$B$2:$E$405,3,FALSE)</f>
        <v>0.76</v>
      </c>
      <c r="J194" s="10">
        <f>VLOOKUP(B194,home!$B$2:$E$405,4,FALSE)</f>
        <v>0.68</v>
      </c>
      <c r="K194" s="12">
        <f t="shared" si="280"/>
        <v>1.3696875000000037</v>
      </c>
      <c r="L194" s="12">
        <f t="shared" si="281"/>
        <v>0.44101923076923105</v>
      </c>
      <c r="M194" s="13">
        <f t="shared" si="282"/>
        <v>0.16353851824912</v>
      </c>
      <c r="N194" s="13">
        <f t="shared" si="283"/>
        <v>0.22399666421434219</v>
      </c>
      <c r="O194" s="13">
        <f t="shared" si="284"/>
        <v>7.2123631519366752E-2</v>
      </c>
      <c r="P194" s="13">
        <f t="shared" si="285"/>
        <v>9.8786836546682924E-2</v>
      </c>
      <c r="Q194" s="13">
        <f t="shared" si="286"/>
        <v>0.15340271550804135</v>
      </c>
      <c r="R194" s="13">
        <f t="shared" si="287"/>
        <v>1.5903954246477295E-2</v>
      </c>
      <c r="S194" s="13">
        <f t="shared" si="288"/>
        <v>1.4918257758755197E-2</v>
      </c>
      <c r="T194" s="13">
        <f t="shared" si="289"/>
        <v>6.7653547591267571E-2</v>
      </c>
      <c r="U194" s="13">
        <f t="shared" si="290"/>
        <v>2.1783447331971934E-2</v>
      </c>
      <c r="V194" s="13">
        <f t="shared" si="291"/>
        <v>1.0012778685300906E-3</v>
      </c>
      <c r="W194" s="13">
        <f t="shared" si="292"/>
        <v>7.0037927299140282E-2</v>
      </c>
      <c r="X194" s="13">
        <f t="shared" si="293"/>
        <v>3.0888072822138173E-2</v>
      </c>
      <c r="Y194" s="13">
        <f t="shared" si="294"/>
        <v>6.8111170579816848E-3</v>
      </c>
      <c r="Z194" s="13">
        <f t="shared" si="295"/>
        <v>2.3379832226568214E-3</v>
      </c>
      <c r="AA194" s="13">
        <f t="shared" si="296"/>
        <v>3.2023063952827742E-3</v>
      </c>
      <c r="AB194" s="13">
        <f t="shared" si="297"/>
        <v>2.1930795203944438E-3</v>
      </c>
      <c r="AC194" s="13">
        <f t="shared" si="298"/>
        <v>3.7801902189190149E-5</v>
      </c>
      <c r="AD194" s="13">
        <f t="shared" si="299"/>
        <v>2.3982518386885379E-2</v>
      </c>
      <c r="AE194" s="13">
        <f t="shared" si="300"/>
        <v>1.0576751810893129E-2</v>
      </c>
      <c r="AF194" s="13">
        <f t="shared" si="301"/>
        <v>2.3322754738385799E-3</v>
      </c>
      <c r="AG194" s="13">
        <f t="shared" si="302"/>
        <v>3.4285944513807819E-4</v>
      </c>
      <c r="AH194" s="13">
        <f t="shared" si="303"/>
        <v>2.5777389060186974E-4</v>
      </c>
      <c r="AI194" s="13">
        <f t="shared" si="304"/>
        <v>3.5306967578374951E-4</v>
      </c>
      <c r="AJ194" s="13">
        <f t="shared" si="305"/>
        <v>2.4179756077502787E-4</v>
      </c>
      <c r="AK194" s="13">
        <f t="shared" si="306"/>
        <v>1.1039569884134891E-4</v>
      </c>
      <c r="AL194" s="13">
        <f t="shared" si="307"/>
        <v>9.1338245514214018E-7</v>
      </c>
      <c r="AM194" s="13">
        <f t="shared" si="308"/>
        <v>6.5697111306074326E-3</v>
      </c>
      <c r="AN194" s="13">
        <f t="shared" si="309"/>
        <v>2.8973689491965451E-3</v>
      </c>
      <c r="AO194" s="13">
        <f t="shared" si="310"/>
        <v>6.3889771261465785E-4</v>
      </c>
      <c r="AP194" s="13">
        <f t="shared" si="311"/>
        <v>9.3922059252512564E-5</v>
      </c>
      <c r="AQ194" s="13">
        <f t="shared" si="312"/>
        <v>1.0355358580951305E-5</v>
      </c>
      <c r="AR194" s="13">
        <f t="shared" si="313"/>
        <v>2.2736648589125706E-5</v>
      </c>
      <c r="AS194" s="13">
        <f t="shared" si="314"/>
        <v>3.1142103364418202E-5</v>
      </c>
      <c r="AT194" s="13">
        <f t="shared" si="315"/>
        <v>2.1327474850975839E-5</v>
      </c>
      <c r="AU194" s="13">
        <f t="shared" si="316"/>
        <v>9.7373252366486786E-6</v>
      </c>
      <c r="AV194" s="13">
        <f t="shared" si="317"/>
        <v>3.3342731650180701E-6</v>
      </c>
      <c r="AW194" s="13">
        <f t="shared" si="318"/>
        <v>1.5326012806367651E-8</v>
      </c>
      <c r="AX194" s="13">
        <f t="shared" si="319"/>
        <v>1.4997418690339812E-3</v>
      </c>
      <c r="AY194" s="13">
        <f t="shared" si="320"/>
        <v>6.6141500543377522E-4</v>
      </c>
      <c r="AZ194" s="13">
        <f t="shared" si="321"/>
        <v>1.4584836845781517E-4</v>
      </c>
      <c r="BA194" s="13">
        <f t="shared" si="322"/>
        <v>2.1440645088737678E-5</v>
      </c>
      <c r="BB194" s="13">
        <f t="shared" si="323"/>
        <v>2.363934201057795E-6</v>
      </c>
      <c r="BC194" s="13">
        <f t="shared" si="324"/>
        <v>2.0850808858791713E-7</v>
      </c>
      <c r="BD194" s="13">
        <f t="shared" si="325"/>
        <v>1.6712165451744237E-6</v>
      </c>
      <c r="BE194" s="13">
        <f t="shared" si="326"/>
        <v>2.2890444117186002E-6</v>
      </c>
      <c r="BF194" s="13">
        <f t="shared" si="327"/>
        <v>1.5676377588379144E-6</v>
      </c>
      <c r="BG194" s="13">
        <f t="shared" si="328"/>
        <v>7.1572461426943696E-7</v>
      </c>
      <c r="BH194" s="13">
        <f t="shared" si="329"/>
        <v>2.4507976440179316E-7</v>
      </c>
      <c r="BI194" s="13">
        <f t="shared" si="330"/>
        <v>6.7136537960816407E-8</v>
      </c>
      <c r="BJ194" s="14">
        <f t="shared" si="331"/>
        <v>0.6025657231502225</v>
      </c>
      <c r="BK194" s="14">
        <f t="shared" si="332"/>
        <v>0.27894502071316635</v>
      </c>
      <c r="BL194" s="14">
        <f t="shared" si="333"/>
        <v>0.11626428950433373</v>
      </c>
      <c r="BM194" s="14">
        <f t="shared" si="334"/>
        <v>0.27169929662692777</v>
      </c>
      <c r="BN194" s="14">
        <f t="shared" si="335"/>
        <v>0.72775232028403047</v>
      </c>
    </row>
    <row r="195" spans="1:66" x14ac:dyDescent="0.25">
      <c r="A195" t="s">
        <v>40</v>
      </c>
      <c r="B195" t="s">
        <v>320</v>
      </c>
      <c r="C195" t="s">
        <v>317</v>
      </c>
      <c r="D195" s="11">
        <v>44201</v>
      </c>
      <c r="E195" s="10">
        <f>VLOOKUP(A195,home!$A$2:$E$405,3,FALSE)</f>
        <v>1.4975000000000001</v>
      </c>
      <c r="F195" s="10">
        <f>VLOOKUP(B195,home!$B$2:$E$405,3,FALSE)</f>
        <v>1.69</v>
      </c>
      <c r="G195" s="10">
        <f>VLOOKUP(C195,away!$B$2:$E$405,4,FALSE)</f>
        <v>1.02</v>
      </c>
      <c r="H195" s="10">
        <f>VLOOKUP(A195,away!$A$2:$E$405,3,FALSE)</f>
        <v>1.175</v>
      </c>
      <c r="I195" s="10">
        <f>VLOOKUP(C195,away!$B$2:$E$405,3,FALSE)</f>
        <v>0.91</v>
      </c>
      <c r="J195" s="10">
        <f>VLOOKUP(B195,home!$B$2:$E$405,4,FALSE)</f>
        <v>0.54</v>
      </c>
      <c r="K195" s="12">
        <f t="shared" si="280"/>
        <v>2.5813905000000004</v>
      </c>
      <c r="L195" s="12">
        <f t="shared" si="281"/>
        <v>0.5773950000000001</v>
      </c>
      <c r="M195" s="13">
        <f t="shared" si="282"/>
        <v>4.2477298444925891E-2</v>
      </c>
      <c r="N195" s="13">
        <f t="shared" si="283"/>
        <v>0.10965049467139648</v>
      </c>
      <c r="O195" s="13">
        <f t="shared" si="284"/>
        <v>2.452617973560799E-2</v>
      </c>
      <c r="P195" s="13">
        <f t="shared" si="285"/>
        <v>6.331164737079098E-2</v>
      </c>
      <c r="Q195" s="13">
        <f t="shared" si="286"/>
        <v>0.1415253726325218</v>
      </c>
      <c r="R195" s="13">
        <f t="shared" si="287"/>
        <v>7.0806467742206879E-3</v>
      </c>
      <c r="S195" s="13">
        <f t="shared" si="288"/>
        <v>2.3591217188638103E-2</v>
      </c>
      <c r="T195" s="13">
        <f t="shared" si="289"/>
        <v>8.1716042531154928E-2</v>
      </c>
      <c r="U195" s="13">
        <f t="shared" si="290"/>
        <v>1.827791431682893E-2</v>
      </c>
      <c r="V195" s="13">
        <f t="shared" si="291"/>
        <v>3.9069204240977755E-3</v>
      </c>
      <c r="W195" s="13">
        <f t="shared" si="292"/>
        <v>0.12177741747418393</v>
      </c>
      <c r="X195" s="13">
        <f t="shared" si="293"/>
        <v>7.031367196250643E-2</v>
      </c>
      <c r="Y195" s="13">
        <f t="shared" si="294"/>
        <v>2.0299381311395703E-2</v>
      </c>
      <c r="Z195" s="13">
        <f t="shared" si="295"/>
        <v>1.3627766814003851E-3</v>
      </c>
      <c r="AA195" s="13">
        <f t="shared" si="296"/>
        <v>3.5178587789884814E-3</v>
      </c>
      <c r="AB195" s="13">
        <f t="shared" si="297"/>
        <v>4.5404836162112345E-3</v>
      </c>
      <c r="AC195" s="13">
        <f t="shared" si="298"/>
        <v>3.6394965259638445E-4</v>
      </c>
      <c r="AD195" s="13">
        <f t="shared" si="299"/>
        <v>7.8588767145598107E-2</v>
      </c>
      <c r="AE195" s="13">
        <f t="shared" si="300"/>
        <v>4.5376761206032623E-2</v>
      </c>
      <c r="AF195" s="13">
        <f t="shared" si="301"/>
        <v>1.3100157518278605E-2</v>
      </c>
      <c r="AG195" s="13">
        <f t="shared" si="302"/>
        <v>2.5213218167554926E-3</v>
      </c>
      <c r="AH195" s="13">
        <f t="shared" si="303"/>
        <v>1.9671511048929388E-4</v>
      </c>
      <c r="AI195" s="13">
        <f t="shared" si="304"/>
        <v>5.077985174235136E-4</v>
      </c>
      <c r="AJ195" s="13">
        <f t="shared" si="305"/>
        <v>6.5541313439557148E-4</v>
      </c>
      <c r="AK195" s="13">
        <f t="shared" si="306"/>
        <v>5.6395907956798387E-4</v>
      </c>
      <c r="AL195" s="13">
        <f t="shared" si="307"/>
        <v>2.1698415774515133E-5</v>
      </c>
      <c r="AM195" s="13">
        <f t="shared" si="308"/>
        <v>4.0573659383271815E-2</v>
      </c>
      <c r="AN195" s="13">
        <f t="shared" si="309"/>
        <v>2.342702805960423E-2</v>
      </c>
      <c r="AO195" s="13">
        <f t="shared" si="310"/>
        <v>6.7633244332375936E-3</v>
      </c>
      <c r="AP195" s="13">
        <f t="shared" si="311"/>
        <v>1.3017032370430739E-3</v>
      </c>
      <c r="AQ195" s="13">
        <f t="shared" si="312"/>
        <v>1.8789923513812143E-4</v>
      </c>
      <c r="AR195" s="13">
        <f t="shared" si="313"/>
        <v>2.2716464244193178E-5</v>
      </c>
      <c r="AS195" s="13">
        <f t="shared" si="314"/>
        <v>5.8640064993549951E-5</v>
      </c>
      <c r="AT195" s="13">
        <f t="shared" si="315"/>
        <v>7.5686453346866225E-5</v>
      </c>
      <c r="AU195" s="13">
        <f t="shared" si="316"/>
        <v>6.5125430549431228E-5</v>
      </c>
      <c r="AV195" s="13">
        <f t="shared" si="317"/>
        <v>4.2028541932177896E-5</v>
      </c>
      <c r="AW195" s="13">
        <f t="shared" si="318"/>
        <v>8.9836381779451985E-7</v>
      </c>
      <c r="AX195" s="13">
        <f t="shared" si="319"/>
        <v>1.7456076480368957E-2</v>
      </c>
      <c r="AY195" s="13">
        <f t="shared" si="320"/>
        <v>1.0079051279382634E-2</v>
      </c>
      <c r="AZ195" s="13">
        <f t="shared" si="321"/>
        <v>2.9097969067295682E-3</v>
      </c>
      <c r="BA195" s="13">
        <f t="shared" si="322"/>
        <v>5.6003406165370661E-4</v>
      </c>
      <c r="BB195" s="13">
        <f t="shared" si="323"/>
        <v>8.084021675713548E-5</v>
      </c>
      <c r="BC195" s="13">
        <f t="shared" si="324"/>
        <v>9.3353473908972522E-6</v>
      </c>
      <c r="BD195" s="13">
        <f t="shared" si="325"/>
        <v>2.1860621453793199E-6</v>
      </c>
      <c r="BE195" s="13">
        <f t="shared" si="326"/>
        <v>5.643080054491795E-6</v>
      </c>
      <c r="BF195" s="13">
        <f t="shared" si="327"/>
        <v>7.283496621702304E-6</v>
      </c>
      <c r="BG195" s="13">
        <f t="shared" si="328"/>
        <v>6.2671829953481409E-6</v>
      </c>
      <c r="BH195" s="13">
        <f t="shared" si="329"/>
        <v>4.0445116614883092E-6</v>
      </c>
      <c r="BI195" s="13">
        <f t="shared" si="330"/>
        <v>2.0880927960210273E-6</v>
      </c>
      <c r="BJ195" s="14">
        <f t="shared" si="331"/>
        <v>0.78821813691040188</v>
      </c>
      <c r="BK195" s="14">
        <f t="shared" si="332"/>
        <v>0.14375178277620629</v>
      </c>
      <c r="BL195" s="14">
        <f t="shared" si="333"/>
        <v>6.0158678445074318E-2</v>
      </c>
      <c r="BM195" s="14">
        <f t="shared" si="334"/>
        <v>0.59484158226805417</v>
      </c>
      <c r="BN195" s="14">
        <f t="shared" si="335"/>
        <v>0.38857163962946384</v>
      </c>
    </row>
    <row r="196" spans="1:66" x14ac:dyDescent="0.25">
      <c r="A196" t="s">
        <v>69</v>
      </c>
      <c r="B196" t="s">
        <v>325</v>
      </c>
      <c r="C196" t="s">
        <v>324</v>
      </c>
      <c r="D196" s="11">
        <v>44232</v>
      </c>
      <c r="E196" s="10">
        <f>VLOOKUP(A196,home!$A$2:$E$405,3,FALSE)</f>
        <v>1.33815028901734</v>
      </c>
      <c r="F196" s="10">
        <f>VLOOKUP(B196,home!$B$2:$E$405,3,FALSE)</f>
        <v>0.97</v>
      </c>
      <c r="G196" s="10">
        <f>VLOOKUP(C196,away!$B$2:$E$405,4,FALSE)</f>
        <v>0.75</v>
      </c>
      <c r="H196" s="10">
        <f>VLOOKUP(A196,away!$A$2:$E$405,3,FALSE)</f>
        <v>1.32369942196532</v>
      </c>
      <c r="I196" s="10">
        <f>VLOOKUP(C196,away!$B$2:$E$405,3,FALSE)</f>
        <v>1.19</v>
      </c>
      <c r="J196" s="10">
        <f>VLOOKUP(B196,home!$B$2:$E$405,4,FALSE)</f>
        <v>1.29</v>
      </c>
      <c r="K196" s="12">
        <f t="shared" si="280"/>
        <v>0.97350433526011471</v>
      </c>
      <c r="L196" s="12">
        <f t="shared" si="281"/>
        <v>2.0320109826589627</v>
      </c>
      <c r="M196" s="13">
        <f t="shared" si="282"/>
        <v>4.951323269709141E-2</v>
      </c>
      <c r="N196" s="13">
        <f t="shared" si="283"/>
        <v>4.8201346683361339E-2</v>
      </c>
      <c r="O196" s="13">
        <f t="shared" si="284"/>
        <v>0.10061143262743862</v>
      </c>
      <c r="P196" s="13">
        <f t="shared" si="285"/>
        <v>9.7945665839542437E-2</v>
      </c>
      <c r="Q196" s="13">
        <f t="shared" si="286"/>
        <v>2.3462109980814008E-2</v>
      </c>
      <c r="R196" s="13">
        <f t="shared" si="287"/>
        <v>0.10222176804000378</v>
      </c>
      <c r="S196" s="13">
        <f t="shared" si="288"/>
        <v>4.84383312004735E-2</v>
      </c>
      <c r="T196" s="13">
        <f t="shared" si="289"/>
        <v>4.7675265157366538E-2</v>
      </c>
      <c r="U196" s="13">
        <f t="shared" si="290"/>
        <v>9.9513334344897508E-2</v>
      </c>
      <c r="V196" s="13">
        <f t="shared" si="291"/>
        <v>1.064659181473804E-2</v>
      </c>
      <c r="W196" s="13">
        <f t="shared" si="292"/>
        <v>7.613488593557349E-3</v>
      </c>
      <c r="X196" s="13">
        <f t="shared" si="293"/>
        <v>1.5470692438457275E-2</v>
      </c>
      <c r="Y196" s="13">
        <f t="shared" si="294"/>
        <v>1.5718308472142076E-2</v>
      </c>
      <c r="Z196" s="13">
        <f t="shared" si="295"/>
        <v>6.9238585108034878E-2</v>
      </c>
      <c r="AA196" s="13">
        <f t="shared" si="296"/>
        <v>6.7404062769948356E-2</v>
      </c>
      <c r="AB196" s="13">
        <f t="shared" si="297"/>
        <v>3.2809073660344815E-2</v>
      </c>
      <c r="AC196" s="13">
        <f t="shared" si="298"/>
        <v>1.3162990318616337E-3</v>
      </c>
      <c r="AD196" s="13">
        <f t="shared" si="299"/>
        <v>1.8529410380703777E-3</v>
      </c>
      <c r="AE196" s="13">
        <f t="shared" si="300"/>
        <v>3.7651965395785075E-3</v>
      </c>
      <c r="AF196" s="13">
        <f t="shared" si="301"/>
        <v>3.8254603601465243E-3</v>
      </c>
      <c r="AG196" s="13">
        <f t="shared" si="302"/>
        <v>2.5911258218480828E-3</v>
      </c>
      <c r="AH196" s="13">
        <f t="shared" si="303"/>
        <v>3.5173391340823541E-2</v>
      </c>
      <c r="AI196" s="13">
        <f t="shared" si="304"/>
        <v>3.4241448956092289E-2</v>
      </c>
      <c r="AJ196" s="13">
        <f t="shared" si="305"/>
        <v>1.6667099502171889E-2</v>
      </c>
      <c r="AK196" s="13">
        <f t="shared" si="306"/>
        <v>5.4084978738586781E-3</v>
      </c>
      <c r="AL196" s="13">
        <f t="shared" si="307"/>
        <v>1.0415460926040999E-4</v>
      </c>
      <c r="AM196" s="13">
        <f t="shared" si="308"/>
        <v>3.6076922670857811E-4</v>
      </c>
      <c r="AN196" s="13">
        <f t="shared" si="309"/>
        <v>7.3308703087721202E-4</v>
      </c>
      <c r="AO196" s="13">
        <f t="shared" si="310"/>
        <v>7.4482044899367252E-4</v>
      </c>
      <c r="AP196" s="13">
        <f t="shared" si="311"/>
        <v>5.0449444415470745E-4</v>
      </c>
      <c r="AQ196" s="13">
        <f t="shared" si="312"/>
        <v>2.5628456280319854E-4</v>
      </c>
      <c r="AR196" s="13">
        <f t="shared" si="313"/>
        <v>1.4294543500383014E-2</v>
      </c>
      <c r="AS196" s="13">
        <f t="shared" si="314"/>
        <v>1.3915800068187158E-2</v>
      </c>
      <c r="AT196" s="13">
        <f t="shared" si="315"/>
        <v>6.7735458474965995E-3</v>
      </c>
      <c r="AU196" s="13">
        <f t="shared" si="316"/>
        <v>2.1980254158736959E-3</v>
      </c>
      <c r="AV196" s="13">
        <f t="shared" si="317"/>
        <v>5.3494681784123973E-4</v>
      </c>
      <c r="AW196" s="13">
        <f t="shared" si="318"/>
        <v>5.7232133257734991E-6</v>
      </c>
      <c r="AX196" s="13">
        <f t="shared" si="319"/>
        <v>5.8535067704873298E-5</v>
      </c>
      <c r="AY196" s="13">
        <f t="shared" si="320"/>
        <v>1.1894390044698853E-4</v>
      </c>
      <c r="AZ196" s="13">
        <f t="shared" si="321"/>
        <v>1.2084765601428749E-4</v>
      </c>
      <c r="BA196" s="13">
        <f t="shared" si="322"/>
        <v>8.1854588083208208E-5</v>
      </c>
      <c r="BB196" s="13">
        <f t="shared" si="323"/>
        <v>4.1582355491526132E-5</v>
      </c>
      <c r="BC196" s="13">
        <f t="shared" si="324"/>
        <v>1.689916060872206E-5</v>
      </c>
      <c r="BD196" s="13">
        <f t="shared" si="325"/>
        <v>4.8411115641457695E-3</v>
      </c>
      <c r="BE196" s="13">
        <f t="shared" si="326"/>
        <v>4.7128430951737807E-3</v>
      </c>
      <c r="BF196" s="13">
        <f t="shared" si="327"/>
        <v>2.2939865922761865E-3</v>
      </c>
      <c r="BG196" s="13">
        <f t="shared" si="328"/>
        <v>7.4440196420314832E-4</v>
      </c>
      <c r="BH196" s="13">
        <f t="shared" si="329"/>
        <v>1.8116963483197736E-4</v>
      </c>
      <c r="BI196" s="13">
        <f t="shared" si="330"/>
        <v>3.5273884985284382E-5</v>
      </c>
      <c r="BJ196" s="14">
        <f t="shared" si="331"/>
        <v>0.17321405352722907</v>
      </c>
      <c r="BK196" s="14">
        <f t="shared" si="332"/>
        <v>0.20808321909341443</v>
      </c>
      <c r="BL196" s="14">
        <f t="shared" si="333"/>
        <v>0.5445757575009772</v>
      </c>
      <c r="BM196" s="14">
        <f t="shared" si="334"/>
        <v>0.57304283867428307</v>
      </c>
      <c r="BN196" s="14">
        <f t="shared" si="335"/>
        <v>0.42195555586825156</v>
      </c>
    </row>
    <row r="197" spans="1:66" x14ac:dyDescent="0.25">
      <c r="A197" t="s">
        <v>69</v>
      </c>
      <c r="B197" t="s">
        <v>261</v>
      </c>
      <c r="C197" t="s">
        <v>260</v>
      </c>
      <c r="D197" s="11">
        <v>44232</v>
      </c>
      <c r="E197" s="10">
        <f>VLOOKUP(A197,home!$A$2:$E$405,3,FALSE)</f>
        <v>1.33815028901734</v>
      </c>
      <c r="F197" s="10">
        <f>VLOOKUP(B197,home!$B$2:$E$405,3,FALSE)</f>
        <v>1.59</v>
      </c>
      <c r="G197" s="10">
        <f>VLOOKUP(C197,away!$B$2:$E$405,4,FALSE)</f>
        <v>0.89</v>
      </c>
      <c r="H197" s="10">
        <f>VLOOKUP(A197,away!$A$2:$E$405,3,FALSE)</f>
        <v>1.32369942196532</v>
      </c>
      <c r="I197" s="10">
        <f>VLOOKUP(C197,away!$B$2:$E$405,3,FALSE)</f>
        <v>1.4</v>
      </c>
      <c r="J197" s="10">
        <f>VLOOKUP(B197,home!$B$2:$E$405,4,FALSE)</f>
        <v>0.99</v>
      </c>
      <c r="K197" s="12">
        <f t="shared" si="280"/>
        <v>1.8936164739884378</v>
      </c>
      <c r="L197" s="12">
        <f t="shared" si="281"/>
        <v>1.8346473988439334</v>
      </c>
      <c r="M197" s="13">
        <f t="shared" si="282"/>
        <v>2.4034526630621906E-2</v>
      </c>
      <c r="N197" s="13">
        <f t="shared" si="283"/>
        <v>4.5512175572259464E-2</v>
      </c>
      <c r="O197" s="13">
        <f t="shared" si="284"/>
        <v>4.4094881765315723E-2</v>
      </c>
      <c r="P197" s="13">
        <f t="shared" si="285"/>
        <v>8.3498794529374226E-2</v>
      </c>
      <c r="Q197" s="13">
        <f t="shared" si="286"/>
        <v>4.3091302715342346E-2</v>
      </c>
      <c r="R197" s="13">
        <f t="shared" si="287"/>
        <v>4.0449280066533651E-2</v>
      </c>
      <c r="S197" s="13">
        <f t="shared" si="288"/>
        <v>7.25211775023656E-2</v>
      </c>
      <c r="T197" s="13">
        <f t="shared" si="289"/>
        <v>7.9057346439499354E-2</v>
      </c>
      <c r="U197" s="13">
        <f t="shared" si="290"/>
        <v>7.6595423094960244E-2</v>
      </c>
      <c r="V197" s="13">
        <f t="shared" si="291"/>
        <v>2.7994129687595161E-2</v>
      </c>
      <c r="W197" s="13">
        <f t="shared" si="292"/>
        <v>2.7199466902464994E-2</v>
      </c>
      <c r="X197" s="13">
        <f t="shared" si="293"/>
        <v>4.9901431202549057E-2</v>
      </c>
      <c r="Y197" s="13">
        <f t="shared" si="294"/>
        <v>4.5775765477173068E-2</v>
      </c>
      <c r="Z197" s="13">
        <f t="shared" si="295"/>
        <v>2.4736722153058572E-2</v>
      </c>
      <c r="AA197" s="13">
        <f t="shared" si="296"/>
        <v>4.6841864581506451E-2</v>
      </c>
      <c r="AB197" s="13">
        <f t="shared" si="297"/>
        <v>4.435026322193808E-2</v>
      </c>
      <c r="AC197" s="13">
        <f t="shared" si="298"/>
        <v>6.0784328071470956E-3</v>
      </c>
      <c r="AD197" s="13">
        <f t="shared" si="299"/>
        <v>1.2876339652552742E-2</v>
      </c>
      <c r="AE197" s="13">
        <f t="shared" si="300"/>
        <v>2.3623543050186883E-2</v>
      </c>
      <c r="AF197" s="13">
        <f t="shared" si="301"/>
        <v>2.1670435904251523E-2</v>
      </c>
      <c r="AG197" s="13">
        <f t="shared" si="302"/>
        <v>1.3252536287849746E-2</v>
      </c>
      <c r="AH197" s="13">
        <f t="shared" si="303"/>
        <v>1.1345790738508508E-2</v>
      </c>
      <c r="AI197" s="13">
        <f t="shared" si="304"/>
        <v>2.1484576252865154E-2</v>
      </c>
      <c r="AJ197" s="13">
        <f t="shared" si="305"/>
        <v>2.0341773764543124E-2</v>
      </c>
      <c r="AK197" s="13">
        <f t="shared" si="306"/>
        <v>1.2839839303561555E-2</v>
      </c>
      <c r="AL197" s="13">
        <f t="shared" si="307"/>
        <v>8.4468784399179106E-4</v>
      </c>
      <c r="AM197" s="13">
        <f t="shared" si="308"/>
        <v>4.8765697781488837E-3</v>
      </c>
      <c r="AN197" s="13">
        <f t="shared" si="309"/>
        <v>8.9467860587617871E-3</v>
      </c>
      <c r="AO197" s="13">
        <f t="shared" si="310"/>
        <v>8.2070988853602412E-3</v>
      </c>
      <c r="AP197" s="13">
        <f t="shared" si="311"/>
        <v>5.0190442073603696E-3</v>
      </c>
      <c r="AQ197" s="13">
        <f t="shared" si="312"/>
        <v>2.3020440999291045E-3</v>
      </c>
      <c r="AR197" s="13">
        <f t="shared" si="313"/>
        <v>4.1631050932464447E-3</v>
      </c>
      <c r="AS197" s="13">
        <f t="shared" si="314"/>
        <v>7.8833243875166392E-3</v>
      </c>
      <c r="AT197" s="13">
        <f t="shared" si="315"/>
        <v>7.4639964649981612E-3</v>
      </c>
      <c r="AU197" s="13">
        <f t="shared" si="316"/>
        <v>4.7113155559706616E-3</v>
      </c>
      <c r="AV197" s="13">
        <f t="shared" si="317"/>
        <v>2.2303561877360096E-3</v>
      </c>
      <c r="AW197" s="13">
        <f t="shared" si="318"/>
        <v>8.1515158277283947E-5</v>
      </c>
      <c r="AX197" s="13">
        <f t="shared" si="319"/>
        <v>1.5390588114094798E-3</v>
      </c>
      <c r="AY197" s="13">
        <f t="shared" si="320"/>
        <v>2.8236302450202378E-3</v>
      </c>
      <c r="AZ197" s="13">
        <f t="shared" si="321"/>
        <v>2.5901829421617192E-3</v>
      </c>
      <c r="BA197" s="13">
        <f t="shared" si="322"/>
        <v>1.5840241324556414E-3</v>
      </c>
      <c r="BB197" s="13">
        <f t="shared" si="323"/>
        <v>7.265314385789404E-4</v>
      </c>
      <c r="BC197" s="13">
        <f t="shared" si="324"/>
        <v>2.6658580279343878E-4</v>
      </c>
      <c r="BD197" s="13">
        <f t="shared" si="325"/>
        <v>1.2729716550730853E-3</v>
      </c>
      <c r="BE197" s="13">
        <f t="shared" si="326"/>
        <v>2.4105200969667217E-3</v>
      </c>
      <c r="BF197" s="13">
        <f t="shared" si="327"/>
        <v>2.2823002832481959E-3</v>
      </c>
      <c r="BG197" s="13">
        <f t="shared" si="328"/>
        <v>1.4406004716490874E-3</v>
      </c>
      <c r="BH197" s="13">
        <f t="shared" si="329"/>
        <v>6.8198619638755605E-4</v>
      </c>
      <c r="BI197" s="13">
        <f t="shared" si="330"/>
        <v>2.5828405930243797E-4</v>
      </c>
      <c r="BJ197" s="14">
        <f t="shared" si="331"/>
        <v>0.40084189960610905</v>
      </c>
      <c r="BK197" s="14">
        <f t="shared" si="332"/>
        <v>0.21779537924611603</v>
      </c>
      <c r="BL197" s="14">
        <f t="shared" si="333"/>
        <v>0.35314245324182747</v>
      </c>
      <c r="BM197" s="14">
        <f t="shared" si="334"/>
        <v>0.71309337788092075</v>
      </c>
      <c r="BN197" s="14">
        <f t="shared" si="335"/>
        <v>0.28068096127944731</v>
      </c>
    </row>
    <row r="198" spans="1:66" x14ac:dyDescent="0.25">
      <c r="A198" t="s">
        <v>69</v>
      </c>
      <c r="B198" t="s">
        <v>259</v>
      </c>
      <c r="C198" t="s">
        <v>258</v>
      </c>
      <c r="D198" s="11">
        <v>44232</v>
      </c>
      <c r="E198" s="10">
        <f>VLOOKUP(A198,home!$A$2:$E$405,3,FALSE)</f>
        <v>1.33815028901734</v>
      </c>
      <c r="F198" s="10">
        <f>VLOOKUP(B198,home!$B$2:$E$405,3,FALSE)</f>
        <v>1.41</v>
      </c>
      <c r="G198" s="10">
        <f>VLOOKUP(C198,away!$B$2:$E$405,4,FALSE)</f>
        <v>1.54</v>
      </c>
      <c r="H198" s="10">
        <f>VLOOKUP(A198,away!$A$2:$E$405,3,FALSE)</f>
        <v>1.32369942196532</v>
      </c>
      <c r="I198" s="10">
        <f>VLOOKUP(C198,away!$B$2:$E$405,3,FALSE)</f>
        <v>0.31</v>
      </c>
      <c r="J198" s="10">
        <f>VLOOKUP(B198,home!$B$2:$E$405,4,FALSE)</f>
        <v>0.8</v>
      </c>
      <c r="K198" s="12">
        <f t="shared" si="280"/>
        <v>2.905659537572252</v>
      </c>
      <c r="L198" s="12">
        <f t="shared" si="281"/>
        <v>0.32827745664739938</v>
      </c>
      <c r="M198" s="13">
        <f t="shared" si="282"/>
        <v>3.9402067311502594E-2</v>
      </c>
      <c r="N198" s="13">
        <f t="shared" si="283"/>
        <v>0.11448899268373137</v>
      </c>
      <c r="O198" s="13">
        <f t="shared" si="284"/>
        <v>1.2934810443669703E-2</v>
      </c>
      <c r="P198" s="13">
        <f t="shared" si="285"/>
        <v>3.7584155332338047E-2</v>
      </c>
      <c r="Q198" s="13">
        <f t="shared" si="286"/>
        <v>0.16633301676926193</v>
      </c>
      <c r="R198" s="13">
        <f t="shared" si="287"/>
        <v>2.1231033373320545E-3</v>
      </c>
      <c r="S198" s="13">
        <f t="shared" si="288"/>
        <v>8.9625293063807423E-3</v>
      </c>
      <c r="T198" s="13">
        <f t="shared" si="289"/>
        <v>5.4603379701502537E-2</v>
      </c>
      <c r="U198" s="13">
        <f t="shared" si="290"/>
        <v>6.1690154613703628E-3</v>
      </c>
      <c r="V198" s="13">
        <f t="shared" si="291"/>
        <v>9.498912017275186E-4</v>
      </c>
      <c r="W198" s="13">
        <f t="shared" si="292"/>
        <v>0.16110237219625712</v>
      </c>
      <c r="X198" s="13">
        <f t="shared" si="293"/>
        <v>5.2886277004449984E-2</v>
      </c>
      <c r="Y198" s="13">
        <f t="shared" si="294"/>
        <v>8.6806862532853423E-3</v>
      </c>
      <c r="Z198" s="13">
        <f t="shared" si="295"/>
        <v>2.3232232125965761E-4</v>
      </c>
      <c r="AA198" s="13">
        <f t="shared" si="296"/>
        <v>6.7504956855904896E-4</v>
      </c>
      <c r="AB198" s="13">
        <f t="shared" si="297"/>
        <v>9.8073210860881725E-4</v>
      </c>
      <c r="AC198" s="13">
        <f t="shared" si="298"/>
        <v>5.6629101133683082E-5</v>
      </c>
      <c r="AD198" s="13">
        <f t="shared" si="299"/>
        <v>0.11702716107439233</v>
      </c>
      <c r="AE198" s="13">
        <f t="shared" si="300"/>
        <v>3.8417378796167044E-2</v>
      </c>
      <c r="AF198" s="13">
        <f t="shared" si="301"/>
        <v>6.3057797011327231E-3</v>
      </c>
      <c r="AG198" s="13">
        <f t="shared" si="302"/>
        <v>6.9001510748888312E-4</v>
      </c>
      <c r="AH198" s="13">
        <f t="shared" si="303"/>
        <v>1.9066545186385098E-5</v>
      </c>
      <c r="AI198" s="13">
        <f t="shared" si="304"/>
        <v>5.5400888869372175E-5</v>
      </c>
      <c r="AJ198" s="13">
        <f t="shared" si="305"/>
        <v>8.0488060566635846E-5</v>
      </c>
      <c r="AK198" s="13">
        <f t="shared" si="306"/>
        <v>7.7956966948712855E-5</v>
      </c>
      <c r="AL198" s="13">
        <f t="shared" si="307"/>
        <v>2.1606550910263497E-6</v>
      </c>
      <c r="AM198" s="13">
        <f t="shared" si="308"/>
        <v>6.80082173461624E-2</v>
      </c>
      <c r="AN198" s="13">
        <f t="shared" si="309"/>
        <v>2.2325564621521739E-2</v>
      </c>
      <c r="AO198" s="13">
        <f t="shared" si="310"/>
        <v>3.6644897860851578E-3</v>
      </c>
      <c r="AP198" s="13">
        <f t="shared" si="311"/>
        <v>4.0098979562880295E-4</v>
      </c>
      <c r="AQ198" s="13">
        <f t="shared" si="312"/>
        <v>3.2908977562645955E-5</v>
      </c>
      <c r="AR198" s="13">
        <f t="shared" si="313"/>
        <v>1.2518233921678434E-6</v>
      </c>
      <c r="AS198" s="13">
        <f t="shared" si="314"/>
        <v>3.6373725788085437E-6</v>
      </c>
      <c r="AT198" s="13">
        <f t="shared" si="315"/>
        <v>5.2844831626594123E-6</v>
      </c>
      <c r="AU198" s="13">
        <f t="shared" si="316"/>
        <v>5.1183029675737666E-6</v>
      </c>
      <c r="AV198" s="13">
        <f t="shared" si="317"/>
        <v>3.7180114584787694E-6</v>
      </c>
      <c r="AW198" s="13">
        <f t="shared" si="318"/>
        <v>5.7249108783179441E-8</v>
      </c>
      <c r="AX198" s="13">
        <f t="shared" si="319"/>
        <v>3.293478756086058E-2</v>
      </c>
      <c r="AY198" s="13">
        <f t="shared" si="320"/>
        <v>1.0811748295701716E-2</v>
      </c>
      <c r="AZ198" s="13">
        <f t="shared" si="321"/>
        <v>1.7746266162124069E-3</v>
      </c>
      <c r="BA198" s="13">
        <f t="shared" si="322"/>
        <v>1.9418997068966325E-4</v>
      </c>
      <c r="BB198" s="13">
        <f t="shared" si="323"/>
        <v>1.593704742110891E-5</v>
      </c>
      <c r="BC198" s="13">
        <f t="shared" si="324"/>
        <v>1.0463546787741258E-6</v>
      </c>
      <c r="BD198" s="13">
        <f t="shared" si="325"/>
        <v>6.8490899892096614E-8</v>
      </c>
      <c r="BE198" s="13">
        <f t="shared" si="326"/>
        <v>1.9901123650837686E-7</v>
      </c>
      <c r="BF198" s="13">
        <f t="shared" si="327"/>
        <v>2.8912944872230624E-7</v>
      </c>
      <c r="BG198" s="13">
        <f t="shared" si="328"/>
        <v>2.8003724675765882E-7</v>
      </c>
      <c r="BH198" s="13">
        <f t="shared" si="329"/>
        <v>2.0342322422921641E-7</v>
      </c>
      <c r="BI198" s="13">
        <f t="shared" si="330"/>
        <v>1.1821572632906422E-7</v>
      </c>
      <c r="BJ198" s="14">
        <f t="shared" si="331"/>
        <v>0.86069956566019423</v>
      </c>
      <c r="BK198" s="14">
        <f t="shared" si="332"/>
        <v>9.7769181203875316E-2</v>
      </c>
      <c r="BL198" s="14">
        <f t="shared" si="333"/>
        <v>2.3135791682453218E-2</v>
      </c>
      <c r="BM198" s="14">
        <f t="shared" si="334"/>
        <v>0.59815902394335363</v>
      </c>
      <c r="BN198" s="14">
        <f t="shared" si="335"/>
        <v>0.37286614587783573</v>
      </c>
    </row>
    <row r="199" spans="1:66" x14ac:dyDescent="0.25">
      <c r="A199" t="s">
        <v>21</v>
      </c>
      <c r="B199" t="s">
        <v>269</v>
      </c>
      <c r="C199" t="s">
        <v>265</v>
      </c>
      <c r="D199" s="11">
        <v>44232</v>
      </c>
      <c r="E199" s="10">
        <f>VLOOKUP(A199,home!$A$2:$E$405,3,FALSE)</f>
        <v>1.4055555555555601</v>
      </c>
      <c r="F199" s="10">
        <f>VLOOKUP(B199,home!$B$2:$E$405,3,FALSE)</f>
        <v>0.63</v>
      </c>
      <c r="G199" s="10">
        <f>VLOOKUP(C199,away!$B$2:$E$405,4,FALSE)</f>
        <v>0.67</v>
      </c>
      <c r="H199" s="10">
        <f>VLOOKUP(A199,away!$A$2:$E$405,3,FALSE)</f>
        <v>1.3583333333333301</v>
      </c>
      <c r="I199" s="10">
        <f>VLOOKUP(C199,away!$B$2:$E$405,3,FALSE)</f>
        <v>0.99</v>
      </c>
      <c r="J199" s="10">
        <f>VLOOKUP(B199,home!$B$2:$E$405,4,FALSE)</f>
        <v>0.86</v>
      </c>
      <c r="K199" s="12">
        <f t="shared" si="280"/>
        <v>0.59328500000000195</v>
      </c>
      <c r="L199" s="12">
        <f t="shared" si="281"/>
        <v>1.1564849999999973</v>
      </c>
      <c r="M199" s="13">
        <f t="shared" si="282"/>
        <v>0.17381391605411206</v>
      </c>
      <c r="N199" s="13">
        <f t="shared" si="283"/>
        <v>0.10312118918616421</v>
      </c>
      <c r="O199" s="13">
        <f t="shared" si="284"/>
        <v>0.20101318670783933</v>
      </c>
      <c r="P199" s="13">
        <f t="shared" si="285"/>
        <v>0.11925810847596084</v>
      </c>
      <c r="Q199" s="13">
        <f t="shared" si="286"/>
        <v>3.0590127363156815E-2</v>
      </c>
      <c r="R199" s="13">
        <f t="shared" si="287"/>
        <v>0.11623436761490752</v>
      </c>
      <c r="S199" s="13">
        <f t="shared" si="288"/>
        <v>2.0456498478574451E-2</v>
      </c>
      <c r="T199" s="13">
        <f t="shared" si="289"/>
        <v>3.5377023443580326E-2</v>
      </c>
      <c r="U199" s="13">
        <f t="shared" si="290"/>
        <v>6.8960106790410633E-2</v>
      </c>
      <c r="V199" s="13">
        <f t="shared" si="291"/>
        <v>1.5595243528759796E-3</v>
      </c>
      <c r="W199" s="13">
        <f t="shared" si="292"/>
        <v>6.0495545708835179E-3</v>
      </c>
      <c r="X199" s="13">
        <f t="shared" si="293"/>
        <v>6.9962191179082089E-3</v>
      </c>
      <c r="Y199" s="13">
        <f t="shared" si="294"/>
        <v>4.0455112332870285E-3</v>
      </c>
      <c r="Z199" s="13">
        <f t="shared" si="295"/>
        <v>4.4807767543708674E-2</v>
      </c>
      <c r="AA199" s="13">
        <f t="shared" si="296"/>
        <v>2.6583776367169288E-2</v>
      </c>
      <c r="AB199" s="13">
        <f t="shared" si="297"/>
        <v>7.8858778809980414E-3</v>
      </c>
      <c r="AC199" s="13">
        <f t="shared" si="298"/>
        <v>6.687681022196057E-5</v>
      </c>
      <c r="AD199" s="13">
        <f t="shared" si="299"/>
        <v>8.9727749589665971E-4</v>
      </c>
      <c r="AE199" s="13">
        <f t="shared" si="300"/>
        <v>1.0376879648420461E-3</v>
      </c>
      <c r="AF199" s="13">
        <f t="shared" si="301"/>
        <v>6.0003528301017547E-4</v>
      </c>
      <c r="AG199" s="13">
        <f t="shared" si="302"/>
        <v>2.3131060142400709E-4</v>
      </c>
      <c r="AH199" s="13">
        <f t="shared" si="303"/>
        <v>1.2954877761946456E-2</v>
      </c>
      <c r="AI199" s="13">
        <f t="shared" si="304"/>
        <v>7.6859346529964279E-3</v>
      </c>
      <c r="AJ199" s="13">
        <f t="shared" si="305"/>
        <v>2.2799748703015003E-3</v>
      </c>
      <c r="AK199" s="13">
        <f t="shared" si="306"/>
        <v>4.5089163030894342E-4</v>
      </c>
      <c r="AL199" s="13">
        <f t="shared" si="307"/>
        <v>1.8354346001832998E-6</v>
      </c>
      <c r="AM199" s="13">
        <f t="shared" si="308"/>
        <v>1.0646825583061032E-4</v>
      </c>
      <c r="AN199" s="13">
        <f t="shared" si="309"/>
        <v>1.2312894084426308E-4</v>
      </c>
      <c r="AO199" s="13">
        <f t="shared" si="310"/>
        <v>7.1198386576138645E-5</v>
      </c>
      <c r="AP199" s="13">
        <f t="shared" si="311"/>
        <v>2.7446622033168505E-5</v>
      </c>
      <c r="AQ199" s="13">
        <f t="shared" si="312"/>
        <v>7.9354016705072031E-6</v>
      </c>
      <c r="AR199" s="13">
        <f t="shared" si="313"/>
        <v>2.9964243617049218E-3</v>
      </c>
      <c r="AS199" s="13">
        <f t="shared" si="314"/>
        <v>1.7777336274341102E-3</v>
      </c>
      <c r="AT199" s="13">
        <f t="shared" si="315"/>
        <v>5.2735134757612469E-4</v>
      </c>
      <c r="AU199" s="13">
        <f t="shared" si="316"/>
        <v>1.0428988141556741E-4</v>
      </c>
      <c r="AV199" s="13">
        <f t="shared" si="317"/>
        <v>1.5468405573908775E-5</v>
      </c>
      <c r="AW199" s="13">
        <f t="shared" si="318"/>
        <v>3.498160939047123E-8</v>
      </c>
      <c r="AX199" s="13">
        <f t="shared" si="319"/>
        <v>1.0527669860077307E-5</v>
      </c>
      <c r="AY199" s="13">
        <f t="shared" si="320"/>
        <v>1.2175092278131477E-5</v>
      </c>
      <c r="AZ199" s="13">
        <f t="shared" si="321"/>
        <v>7.0401557966374246E-6</v>
      </c>
      <c r="BA199" s="13">
        <f t="shared" si="322"/>
        <v>2.713944858824738E-6</v>
      </c>
      <c r="BB199" s="13">
        <f t="shared" si="323"/>
        <v>7.8465913001448019E-7</v>
      </c>
      <c r="BC199" s="13">
        <f t="shared" si="324"/>
        <v>1.8148930279495874E-7</v>
      </c>
      <c r="BD199" s="13">
        <f t="shared" si="325"/>
        <v>5.7755330465771807E-4</v>
      </c>
      <c r="BE199" s="13">
        <f t="shared" si="326"/>
        <v>3.4265371235385532E-4</v>
      </c>
      <c r="BF199" s="13">
        <f t="shared" si="327"/>
        <v>1.0164565386692887E-4</v>
      </c>
      <c r="BG199" s="13">
        <f t="shared" si="328"/>
        <v>2.0101613918147035E-5</v>
      </c>
      <c r="BH199" s="13">
        <f t="shared" si="329"/>
        <v>2.9814965033569747E-6</v>
      </c>
      <c r="BI199" s="13">
        <f t="shared" si="330"/>
        <v>3.5377543059882977E-7</v>
      </c>
      <c r="BJ199" s="14">
        <f t="shared" si="331"/>
        <v>0.18931553687833413</v>
      </c>
      <c r="BK199" s="14">
        <f t="shared" si="332"/>
        <v>0.31516893469862362</v>
      </c>
      <c r="BL199" s="14">
        <f t="shared" si="333"/>
        <v>0.45051555145731353</v>
      </c>
      <c r="BM199" s="14">
        <f t="shared" si="334"/>
        <v>0.25576475506517043</v>
      </c>
      <c r="BN199" s="14">
        <f t="shared" si="335"/>
        <v>0.74403089540214085</v>
      </c>
    </row>
    <row r="200" spans="1:66" x14ac:dyDescent="0.25">
      <c r="A200" t="s">
        <v>21</v>
      </c>
      <c r="B200" t="s">
        <v>264</v>
      </c>
      <c r="C200" t="s">
        <v>266</v>
      </c>
      <c r="D200" s="11">
        <v>44232</v>
      </c>
      <c r="E200" s="10">
        <f>VLOOKUP(A200,home!$A$2:$E$405,3,FALSE)</f>
        <v>1.4055555555555601</v>
      </c>
      <c r="F200" s="10">
        <f>VLOOKUP(B200,home!$B$2:$E$405,3,FALSE)</f>
        <v>1.26</v>
      </c>
      <c r="G200" s="10">
        <f>VLOOKUP(C200,away!$B$2:$E$405,4,FALSE)</f>
        <v>1.03</v>
      </c>
      <c r="H200" s="10">
        <f>VLOOKUP(A200,away!$A$2:$E$405,3,FALSE)</f>
        <v>1.3583333333333301</v>
      </c>
      <c r="I200" s="10">
        <f>VLOOKUP(C200,away!$B$2:$E$405,3,FALSE)</f>
        <v>0.87</v>
      </c>
      <c r="J200" s="10">
        <f>VLOOKUP(B200,home!$B$2:$E$405,4,FALSE)</f>
        <v>1.27</v>
      </c>
      <c r="K200" s="12">
        <f t="shared" si="280"/>
        <v>1.8241300000000058</v>
      </c>
      <c r="L200" s="12">
        <f t="shared" si="281"/>
        <v>1.5008224999999964</v>
      </c>
      <c r="M200" s="13">
        <f t="shared" si="282"/>
        <v>3.5974227488652505E-2</v>
      </c>
      <c r="N200" s="13">
        <f t="shared" si="283"/>
        <v>6.5621667588875901E-2</v>
      </c>
      <c r="O200" s="13">
        <f t="shared" si="284"/>
        <v>5.3990930035088043E-2</v>
      </c>
      <c r="P200" s="13">
        <f t="shared" si="285"/>
        <v>9.8486475204905458E-2</v>
      </c>
      <c r="Q200" s="13">
        <f t="shared" si="286"/>
        <v>5.9851226249448303E-2</v>
      </c>
      <c r="R200" s="13">
        <f t="shared" si="287"/>
        <v>4.0515401296292872E-2</v>
      </c>
      <c r="S200" s="13">
        <f t="shared" si="288"/>
        <v>6.7406491225878593E-2</v>
      </c>
      <c r="T200" s="13">
        <f t="shared" si="289"/>
        <v>8.9826067007762411E-2</v>
      </c>
      <c r="U200" s="13">
        <f t="shared" si="290"/>
        <v>7.3905358966606938E-2</v>
      </c>
      <c r="V200" s="13">
        <f t="shared" si="291"/>
        <v>2.0504270820180977E-2</v>
      </c>
      <c r="W200" s="13">
        <f t="shared" si="292"/>
        <v>3.639213911280216E-2</v>
      </c>
      <c r="X200" s="13">
        <f t="shared" si="293"/>
        <v>5.4618141203623384E-2</v>
      </c>
      <c r="Y200" s="13">
        <f t="shared" si="294"/>
        <v>4.0986067613287436E-2</v>
      </c>
      <c r="Z200" s="13">
        <f t="shared" si="295"/>
        <v>2.026880862066845E-2</v>
      </c>
      <c r="AA200" s="13">
        <f t="shared" si="296"/>
        <v>3.6972941869220059E-2</v>
      </c>
      <c r="AB200" s="13">
        <f t="shared" si="297"/>
        <v>3.3721726225950308E-2</v>
      </c>
      <c r="AC200" s="13">
        <f t="shared" si="298"/>
        <v>3.5084029260312251E-3</v>
      </c>
      <c r="AD200" s="13">
        <f t="shared" si="299"/>
        <v>1.6595998179959014E-2</v>
      </c>
      <c r="AE200" s="13">
        <f t="shared" si="300"/>
        <v>2.4907647478441472E-2</v>
      </c>
      <c r="AF200" s="13">
        <f t="shared" si="301"/>
        <v>1.8690978878856571E-2</v>
      </c>
      <c r="AG200" s="13">
        <f t="shared" si="302"/>
        <v>9.3506138828042158E-3</v>
      </c>
      <c r="AH200" s="13">
        <f t="shared" si="303"/>
        <v>7.6049710065232779E-3</v>
      </c>
      <c r="AI200" s="13">
        <f t="shared" si="304"/>
        <v>1.387245576212935E-2</v>
      </c>
      <c r="AJ200" s="13">
        <f t="shared" si="305"/>
        <v>1.265258136468655E-2</v>
      </c>
      <c r="AK200" s="13">
        <f t="shared" si="306"/>
        <v>7.6933177482552493E-3</v>
      </c>
      <c r="AL200" s="13">
        <f t="shared" si="307"/>
        <v>3.8419753462934917E-4</v>
      </c>
      <c r="AM200" s="13">
        <f t="shared" si="308"/>
        <v>6.0546516320017403E-3</v>
      </c>
      <c r="AN200" s="13">
        <f t="shared" si="309"/>
        <v>9.0869573989699089E-3</v>
      </c>
      <c r="AO200" s="13">
        <f t="shared" si="310"/>
        <v>6.8189550604577428E-3</v>
      </c>
      <c r="AP200" s="13">
        <f t="shared" si="311"/>
        <v>3.4113470604079385E-3</v>
      </c>
      <c r="AQ200" s="13">
        <f t="shared" si="312"/>
        <v>1.2799566058922704E-3</v>
      </c>
      <c r="AR200" s="13">
        <f t="shared" si="313"/>
        <v>2.2827423196875489E-3</v>
      </c>
      <c r="AS200" s="13">
        <f t="shared" si="314"/>
        <v>4.1640187476116612E-3</v>
      </c>
      <c r="AT200" s="13">
        <f t="shared" si="315"/>
        <v>3.7978557590404435E-3</v>
      </c>
      <c r="AU200" s="13">
        <f t="shared" si="316"/>
        <v>2.3092608752461551E-3</v>
      </c>
      <c r="AV200" s="13">
        <f t="shared" si="317"/>
        <v>1.0530980100906962E-3</v>
      </c>
      <c r="AW200" s="13">
        <f t="shared" si="318"/>
        <v>2.9217105634856309E-5</v>
      </c>
      <c r="AX200" s="13">
        <f t="shared" si="319"/>
        <v>1.8407452802472275E-3</v>
      </c>
      <c r="AY200" s="13">
        <f t="shared" si="320"/>
        <v>2.7626319333638378E-3</v>
      </c>
      <c r="AZ200" s="13">
        <f t="shared" si="321"/>
        <v>2.0731100824054696E-3</v>
      </c>
      <c r="BA200" s="13">
        <f t="shared" si="322"/>
        <v>1.0371234188836583E-3</v>
      </c>
      <c r="BB200" s="13">
        <f t="shared" si="323"/>
        <v>3.8913454058437898E-4</v>
      </c>
      <c r="BC200" s="13">
        <f t="shared" si="324"/>
        <v>1.1680437480723945E-4</v>
      </c>
      <c r="BD200" s="13">
        <f t="shared" si="325"/>
        <v>5.7099850584821019E-4</v>
      </c>
      <c r="BE200" s="13">
        <f t="shared" si="326"/>
        <v>1.0415755044728989E-3</v>
      </c>
      <c r="BF200" s="13">
        <f t="shared" si="327"/>
        <v>9.4998456248707782E-4</v>
      </c>
      <c r="BG200" s="13">
        <f t="shared" si="328"/>
        <v>5.7763177998985287E-4</v>
      </c>
      <c r="BH200" s="13">
        <f t="shared" si="329"/>
        <v>2.6341886470822355E-4</v>
      </c>
      <c r="BI200" s="13">
        <f t="shared" si="330"/>
        <v>9.6102050736042587E-5</v>
      </c>
      <c r="BJ200" s="14">
        <f t="shared" si="331"/>
        <v>0.45171196458388241</v>
      </c>
      <c r="BK200" s="14">
        <f t="shared" si="332"/>
        <v>0.22902669713364196</v>
      </c>
      <c r="BL200" s="14">
        <f t="shared" si="333"/>
        <v>0.29803637125467153</v>
      </c>
      <c r="BM200" s="14">
        <f t="shared" si="334"/>
        <v>0.64187049890187198</v>
      </c>
      <c r="BN200" s="14">
        <f t="shared" si="335"/>
        <v>0.35443992786326312</v>
      </c>
    </row>
    <row r="201" spans="1:66" x14ac:dyDescent="0.25">
      <c r="A201" t="s">
        <v>21</v>
      </c>
      <c r="B201" t="s">
        <v>372</v>
      </c>
      <c r="C201" t="s">
        <v>275</v>
      </c>
      <c r="D201" s="11">
        <v>44232</v>
      </c>
      <c r="E201" s="10">
        <f>VLOOKUP(A201,home!$A$2:$E$405,3,FALSE)</f>
        <v>1.4055555555555601</v>
      </c>
      <c r="F201" s="10">
        <f>VLOOKUP(B201,home!$B$2:$E$405,3,FALSE)</f>
        <v>0.32</v>
      </c>
      <c r="G201" s="10">
        <f>VLOOKUP(C201,away!$B$2:$E$405,4,FALSE)</f>
        <v>0.79</v>
      </c>
      <c r="H201" s="10">
        <f>VLOOKUP(A201,away!$A$2:$E$405,3,FALSE)</f>
        <v>1.3583333333333301</v>
      </c>
      <c r="I201" s="10">
        <f>VLOOKUP(C201,away!$B$2:$E$405,3,FALSE)</f>
        <v>0.95</v>
      </c>
      <c r="J201" s="10">
        <f>VLOOKUP(B201,home!$B$2:$E$405,4,FALSE)</f>
        <v>1.1000000000000001</v>
      </c>
      <c r="K201" s="12">
        <f t="shared" si="280"/>
        <v>0.35532444444444561</v>
      </c>
      <c r="L201" s="12">
        <f t="shared" si="281"/>
        <v>1.4194583333333299</v>
      </c>
      <c r="M201" s="13">
        <f t="shared" si="282"/>
        <v>0.16952026906987031</v>
      </c>
      <c r="N201" s="13">
        <f t="shared" si="283"/>
        <v>6.0234695429324595E-2</v>
      </c>
      <c r="O201" s="13">
        <f t="shared" si="284"/>
        <v>0.24062695860013569</v>
      </c>
      <c r="P201" s="13">
        <f t="shared" si="285"/>
        <v>8.5500640382949827E-2</v>
      </c>
      <c r="Q201" s="13">
        <f t="shared" si="286"/>
        <v>1.0701429844852573E-2</v>
      </c>
      <c r="R201" s="13">
        <f t="shared" si="287"/>
        <v>0.17077997080480845</v>
      </c>
      <c r="S201" s="13">
        <f t="shared" si="288"/>
        <v>1.0780951956372603E-2</v>
      </c>
      <c r="T201" s="13">
        <f t="shared" si="289"/>
        <v>1.5190233771857988E-2</v>
      </c>
      <c r="U201" s="13">
        <f t="shared" si="290"/>
        <v>6.0682298248457202E-2</v>
      </c>
      <c r="V201" s="13">
        <f t="shared" si="291"/>
        <v>6.0417442263218464E-4</v>
      </c>
      <c r="W201" s="13">
        <f t="shared" si="292"/>
        <v>1.2674932047944836E-3</v>
      </c>
      <c r="X201" s="13">
        <f t="shared" si="293"/>
        <v>1.7991537919888985E-3</v>
      </c>
      <c r="Y201" s="13">
        <f t="shared" si="294"/>
        <v>1.2769119214934516E-3</v>
      </c>
      <c r="Z201" s="13">
        <f t="shared" si="295"/>
        <v>8.0805017575102681E-2</v>
      </c>
      <c r="AA201" s="13">
        <f t="shared" si="296"/>
        <v>2.8711997978197023E-2</v>
      </c>
      <c r="AB201" s="13">
        <f t="shared" si="297"/>
        <v>5.1010373652464504E-3</v>
      </c>
      <c r="AC201" s="13">
        <f t="shared" si="298"/>
        <v>1.9045399527105902E-5</v>
      </c>
      <c r="AD201" s="13">
        <f t="shared" si="299"/>
        <v>1.1259282970767741E-4</v>
      </c>
      <c r="AE201" s="13">
        <f t="shared" si="300"/>
        <v>1.5982083040214318E-4</v>
      </c>
      <c r="AF201" s="13">
        <f t="shared" si="301"/>
        <v>1.1342950477728752E-4</v>
      </c>
      <c r="AG201" s="13">
        <f t="shared" si="302"/>
        <v>5.3669485267331151E-5</v>
      </c>
      <c r="AH201" s="13">
        <f t="shared" si="303"/>
        <v>2.8674838893031435E-2</v>
      </c>
      <c r="AI201" s="13">
        <f t="shared" si="304"/>
        <v>1.0188871199200377E-2</v>
      </c>
      <c r="AJ201" s="13">
        <f t="shared" si="305"/>
        <v>1.8101774991859426E-3</v>
      </c>
      <c r="AK201" s="13">
        <f t="shared" si="306"/>
        <v>2.1440010474802702E-4</v>
      </c>
      <c r="AL201" s="13">
        <f t="shared" si="307"/>
        <v>3.842357884048706E-7</v>
      </c>
      <c r="AM201" s="13">
        <f t="shared" si="308"/>
        <v>8.0013969328617117E-6</v>
      </c>
      <c r="AN201" s="13">
        <f t="shared" si="309"/>
        <v>1.1357649554658301E-5</v>
      </c>
      <c r="AO201" s="13">
        <f t="shared" si="310"/>
        <v>8.0608551537196574E-6</v>
      </c>
      <c r="AP201" s="13">
        <f t="shared" si="311"/>
        <v>3.814016007246761E-6</v>
      </c>
      <c r="AQ201" s="13">
        <f t="shared" si="312"/>
        <v>1.3534592012382828E-6</v>
      </c>
      <c r="AR201" s="13">
        <f t="shared" si="313"/>
        <v>8.140547804740831E-3</v>
      </c>
      <c r="AS201" s="13">
        <f t="shared" si="314"/>
        <v>2.8925356261929867E-3</v>
      </c>
      <c r="AT201" s="13">
        <f t="shared" si="315"/>
        <v>5.1389430720639475E-4</v>
      </c>
      <c r="AU201" s="13">
        <f t="shared" si="316"/>
        <v>6.0866403070425157E-5</v>
      </c>
      <c r="AV201" s="13">
        <f t="shared" si="317"/>
        <v>5.4068302140826274E-6</v>
      </c>
      <c r="AW201" s="13">
        <f t="shared" si="318"/>
        <v>5.3832313823853521E-9</v>
      </c>
      <c r="AX201" s="13">
        <f t="shared" si="319"/>
        <v>4.7384865332476287E-7</v>
      </c>
      <c r="AY201" s="13">
        <f t="shared" si="320"/>
        <v>6.7260841970061067E-7</v>
      </c>
      <c r="AZ201" s="13">
        <f t="shared" si="321"/>
        <v>4.7736981320709696E-7</v>
      </c>
      <c r="BA201" s="13">
        <f t="shared" si="322"/>
        <v>2.2586885314619621E-7</v>
      </c>
      <c r="BB201" s="13">
        <f t="shared" si="323"/>
        <v>8.0152856459702618E-8</v>
      </c>
      <c r="BC201" s="13">
        <f t="shared" si="324"/>
        <v>2.2754728008439023E-8</v>
      </c>
      <c r="BD201" s="13">
        <f t="shared" si="325"/>
        <v>1.9258614032229536E-3</v>
      </c>
      <c r="BE201" s="13">
        <f t="shared" si="326"/>
        <v>6.843056331771964E-4</v>
      </c>
      <c r="BF201" s="13">
        <f t="shared" si="327"/>
        <v>1.2157525946944593E-4</v>
      </c>
      <c r="BG201" s="13">
        <f t="shared" si="328"/>
        <v>1.4399553843056734E-5</v>
      </c>
      <c r="BH201" s="13">
        <f t="shared" si="329"/>
        <v>1.2791283673830036E-6</v>
      </c>
      <c r="BI201" s="13">
        <f t="shared" si="330"/>
        <v>9.0901115302699315E-8</v>
      </c>
      <c r="BJ201" s="14">
        <f t="shared" si="331"/>
        <v>9.0943970594640003E-2</v>
      </c>
      <c r="BK201" s="14">
        <f t="shared" si="332"/>
        <v>0.26642613807556009</v>
      </c>
      <c r="BL201" s="14">
        <f t="shared" si="333"/>
        <v>0.5611513135436309</v>
      </c>
      <c r="BM201" s="14">
        <f t="shared" si="334"/>
        <v>0.26196180843180356</v>
      </c>
      <c r="BN201" s="14">
        <f t="shared" si="335"/>
        <v>0.73736396413194139</v>
      </c>
    </row>
    <row r="202" spans="1:66" x14ac:dyDescent="0.25">
      <c r="A202" t="s">
        <v>21</v>
      </c>
      <c r="B202" t="s">
        <v>397</v>
      </c>
      <c r="C202" t="s">
        <v>152</v>
      </c>
      <c r="D202" s="11">
        <v>44232</v>
      </c>
      <c r="E202" s="10">
        <f>VLOOKUP(A202,home!$A$2:$E$405,3,FALSE)</f>
        <v>1.4055555555555601</v>
      </c>
      <c r="F202" s="10">
        <f>VLOOKUP(B202,home!$B$2:$E$405,3,FALSE)</f>
        <v>1.1499999999999999</v>
      </c>
      <c r="G202" s="10">
        <f>VLOOKUP(C202,away!$B$2:$E$405,4,FALSE)</f>
        <v>1.1100000000000001</v>
      </c>
      <c r="H202" s="10">
        <f>VLOOKUP(A202,away!$A$2:$E$405,3,FALSE)</f>
        <v>1.3583333333333301</v>
      </c>
      <c r="I202" s="10">
        <f>VLOOKUP(C202,away!$B$2:$E$405,3,FALSE)</f>
        <v>0.71</v>
      </c>
      <c r="J202" s="10">
        <f>VLOOKUP(B202,home!$B$2:$E$405,4,FALSE)</f>
        <v>1.1499999999999999</v>
      </c>
      <c r="K202" s="12">
        <f t="shared" si="280"/>
        <v>1.7941916666666724</v>
      </c>
      <c r="L202" s="12">
        <f t="shared" si="281"/>
        <v>1.1090791666666637</v>
      </c>
      <c r="M202" s="13">
        <f t="shared" si="282"/>
        <v>5.4843542282353518E-2</v>
      </c>
      <c r="N202" s="13">
        <f t="shared" si="283"/>
        <v>9.8399826533479964E-2</v>
      </c>
      <c r="O202" s="13">
        <f t="shared" si="284"/>
        <v>6.0825830171560576E-2</v>
      </c>
      <c r="P202" s="13">
        <f t="shared" si="285"/>
        <v>0.10913319761189622</v>
      </c>
      <c r="Q202" s="13">
        <f t="shared" si="286"/>
        <v>8.8274074383907969E-2</v>
      </c>
      <c r="R202" s="13">
        <f t="shared" si="287"/>
        <v>3.3730330519241215E-2</v>
      </c>
      <c r="S202" s="13">
        <f t="shared" si="288"/>
        <v>5.4291053811222297E-2</v>
      </c>
      <c r="T202" s="13">
        <f t="shared" si="289"/>
        <v>9.7902936855975717E-2</v>
      </c>
      <c r="U202" s="13">
        <f t="shared" si="290"/>
        <v>6.051867793153512E-2</v>
      </c>
      <c r="V202" s="13">
        <f t="shared" si="291"/>
        <v>1.2003755608058223E-2</v>
      </c>
      <c r="W202" s="13">
        <f t="shared" si="292"/>
        <v>5.2793536214107213E-2</v>
      </c>
      <c r="X202" s="13">
        <f t="shared" si="293"/>
        <v>5.8552211149728355E-2</v>
      </c>
      <c r="Y202" s="13">
        <f t="shared" si="294"/>
        <v>3.2469518774215639E-2</v>
      </c>
      <c r="Z202" s="13">
        <f t="shared" si="295"/>
        <v>1.2469868954557059E-2</v>
      </c>
      <c r="AA202" s="13">
        <f t="shared" si="296"/>
        <v>2.2373334962691723E-2</v>
      </c>
      <c r="AB202" s="13">
        <f t="shared" si="297"/>
        <v>2.0071025572801802E-2</v>
      </c>
      <c r="AC202" s="13">
        <f t="shared" si="298"/>
        <v>1.4928925293003846E-3</v>
      </c>
      <c r="AD202" s="13">
        <f t="shared" si="299"/>
        <v>2.3680430682304087E-2</v>
      </c>
      <c r="AE202" s="13">
        <f t="shared" si="300"/>
        <v>2.6263472327437507E-2</v>
      </c>
      <c r="AF202" s="13">
        <f t="shared" si="301"/>
        <v>1.4564135001343693E-2</v>
      </c>
      <c r="AG202" s="13">
        <f t="shared" si="302"/>
        <v>5.3842595701703499E-3</v>
      </c>
      <c r="AH202" s="13">
        <f t="shared" si="303"/>
        <v>3.4575179671406599E-3</v>
      </c>
      <c r="AI202" s="13">
        <f t="shared" si="304"/>
        <v>6.2034499239940651E-3</v>
      </c>
      <c r="AJ202" s="13">
        <f t="shared" si="305"/>
        <v>5.5650890791070782E-3</v>
      </c>
      <c r="AK202" s="13">
        <f t="shared" si="306"/>
        <v>3.328278816663875E-3</v>
      </c>
      <c r="AL202" s="13">
        <f t="shared" si="307"/>
        <v>1.1882830950245533E-4</v>
      </c>
      <c r="AM202" s="13">
        <f t="shared" si="308"/>
        <v>8.4974462786535539E-3</v>
      </c>
      <c r="AN202" s="13">
        <f t="shared" si="309"/>
        <v>9.4243406375238269E-3</v>
      </c>
      <c r="AO202" s="13">
        <f t="shared" si="310"/>
        <v>5.2261699303238519E-3</v>
      </c>
      <c r="AP202" s="13">
        <f t="shared" si="311"/>
        <v>1.9320787303939841E-3</v>
      </c>
      <c r="AQ202" s="13">
        <f t="shared" si="312"/>
        <v>5.3570706705993623E-4</v>
      </c>
      <c r="AR202" s="13">
        <f t="shared" si="313"/>
        <v>7.6693222914627607E-4</v>
      </c>
      <c r="AS202" s="13">
        <f t="shared" si="314"/>
        <v>1.3760234144323434E-3</v>
      </c>
      <c r="AT202" s="13">
        <f t="shared" si="315"/>
        <v>1.234424871656366E-3</v>
      </c>
      <c r="AU202" s="13">
        <f t="shared" si="316"/>
        <v>7.382649392839761E-4</v>
      </c>
      <c r="AV202" s="13">
        <f t="shared" si="317"/>
        <v>3.3114720046387169E-4</v>
      </c>
      <c r="AW202" s="13">
        <f t="shared" si="318"/>
        <v>6.5682367832917793E-6</v>
      </c>
      <c r="AX202" s="13">
        <f t="shared" si="319"/>
        <v>2.5410078835179871E-3</v>
      </c>
      <c r="AY202" s="13">
        <f t="shared" si="320"/>
        <v>2.8181789059455518E-3</v>
      </c>
      <c r="AZ202" s="13">
        <f t="shared" si="321"/>
        <v>1.562791756261832E-3</v>
      </c>
      <c r="BA202" s="13">
        <f t="shared" si="322"/>
        <v>5.7775325956946799E-4</v>
      </c>
      <c r="BB202" s="13">
        <f t="shared" si="323"/>
        <v>1.601935259155635E-4</v>
      </c>
      <c r="BC202" s="13">
        <f t="shared" si="324"/>
        <v>3.553346044556556E-5</v>
      </c>
      <c r="BD202" s="13">
        <f t="shared" si="325"/>
        <v>1.4176475959855968E-4</v>
      </c>
      <c r="BE202" s="13">
        <f t="shared" si="326"/>
        <v>2.5435315029873989E-4</v>
      </c>
      <c r="BF202" s="13">
        <f t="shared" si="327"/>
        <v>2.2817915132820744E-4</v>
      </c>
      <c r="BG202" s="13">
        <f t="shared" si="328"/>
        <v>1.3646571060671445E-4</v>
      </c>
      <c r="BH202" s="13">
        <f t="shared" si="329"/>
        <v>6.12114101890782E-5</v>
      </c>
      <c r="BI202" s="13">
        <f t="shared" si="330"/>
        <v>2.1965000413231909E-5</v>
      </c>
      <c r="BJ202" s="14">
        <f t="shared" si="331"/>
        <v>0.53159560292828179</v>
      </c>
      <c r="BK202" s="14">
        <f t="shared" si="332"/>
        <v>0.23470144905827864</v>
      </c>
      <c r="BL202" s="14">
        <f t="shared" si="333"/>
        <v>0.22136426678215348</v>
      </c>
      <c r="BM202" s="14">
        <f t="shared" si="334"/>
        <v>0.55211277555166927</v>
      </c>
      <c r="BN202" s="14">
        <f t="shared" si="335"/>
        <v>0.44520680150243952</v>
      </c>
    </row>
    <row r="203" spans="1:66" x14ac:dyDescent="0.25">
      <c r="A203" t="s">
        <v>21</v>
      </c>
      <c r="B203" t="s">
        <v>151</v>
      </c>
      <c r="C203" t="s">
        <v>273</v>
      </c>
      <c r="D203" s="11">
        <v>44232</v>
      </c>
      <c r="E203" s="10">
        <f>VLOOKUP(A203,home!$A$2:$E$405,3,FALSE)</f>
        <v>1.4055555555555601</v>
      </c>
      <c r="F203" s="10">
        <f>VLOOKUP(B203,home!$B$2:$E$405,3,FALSE)</f>
        <v>0.79</v>
      </c>
      <c r="G203" s="10">
        <f>VLOOKUP(C203,away!$B$2:$E$405,4,FALSE)</f>
        <v>0.99</v>
      </c>
      <c r="H203" s="10">
        <f>VLOOKUP(A203,away!$A$2:$E$405,3,FALSE)</f>
        <v>1.3583333333333301</v>
      </c>
      <c r="I203" s="10">
        <f>VLOOKUP(C203,away!$B$2:$E$405,3,FALSE)</f>
        <v>1.03</v>
      </c>
      <c r="J203" s="10">
        <f>VLOOKUP(B203,home!$B$2:$E$405,4,FALSE)</f>
        <v>1.39</v>
      </c>
      <c r="K203" s="12">
        <f t="shared" si="280"/>
        <v>1.0992850000000036</v>
      </c>
      <c r="L203" s="12">
        <f t="shared" si="281"/>
        <v>1.9447258333333284</v>
      </c>
      <c r="M203" s="13">
        <f t="shared" si="282"/>
        <v>4.7643415965806561E-2</v>
      </c>
      <c r="N203" s="13">
        <f t="shared" si="283"/>
        <v>5.2373692519971829E-2</v>
      </c>
      <c r="O203" s="13">
        <f t="shared" si="284"/>
        <v>9.2653381816949557E-2</v>
      </c>
      <c r="P203" s="13">
        <f t="shared" si="285"/>
        <v>0.10185247283064572</v>
      </c>
      <c r="Q203" s="13">
        <f t="shared" si="286"/>
        <v>2.8786807290908708E-2</v>
      </c>
      <c r="R203" s="13">
        <f t="shared" si="287"/>
        <v>9.0092712582559159E-2</v>
      </c>
      <c r="S203" s="13">
        <f t="shared" si="288"/>
        <v>5.4435256222825953E-2</v>
      </c>
      <c r="T203" s="13">
        <f t="shared" si="289"/>
        <v>5.5982447797818365E-2</v>
      </c>
      <c r="U203" s="13">
        <f t="shared" si="290"/>
        <v>9.9037567551318872E-2</v>
      </c>
      <c r="V203" s="13">
        <f t="shared" si="291"/>
        <v>1.2930235871518213E-2</v>
      </c>
      <c r="W203" s="13">
        <f t="shared" si="292"/>
        <v>1.0548301817595562E-2</v>
      </c>
      <c r="X203" s="13">
        <f t="shared" si="293"/>
        <v>2.0513555042474992E-2</v>
      </c>
      <c r="Y203" s="13">
        <f t="shared" si="294"/>
        <v>1.9946620212303146E-2</v>
      </c>
      <c r="Z203" s="13">
        <f t="shared" si="295"/>
        <v>5.8401875184792458E-2</v>
      </c>
      <c r="AA203" s="13">
        <f t="shared" si="296"/>
        <v>6.4200305362514781E-2</v>
      </c>
      <c r="AB203" s="13">
        <f t="shared" si="297"/>
        <v>3.5287216340216143E-2</v>
      </c>
      <c r="AC203" s="13">
        <f t="shared" si="298"/>
        <v>1.7276475551506914E-3</v>
      </c>
      <c r="AD203" s="13">
        <f t="shared" si="299"/>
        <v>2.8988974908888939E-3</v>
      </c>
      <c r="AE203" s="13">
        <f t="shared" si="300"/>
        <v>5.6375608387167981E-3</v>
      </c>
      <c r="AF203" s="13">
        <f t="shared" si="301"/>
        <v>5.4817551000204334E-3</v>
      </c>
      <c r="AG203" s="13">
        <f t="shared" si="302"/>
        <v>3.5535035850054863E-3</v>
      </c>
      <c r="AH203" s="13">
        <f t="shared" si="303"/>
        <v>2.8393908846743643E-2</v>
      </c>
      <c r="AI203" s="13">
        <f t="shared" si="304"/>
        <v>3.1212998086592687E-2</v>
      </c>
      <c r="AJ203" s="13">
        <f t="shared" si="305"/>
        <v>1.7155990300810074E-2</v>
      </c>
      <c r="AK203" s="13">
        <f t="shared" si="306"/>
        <v>6.2864409326086898E-3</v>
      </c>
      <c r="AL203" s="13">
        <f t="shared" si="307"/>
        <v>1.4773514627767798E-4</v>
      </c>
      <c r="AM203" s="13">
        <f t="shared" si="308"/>
        <v>6.3734290565436189E-4</v>
      </c>
      <c r="AN203" s="13">
        <f t="shared" si="309"/>
        <v>1.2394572133177636E-3</v>
      </c>
      <c r="AO203" s="13">
        <f t="shared" si="310"/>
        <v>1.2052022310251966E-3</v>
      </c>
      <c r="AP203" s="13">
        <f t="shared" si="311"/>
        <v>7.81262637688554E-4</v>
      </c>
      <c r="AQ203" s="13">
        <f t="shared" si="312"/>
        <v>3.7983540853276694E-4</v>
      </c>
      <c r="AR203" s="13">
        <f t="shared" si="313"/>
        <v>1.1043673608714812E-2</v>
      </c>
      <c r="AS203" s="13">
        <f t="shared" si="314"/>
        <v>1.2140144742956101E-2</v>
      </c>
      <c r="AT203" s="13">
        <f t="shared" si="315"/>
        <v>6.67273950688027E-3</v>
      </c>
      <c r="AU203" s="13">
        <f t="shared" si="316"/>
        <v>2.4450808162736343E-3</v>
      </c>
      <c r="AV203" s="13">
        <f t="shared" si="317"/>
        <v>6.719601662793426E-4</v>
      </c>
      <c r="AW203" s="13">
        <f t="shared" si="318"/>
        <v>8.7730380108076418E-6</v>
      </c>
      <c r="AX203" s="13">
        <f t="shared" si="319"/>
        <v>1.1677024934037619E-4</v>
      </c>
      <c r="AY203" s="13">
        <f t="shared" si="320"/>
        <v>2.2708612045700363E-4</v>
      </c>
      <c r="AZ203" s="13">
        <f t="shared" si="321"/>
        <v>2.2081012242208955E-4</v>
      </c>
      <c r="BA203" s="13">
        <f t="shared" si="322"/>
        <v>1.4313838311191075E-4</v>
      </c>
      <c r="BB203" s="13">
        <f t="shared" si="323"/>
        <v>6.9591227844823986E-5</v>
      </c>
      <c r="BC203" s="13">
        <f t="shared" si="324"/>
        <v>2.7067171712642949E-5</v>
      </c>
      <c r="BD203" s="13">
        <f t="shared" si="325"/>
        <v>3.5794862269615327E-3</v>
      </c>
      <c r="BE203" s="13">
        <f t="shared" si="326"/>
        <v>3.9348755170054211E-3</v>
      </c>
      <c r="BF203" s="13">
        <f t="shared" si="327"/>
        <v>2.162774816355659E-3</v>
      </c>
      <c r="BG203" s="13">
        <f t="shared" si="328"/>
        <v>7.9250197133251294E-4</v>
      </c>
      <c r="BH203" s="13">
        <f t="shared" si="329"/>
        <v>2.1779638238906608E-4</v>
      </c>
      <c r="BI203" s="13">
        <f t="shared" si="330"/>
        <v>4.788405924291307E-5</v>
      </c>
      <c r="BJ203" s="14">
        <f t="shared" si="331"/>
        <v>0.21077070536681167</v>
      </c>
      <c r="BK203" s="14">
        <f t="shared" si="332"/>
        <v>0.21896384971268179</v>
      </c>
      <c r="BL203" s="14">
        <f t="shared" si="333"/>
        <v>0.50802943963470493</v>
      </c>
      <c r="BM203" s="14">
        <f t="shared" si="334"/>
        <v>0.58254507380970311</v>
      </c>
      <c r="BN203" s="14">
        <f t="shared" si="335"/>
        <v>0.41340248300684157</v>
      </c>
    </row>
    <row r="204" spans="1:66" x14ac:dyDescent="0.25">
      <c r="A204" t="s">
        <v>21</v>
      </c>
      <c r="B204" t="s">
        <v>22</v>
      </c>
      <c r="C204" t="s">
        <v>271</v>
      </c>
      <c r="D204" s="11">
        <v>44232</v>
      </c>
      <c r="E204" s="10">
        <f>VLOOKUP(A204,home!$A$2:$E$405,3,FALSE)</f>
        <v>1.4055555555555601</v>
      </c>
      <c r="F204" s="10">
        <f>VLOOKUP(B204,home!$B$2:$E$405,3,FALSE)</f>
        <v>1.34</v>
      </c>
      <c r="G204" s="10">
        <f>VLOOKUP(C204,away!$B$2:$E$405,4,FALSE)</f>
        <v>0.99</v>
      </c>
      <c r="H204" s="10">
        <f>VLOOKUP(A204,away!$A$2:$E$405,3,FALSE)</f>
        <v>1.3583333333333301</v>
      </c>
      <c r="I204" s="10">
        <f>VLOOKUP(C204,away!$B$2:$E$405,3,FALSE)</f>
        <v>0.87</v>
      </c>
      <c r="J204" s="10">
        <f>VLOOKUP(B204,home!$B$2:$E$405,4,FALSE)</f>
        <v>1.43</v>
      </c>
      <c r="K204" s="12">
        <f t="shared" si="280"/>
        <v>1.8646100000000061</v>
      </c>
      <c r="L204" s="12">
        <f t="shared" si="281"/>
        <v>1.6899024999999959</v>
      </c>
      <c r="M204" s="13">
        <f t="shared" si="282"/>
        <v>2.859531173337599E-2</v>
      </c>
      <c r="N204" s="13">
        <f t="shared" si="283"/>
        <v>5.3319104211170386E-2</v>
      </c>
      <c r="O204" s="13">
        <f t="shared" si="284"/>
        <v>4.8323288786511293E-2</v>
      </c>
      <c r="P204" s="13">
        <f t="shared" si="285"/>
        <v>9.0104087504217126E-2</v>
      </c>
      <c r="Q204" s="13">
        <f t="shared" si="286"/>
        <v>4.9709667451595378E-2</v>
      </c>
      <c r="R204" s="13">
        <f t="shared" si="287"/>
        <v>4.0830823264273619E-2</v>
      </c>
      <c r="S204" s="13">
        <f t="shared" si="288"/>
        <v>7.0979699930072374E-2</v>
      </c>
      <c r="T204" s="13">
        <f t="shared" si="289"/>
        <v>8.4004491300619447E-2</v>
      </c>
      <c r="U204" s="13">
        <f t="shared" si="290"/>
        <v>7.6133561366797484E-2</v>
      </c>
      <c r="V204" s="13">
        <f t="shared" si="291"/>
        <v>2.4850853381354652E-2</v>
      </c>
      <c r="W204" s="13">
        <f t="shared" si="292"/>
        <v>3.089638100897318E-2</v>
      </c>
      <c r="X204" s="13">
        <f t="shared" si="293"/>
        <v>5.2211871508016164E-2</v>
      </c>
      <c r="Y204" s="13">
        <f t="shared" si="294"/>
        <v>4.4116486095537553E-2</v>
      </c>
      <c r="Z204" s="13">
        <f t="shared" si="295"/>
        <v>2.3000036770451326E-2</v>
      </c>
      <c r="AA204" s="13">
        <f t="shared" si="296"/>
        <v>4.2886098562551385E-2</v>
      </c>
      <c r="AB204" s="13">
        <f t="shared" si="297"/>
        <v>3.9982924120359607E-2</v>
      </c>
      <c r="AC204" s="13">
        <f t="shared" si="298"/>
        <v>4.8940790725288154E-3</v>
      </c>
      <c r="AD204" s="13">
        <f t="shared" si="299"/>
        <v>1.4402425248285422E-2</v>
      </c>
      <c r="AE204" s="13">
        <f t="shared" si="300"/>
        <v>2.433869443314059E-2</v>
      </c>
      <c r="AF204" s="13">
        <f t="shared" si="301"/>
        <v>2.0565010284650142E-2</v>
      </c>
      <c r="AG204" s="13">
        <f t="shared" si="302"/>
        <v>1.1584287430851966E-2</v>
      </c>
      <c r="AH204" s="13">
        <f t="shared" si="303"/>
        <v>9.7169549096193797E-3</v>
      </c>
      <c r="AI204" s="13">
        <f t="shared" si="304"/>
        <v>1.8118331294025451E-2</v>
      </c>
      <c r="AJ204" s="13">
        <f t="shared" si="305"/>
        <v>1.6891810857076459E-2</v>
      </c>
      <c r="AK204" s="13">
        <f t="shared" si="306"/>
        <v>1.0498879814071143E-2</v>
      </c>
      <c r="AL204" s="13">
        <f t="shared" si="307"/>
        <v>6.1685150784909055E-4</v>
      </c>
      <c r="AM204" s="13">
        <f t="shared" si="308"/>
        <v>5.3709812284411136E-3</v>
      </c>
      <c r="AN204" s="13">
        <f t="shared" si="309"/>
        <v>9.0764346053956863E-3</v>
      </c>
      <c r="AO204" s="13">
        <f t="shared" si="310"/>
        <v>7.6691447653723255E-3</v>
      </c>
      <c r="AP204" s="13">
        <f t="shared" si="311"/>
        <v>4.3200356372881917E-3</v>
      </c>
      <c r="AQ204" s="13">
        <f t="shared" si="312"/>
        <v>1.8251097558855971E-3</v>
      </c>
      <c r="AR204" s="13">
        <f t="shared" si="313"/>
        <v>3.2841412788306044E-3</v>
      </c>
      <c r="AS204" s="13">
        <f t="shared" si="314"/>
        <v>6.1236426699203539E-3</v>
      </c>
      <c r="AT204" s="13">
        <f t="shared" si="315"/>
        <v>5.7091026793801153E-3</v>
      </c>
      <c r="AU204" s="13">
        <f t="shared" si="316"/>
        <v>3.5484166489996635E-3</v>
      </c>
      <c r="AV204" s="13">
        <f t="shared" si="317"/>
        <v>1.6541032919728212E-3</v>
      </c>
      <c r="AW204" s="13">
        <f t="shared" si="318"/>
        <v>5.399179763625144E-5</v>
      </c>
      <c r="AX204" s="13">
        <f t="shared" si="319"/>
        <v>1.6691308847272695E-3</v>
      </c>
      <c r="AY204" s="13">
        <f t="shared" si="320"/>
        <v>2.8206684549278169E-3</v>
      </c>
      <c r="AZ204" s="13">
        <f t="shared" si="321"/>
        <v>2.3833273368268227E-3</v>
      </c>
      <c r="BA204" s="13">
        <f t="shared" si="322"/>
        <v>1.3425302749406598E-3</v>
      </c>
      <c r="BB204" s="13">
        <f t="shared" si="323"/>
        <v>5.6718631698697564E-4</v>
      </c>
      <c r="BC204" s="13">
        <f t="shared" si="324"/>
        <v>1.9169791500841605E-4</v>
      </c>
      <c r="BD204" s="13">
        <f t="shared" si="325"/>
        <v>9.249797595748359E-4</v>
      </c>
      <c r="BE204" s="13">
        <f t="shared" si="326"/>
        <v>1.7247265095008406E-3</v>
      </c>
      <c r="BF204" s="13">
        <f t="shared" si="327"/>
        <v>1.6079711484401867E-3</v>
      </c>
      <c r="BG204" s="13">
        <f t="shared" si="328"/>
        <v>9.9941302769768854E-4</v>
      </c>
      <c r="BH204" s="13">
        <f t="shared" si="329"/>
        <v>4.658788813938484E-4</v>
      </c>
      <c r="BI204" s="13">
        <f t="shared" si="330"/>
        <v>1.7373648420715733E-4</v>
      </c>
      <c r="BJ204" s="14">
        <f t="shared" si="331"/>
        <v>0.42238466614864112</v>
      </c>
      <c r="BK204" s="14">
        <f t="shared" si="332"/>
        <v>0.22286155158432588</v>
      </c>
      <c r="BL204" s="14">
        <f t="shared" si="333"/>
        <v>0.32959878535520387</v>
      </c>
      <c r="BM204" s="14">
        <f t="shared" si="334"/>
        <v>0.68419608025018652</v>
      </c>
      <c r="BN204" s="14">
        <f t="shared" si="335"/>
        <v>0.31088228295114378</v>
      </c>
    </row>
    <row r="205" spans="1:66" x14ac:dyDescent="0.25">
      <c r="A205" t="s">
        <v>21</v>
      </c>
      <c r="B205" t="s">
        <v>23</v>
      </c>
      <c r="C205" t="s">
        <v>274</v>
      </c>
      <c r="D205" s="11">
        <v>44232</v>
      </c>
      <c r="E205" s="10">
        <f>VLOOKUP(A205,home!$A$2:$E$405,3,FALSE)</f>
        <v>1.4055555555555601</v>
      </c>
      <c r="F205" s="10">
        <f>VLOOKUP(B205,home!$B$2:$E$405,3,FALSE)</f>
        <v>1.62</v>
      </c>
      <c r="G205" s="10">
        <f>VLOOKUP(C205,away!$B$2:$E$405,4,FALSE)</f>
        <v>0.71</v>
      </c>
      <c r="H205" s="10">
        <f>VLOOKUP(A205,away!$A$2:$E$405,3,FALSE)</f>
        <v>1.3583333333333301</v>
      </c>
      <c r="I205" s="10">
        <f>VLOOKUP(C205,away!$B$2:$E$405,3,FALSE)</f>
        <v>1.34</v>
      </c>
      <c r="J205" s="10">
        <f>VLOOKUP(B205,home!$B$2:$E$405,4,FALSE)</f>
        <v>0.82</v>
      </c>
      <c r="K205" s="12">
        <f t="shared" si="280"/>
        <v>1.6166700000000054</v>
      </c>
      <c r="L205" s="12">
        <f t="shared" si="281"/>
        <v>1.4925366666666631</v>
      </c>
      <c r="M205" s="13">
        <f t="shared" si="282"/>
        <v>4.4636352803981802E-2</v>
      </c>
      <c r="N205" s="13">
        <f t="shared" si="283"/>
        <v>7.2162252487613487E-2</v>
      </c>
      <c r="O205" s="13">
        <f t="shared" si="284"/>
        <v>6.6621393226212161E-2</v>
      </c>
      <c r="P205" s="13">
        <f t="shared" si="285"/>
        <v>0.10770480778702075</v>
      </c>
      <c r="Q205" s="13">
        <f t="shared" si="286"/>
        <v>5.8331274364575275E-2</v>
      </c>
      <c r="R205" s="13">
        <f t="shared" si="287"/>
        <v>4.9717436087269862E-2</v>
      </c>
      <c r="S205" s="13">
        <f t="shared" si="288"/>
        <v>6.4971289608838093E-2</v>
      </c>
      <c r="T205" s="13">
        <f t="shared" si="289"/>
        <v>8.7061565802521751E-2</v>
      </c>
      <c r="U205" s="13">
        <f t="shared" si="290"/>
        <v>8.0376687399206823E-2</v>
      </c>
      <c r="V205" s="13">
        <f t="shared" si="291"/>
        <v>1.7419086112077715E-2</v>
      </c>
      <c r="W205" s="13">
        <f t="shared" si="292"/>
        <v>3.1434140442326078E-2</v>
      </c>
      <c r="X205" s="13">
        <f t="shared" si="293"/>
        <v>4.6916607195321106E-2</v>
      </c>
      <c r="Y205" s="13">
        <f t="shared" si="294"/>
        <v>3.5012378257306881E-2</v>
      </c>
      <c r="Z205" s="13">
        <f t="shared" si="295"/>
        <v>2.473503211096887E-2</v>
      </c>
      <c r="AA205" s="13">
        <f t="shared" si="296"/>
        <v>3.9988384362840169E-2</v>
      </c>
      <c r="AB205" s="13">
        <f t="shared" si="297"/>
        <v>3.2324010673936532E-2</v>
      </c>
      <c r="AC205" s="13">
        <f t="shared" si="298"/>
        <v>2.6269497893423514E-3</v>
      </c>
      <c r="AD205" s="13">
        <f t="shared" si="299"/>
        <v>1.2704657957223869E-2</v>
      </c>
      <c r="AE205" s="13">
        <f t="shared" si="300"/>
        <v>1.8962167838615009E-2</v>
      </c>
      <c r="AF205" s="13">
        <f t="shared" si="301"/>
        <v>1.4150865389310128E-2</v>
      </c>
      <c r="AG205" s="13">
        <f t="shared" si="302"/>
        <v>7.0402284862031948E-3</v>
      </c>
      <c r="AH205" s="13">
        <f t="shared" si="303"/>
        <v>9.2294855941995879E-3</v>
      </c>
      <c r="AI205" s="13">
        <f t="shared" si="304"/>
        <v>1.4921032475574697E-2</v>
      </c>
      <c r="AJ205" s="13">
        <f t="shared" si="305"/>
        <v>1.2061192786143718E-2</v>
      </c>
      <c r="AK205" s="13">
        <f t="shared" si="306"/>
        <v>6.4996561805250102E-3</v>
      </c>
      <c r="AL205" s="13">
        <f t="shared" si="307"/>
        <v>2.5354681048406176E-4</v>
      </c>
      <c r="AM205" s="13">
        <f t="shared" si="308"/>
        <v>4.1078478759410319E-3</v>
      </c>
      <c r="AN205" s="13">
        <f t="shared" si="309"/>
        <v>6.1311135759307602E-3</v>
      </c>
      <c r="AO205" s="13">
        <f t="shared" si="310"/>
        <v>4.5754559097872126E-3</v>
      </c>
      <c r="AP205" s="13">
        <f t="shared" si="311"/>
        <v>2.2763452373580294E-3</v>
      </c>
      <c r="AQ205" s="13">
        <f t="shared" si="312"/>
        <v>8.4938218318722188E-4</v>
      </c>
      <c r="AR205" s="13">
        <f t="shared" si="313"/>
        <v>2.7550691327629271E-3</v>
      </c>
      <c r="AS205" s="13">
        <f t="shared" si="314"/>
        <v>4.4540376148638561E-3</v>
      </c>
      <c r="AT205" s="13">
        <f t="shared" si="315"/>
        <v>3.6003544954109888E-3</v>
      </c>
      <c r="AU205" s="13">
        <f t="shared" si="316"/>
        <v>1.9401950340320342E-3</v>
      </c>
      <c r="AV205" s="13">
        <f t="shared" si="317"/>
        <v>7.8416377641714493E-4</v>
      </c>
      <c r="AW205" s="13">
        <f t="shared" si="318"/>
        <v>1.6994251429571956E-5</v>
      </c>
      <c r="AX205" s="13">
        <f t="shared" si="319"/>
        <v>1.1068390709329354E-3</v>
      </c>
      <c r="AY205" s="13">
        <f t="shared" si="320"/>
        <v>1.6519978974666694E-3</v>
      </c>
      <c r="AZ205" s="13">
        <f t="shared" si="321"/>
        <v>1.2328337176126197E-3</v>
      </c>
      <c r="BA205" s="13">
        <f t="shared" si="322"/>
        <v>6.1334984247993641E-4</v>
      </c>
      <c r="BB205" s="13">
        <f t="shared" si="323"/>
        <v>2.2886178234888179E-4</v>
      </c>
      <c r="BC205" s="13">
        <f t="shared" si="324"/>
        <v>6.831692035087826E-5</v>
      </c>
      <c r="BD205" s="13">
        <f t="shared" si="325"/>
        <v>6.8534028330836548E-4</v>
      </c>
      <c r="BE205" s="13">
        <f t="shared" si="326"/>
        <v>1.1079690758161386E-3</v>
      </c>
      <c r="BF205" s="13">
        <f t="shared" si="327"/>
        <v>8.9561018289984189E-4</v>
      </c>
      <c r="BG205" s="13">
        <f t="shared" si="328"/>
        <v>4.8263537146289742E-4</v>
      </c>
      <c r="BH205" s="13">
        <f t="shared" si="329"/>
        <v>1.9506553149573129E-4</v>
      </c>
      <c r="BI205" s="13">
        <f t="shared" si="330"/>
        <v>6.3071318560640926E-5</v>
      </c>
      <c r="BJ205" s="14">
        <f t="shared" si="331"/>
        <v>0.40661848223441288</v>
      </c>
      <c r="BK205" s="14">
        <f t="shared" si="332"/>
        <v>0.23926403080921144</v>
      </c>
      <c r="BL205" s="14">
        <f t="shared" si="333"/>
        <v>0.328702790602939</v>
      </c>
      <c r="BM205" s="14">
        <f t="shared" si="334"/>
        <v>0.5985118153548219</v>
      </c>
      <c r="BN205" s="14">
        <f t="shared" si="335"/>
        <v>0.39917351675667334</v>
      </c>
    </row>
    <row r="206" spans="1:66" x14ac:dyDescent="0.25">
      <c r="A206" t="s">
        <v>24</v>
      </c>
      <c r="B206" t="s">
        <v>25</v>
      </c>
      <c r="C206" t="s">
        <v>293</v>
      </c>
      <c r="D206" s="11">
        <v>44232</v>
      </c>
      <c r="E206" s="10">
        <f>VLOOKUP(A206,home!$A$2:$E$405,3,FALSE)</f>
        <v>1.63610315186246</v>
      </c>
      <c r="F206" s="10">
        <f>VLOOKUP(B206,home!$B$2:$E$405,3,FALSE)</f>
        <v>1.26</v>
      </c>
      <c r="G206" s="10">
        <f>VLOOKUP(C206,away!$B$2:$E$405,4,FALSE)</f>
        <v>1.01</v>
      </c>
      <c r="H206" s="10">
        <f>VLOOKUP(A206,away!$A$2:$E$405,3,FALSE)</f>
        <v>1.4240687679083099</v>
      </c>
      <c r="I206" s="10">
        <f>VLOOKUP(C206,away!$B$2:$E$405,3,FALSE)</f>
        <v>0.54</v>
      </c>
      <c r="J206" s="10">
        <f>VLOOKUP(B206,home!$B$2:$E$405,4,FALSE)</f>
        <v>0.95</v>
      </c>
      <c r="K206" s="12">
        <f t="shared" si="280"/>
        <v>2.0821048710601668</v>
      </c>
      <c r="L206" s="12">
        <f t="shared" si="281"/>
        <v>0.73054727793696306</v>
      </c>
      <c r="M206" s="13">
        <f t="shared" si="282"/>
        <v>6.0045531332891734E-2</v>
      </c>
      <c r="N206" s="13">
        <f t="shared" si="283"/>
        <v>0.12502109327360975</v>
      </c>
      <c r="O206" s="13">
        <f t="shared" si="284"/>
        <v>4.3866099467522679E-2</v>
      </c>
      <c r="P206" s="13">
        <f t="shared" si="285"/>
        <v>9.1333819375738756E-2</v>
      </c>
      <c r="Q206" s="13">
        <f t="shared" si="286"/>
        <v>0.13015351364512517</v>
      </c>
      <c r="R206" s="13">
        <f t="shared" si="287"/>
        <v>1.6023129779855379E-2</v>
      </c>
      <c r="S206" s="13">
        <f t="shared" si="288"/>
        <v>3.473142120898582E-2</v>
      </c>
      <c r="T206" s="13">
        <f t="shared" si="289"/>
        <v>9.5083295107377577E-2</v>
      </c>
      <c r="U206" s="13">
        <f t="shared" si="290"/>
        <v>3.3361836564266098E-2</v>
      </c>
      <c r="V206" s="13">
        <f t="shared" si="291"/>
        <v>5.8699036491303607E-3</v>
      </c>
      <c r="W206" s="13">
        <f t="shared" si="292"/>
        <v>9.0331088248703673E-2</v>
      </c>
      <c r="X206" s="13">
        <f t="shared" si="293"/>
        <v>6.5991130633174064E-2</v>
      </c>
      <c r="Y206" s="13">
        <f t="shared" si="294"/>
        <v>2.410482042602392E-2</v>
      </c>
      <c r="Z206" s="13">
        <f t="shared" si="295"/>
        <v>3.901884614901346E-3</v>
      </c>
      <c r="AA206" s="13">
        <f t="shared" si="296"/>
        <v>8.1241329630008154E-3</v>
      </c>
      <c r="AB206" s="13">
        <f t="shared" si="297"/>
        <v>8.457648407702233E-3</v>
      </c>
      <c r="AC206" s="13">
        <f t="shared" si="298"/>
        <v>5.5803561453892302E-4</v>
      </c>
      <c r="AD206" s="13">
        <f t="shared" si="299"/>
        <v>4.7019699712697934E-2</v>
      </c>
      <c r="AE206" s="13">
        <f t="shared" si="300"/>
        <v>3.4350113634524886E-2</v>
      </c>
      <c r="AF206" s="13">
        <f t="shared" si="301"/>
        <v>1.2547191006263756E-2</v>
      </c>
      <c r="AG206" s="13">
        <f t="shared" si="302"/>
        <v>3.055438745127044E-3</v>
      </c>
      <c r="AH206" s="13">
        <f t="shared" si="303"/>
        <v>7.1262779606007329E-4</v>
      </c>
      <c r="AI206" s="13">
        <f t="shared" si="304"/>
        <v>1.4837658054295498E-3</v>
      </c>
      <c r="AJ206" s="13">
        <f t="shared" si="305"/>
        <v>1.5446780054986888E-3</v>
      </c>
      <c r="AK206" s="13">
        <f t="shared" si="306"/>
        <v>1.0720605331561077E-3</v>
      </c>
      <c r="AL206" s="13">
        <f t="shared" si="307"/>
        <v>3.3952584242090589E-5</v>
      </c>
      <c r="AM206" s="13">
        <f t="shared" si="308"/>
        <v>1.9579989161518947E-2</v>
      </c>
      <c r="AN206" s="13">
        <f t="shared" si="309"/>
        <v>1.4304107783982908E-2</v>
      </c>
      <c r="AO206" s="13">
        <f t="shared" si="310"/>
        <v>5.2249135024528184E-3</v>
      </c>
      <c r="AP206" s="13">
        <f t="shared" si="311"/>
        <v>1.2723487788909968E-3</v>
      </c>
      <c r="AQ206" s="13">
        <f t="shared" si="312"/>
        <v>2.3237773425130914E-4</v>
      </c>
      <c r="AR206" s="13">
        <f t="shared" si="313"/>
        <v>1.0412165931878081E-4</v>
      </c>
      <c r="AS206" s="13">
        <f t="shared" si="314"/>
        <v>2.1679221405050071E-4</v>
      </c>
      <c r="AT206" s="13">
        <f t="shared" si="315"/>
        <v>2.2569206244123295E-4</v>
      </c>
      <c r="AU206" s="13">
        <f t="shared" si="316"/>
        <v>1.5663818085616881E-4</v>
      </c>
      <c r="AV206" s="13">
        <f t="shared" si="317"/>
        <v>8.1534279838658142E-5</v>
      </c>
      <c r="AW206" s="13">
        <f t="shared" si="318"/>
        <v>1.434568405226175E-6</v>
      </c>
      <c r="AX206" s="13">
        <f t="shared" si="319"/>
        <v>6.7945984680839767E-3</v>
      </c>
      <c r="AY206" s="13">
        <f t="shared" si="320"/>
        <v>4.9637754155334082E-3</v>
      </c>
      <c r="AZ206" s="13">
        <f t="shared" si="321"/>
        <v>1.8131363090541743E-3</v>
      </c>
      <c r="BA206" s="13">
        <f t="shared" si="322"/>
        <v>4.4152726503606649E-4</v>
      </c>
      <c r="BB206" s="13">
        <f t="shared" si="323"/>
        <v>8.0639135401762595E-5</v>
      </c>
      <c r="BC206" s="13">
        <f t="shared" si="324"/>
        <v>1.1782140172589575E-5</v>
      </c>
      <c r="BD206" s="13">
        <f t="shared" si="325"/>
        <v>1.2677632464935851E-5</v>
      </c>
      <c r="BE206" s="13">
        <f t="shared" si="326"/>
        <v>2.6396160308753444E-5</v>
      </c>
      <c r="BF206" s="13">
        <f t="shared" si="327"/>
        <v>2.7479786978070295E-5</v>
      </c>
      <c r="BG206" s="13">
        <f t="shared" si="328"/>
        <v>1.9071932774245302E-5</v>
      </c>
      <c r="BH206" s="13">
        <f t="shared" si="329"/>
        <v>9.9274410324470485E-6</v>
      </c>
      <c r="BI206" s="13">
        <f t="shared" si="330"/>
        <v>4.1339946661641157E-6</v>
      </c>
      <c r="BJ206" s="14">
        <f t="shared" si="331"/>
        <v>0.68237658012700686</v>
      </c>
      <c r="BK206" s="14">
        <f t="shared" si="332"/>
        <v>0.19753643918106112</v>
      </c>
      <c r="BL206" s="14">
        <f t="shared" si="333"/>
        <v>0.11553044466722158</v>
      </c>
      <c r="BM206" s="14">
        <f t="shared" si="334"/>
        <v>0.52793982086831925</v>
      </c>
      <c r="BN206" s="14">
        <f t="shared" si="335"/>
        <v>0.46644318687474345</v>
      </c>
    </row>
    <row r="207" spans="1:66" x14ac:dyDescent="0.25">
      <c r="A207" t="s">
        <v>24</v>
      </c>
      <c r="B207" t="s">
        <v>180</v>
      </c>
      <c r="C207" t="s">
        <v>287</v>
      </c>
      <c r="D207" s="11">
        <v>44232</v>
      </c>
      <c r="E207" s="10">
        <f>VLOOKUP(A207,home!$A$2:$E$405,3,FALSE)</f>
        <v>1.63610315186246</v>
      </c>
      <c r="F207" s="10">
        <f>VLOOKUP(B207,home!$B$2:$E$405,3,FALSE)</f>
        <v>1.1499999999999999</v>
      </c>
      <c r="G207" s="10">
        <f>VLOOKUP(C207,away!$B$2:$E$405,4,FALSE)</f>
        <v>1.22</v>
      </c>
      <c r="H207" s="10">
        <f>VLOOKUP(A207,away!$A$2:$E$405,3,FALSE)</f>
        <v>1.4240687679083099</v>
      </c>
      <c r="I207" s="10">
        <f>VLOOKUP(C207,away!$B$2:$E$405,3,FALSE)</f>
        <v>0.79</v>
      </c>
      <c r="J207" s="10">
        <f>VLOOKUP(B207,home!$B$2:$E$405,4,FALSE)</f>
        <v>1.1200000000000001</v>
      </c>
      <c r="K207" s="12">
        <f t="shared" si="280"/>
        <v>2.2954527220630312</v>
      </c>
      <c r="L207" s="12">
        <f t="shared" si="281"/>
        <v>1.2600160458452729</v>
      </c>
      <c r="M207" s="13">
        <f t="shared" si="282"/>
        <v>2.856798002473818E-2</v>
      </c>
      <c r="N207" s="13">
        <f t="shared" si="283"/>
        <v>6.5576447511627542E-2</v>
      </c>
      <c r="O207" s="13">
        <f t="shared" si="284"/>
        <v>3.5996113228557343E-2</v>
      </c>
      <c r="P207" s="13">
        <f t="shared" si="285"/>
        <v>8.2627376094181026E-2</v>
      </c>
      <c r="Q207" s="13">
        <f t="shared" si="286"/>
        <v>7.5263817471894506E-2</v>
      </c>
      <c r="R207" s="13">
        <f t="shared" si="287"/>
        <v>2.2677840128022774E-2</v>
      </c>
      <c r="S207" s="13">
        <f t="shared" si="288"/>
        <v>5.9745939985056867E-2</v>
      </c>
      <c r="T207" s="13">
        <f t="shared" si="289"/>
        <v>9.4833617686156876E-2</v>
      </c>
      <c r="U207" s="13">
        <f t="shared" si="290"/>
        <v>5.2055909852380115E-2</v>
      </c>
      <c r="V207" s="13">
        <f t="shared" si="291"/>
        <v>1.920040179004923E-2</v>
      </c>
      <c r="W207" s="13">
        <f t="shared" si="292"/>
        <v>5.7588178229571782E-2</v>
      </c>
      <c r="X207" s="13">
        <f t="shared" si="293"/>
        <v>7.256202862025786E-2</v>
      </c>
      <c r="Y207" s="13">
        <f t="shared" si="294"/>
        <v>4.5714660190304422E-2</v>
      </c>
      <c r="Z207" s="13">
        <f t="shared" si="295"/>
        <v>9.524814148807504E-3</v>
      </c>
      <c r="AA207" s="13">
        <f t="shared" si="296"/>
        <v>2.1863760565024655E-2</v>
      </c>
      <c r="AB207" s="13">
        <f t="shared" si="297"/>
        <v>2.5093614351760111E-2</v>
      </c>
      <c r="AC207" s="13">
        <f t="shared" si="298"/>
        <v>3.4708413460016892E-3</v>
      </c>
      <c r="AD207" s="13">
        <f t="shared" si="299"/>
        <v>3.3047735118930388E-2</v>
      </c>
      <c r="AE207" s="13">
        <f t="shared" si="300"/>
        <v>4.164067652869663E-2</v>
      </c>
      <c r="AF207" s="13">
        <f t="shared" si="301"/>
        <v>2.6233960293005201E-2</v>
      </c>
      <c r="AG207" s="13">
        <f t="shared" si="302"/>
        <v>1.1018403638418103E-2</v>
      </c>
      <c r="AH207" s="13">
        <f t="shared" si="303"/>
        <v>3.0003546652978873E-3</v>
      </c>
      <c r="AI207" s="13">
        <f t="shared" si="304"/>
        <v>6.8871722836125497E-3</v>
      </c>
      <c r="AJ207" s="13">
        <f t="shared" si="305"/>
        <v>7.9045891828677488E-3</v>
      </c>
      <c r="AK207" s="13">
        <f t="shared" si="306"/>
        <v>6.0482035855345872E-3</v>
      </c>
      <c r="AL207" s="13">
        <f t="shared" si="307"/>
        <v>4.015495852503044E-4</v>
      </c>
      <c r="AM207" s="13">
        <f t="shared" si="308"/>
        <v>1.5171902707353363E-2</v>
      </c>
      <c r="AN207" s="13">
        <f t="shared" si="309"/>
        <v>1.9116840857268575E-2</v>
      </c>
      <c r="AO207" s="13">
        <f t="shared" si="310"/>
        <v>1.2043763113014456E-2</v>
      </c>
      <c r="AP207" s="13">
        <f t="shared" si="311"/>
        <v>5.0584449249192094E-3</v>
      </c>
      <c r="AQ207" s="13">
        <f t="shared" si="312"/>
        <v>1.5934304431056989E-3</v>
      </c>
      <c r="AR207" s="13">
        <f t="shared" si="313"/>
        <v>7.5609900430041157E-4</v>
      </c>
      <c r="AS207" s="13">
        <f t="shared" si="314"/>
        <v>1.7355895175705271E-3</v>
      </c>
      <c r="AT207" s="13">
        <f t="shared" si="315"/>
        <v>1.9919818412456654E-3</v>
      </c>
      <c r="AU207" s="13">
        <f t="shared" si="316"/>
        <v>1.5241667132624972E-3</v>
      </c>
      <c r="AV207" s="13">
        <f t="shared" si="317"/>
        <v>8.7466315770906588E-4</v>
      </c>
      <c r="AW207" s="13">
        <f t="shared" si="318"/>
        <v>3.2261243932900709E-5</v>
      </c>
      <c r="AX207" s="13">
        <f t="shared" si="319"/>
        <v>5.8043975614116231E-3</v>
      </c>
      <c r="AY207" s="13">
        <f t="shared" si="320"/>
        <v>7.3136340638438177E-3</v>
      </c>
      <c r="AZ207" s="13">
        <f t="shared" si="321"/>
        <v>4.6076481369418916E-3</v>
      </c>
      <c r="BA207" s="13">
        <f t="shared" si="322"/>
        <v>1.9352368620519536E-3</v>
      </c>
      <c r="BB207" s="13">
        <f t="shared" si="323"/>
        <v>6.0960737467417956E-4</v>
      </c>
      <c r="BC207" s="13">
        <f t="shared" si="324"/>
        <v>1.5362301475101535E-4</v>
      </c>
      <c r="BD207" s="13">
        <f t="shared" si="325"/>
        <v>1.5878281294435864E-4</v>
      </c>
      <c r="BE207" s="13">
        <f t="shared" si="326"/>
        <v>3.6447844018995312E-4</v>
      </c>
      <c r="BF207" s="13">
        <f t="shared" si="327"/>
        <v>4.1832151383365795E-4</v>
      </c>
      <c r="BG207" s="13">
        <f t="shared" si="328"/>
        <v>3.2007908587566603E-4</v>
      </c>
      <c r="BH207" s="13">
        <f t="shared" si="329"/>
        <v>1.8368160223718611E-4</v>
      </c>
      <c r="BI207" s="13">
        <f t="shared" si="330"/>
        <v>8.4326486769649577E-5</v>
      </c>
      <c r="BJ207" s="14">
        <f t="shared" si="331"/>
        <v>0.59688805434819914</v>
      </c>
      <c r="BK207" s="14">
        <f t="shared" si="332"/>
        <v>0.2013277228891211</v>
      </c>
      <c r="BL207" s="14">
        <f t="shared" si="333"/>
        <v>0.18993972801899636</v>
      </c>
      <c r="BM207" s="14">
        <f t="shared" si="334"/>
        <v>0.67968937212619185</v>
      </c>
      <c r="BN207" s="14">
        <f t="shared" si="335"/>
        <v>0.31070957445902136</v>
      </c>
    </row>
    <row r="208" spans="1:66" x14ac:dyDescent="0.25">
      <c r="A208" t="s">
        <v>24</v>
      </c>
      <c r="B208" t="s">
        <v>286</v>
      </c>
      <c r="C208" t="s">
        <v>326</v>
      </c>
      <c r="D208" s="11">
        <v>44232</v>
      </c>
      <c r="E208" s="10">
        <f>VLOOKUP(A208,home!$A$2:$E$405,3,FALSE)</f>
        <v>1.63610315186246</v>
      </c>
      <c r="F208" s="10">
        <f>VLOOKUP(B208,home!$B$2:$E$405,3,FALSE)</f>
        <v>1.58</v>
      </c>
      <c r="G208" s="10">
        <f>VLOOKUP(C208,away!$B$2:$E$405,4,FALSE)</f>
        <v>0.92</v>
      </c>
      <c r="H208" s="10">
        <f>VLOOKUP(A208,away!$A$2:$E$405,3,FALSE)</f>
        <v>1.4240687679083099</v>
      </c>
      <c r="I208" s="10">
        <f>VLOOKUP(C208,away!$B$2:$E$405,3,FALSE)</f>
        <v>0.71</v>
      </c>
      <c r="J208" s="10">
        <f>VLOOKUP(B208,home!$B$2:$E$405,4,FALSE)</f>
        <v>0.74</v>
      </c>
      <c r="K208" s="12">
        <f t="shared" si="280"/>
        <v>2.3782395415472721</v>
      </c>
      <c r="L208" s="12">
        <f t="shared" si="281"/>
        <v>0.74820573065902596</v>
      </c>
      <c r="M208" s="13">
        <f t="shared" si="282"/>
        <v>4.3873478660304263E-2</v>
      </c>
      <c r="N208" s="13">
        <f t="shared" si="283"/>
        <v>0.10434164177516604</v>
      </c>
      <c r="O208" s="13">
        <f t="shared" si="284"/>
        <v>3.282638815758613E-2</v>
      </c>
      <c r="P208" s="13">
        <f t="shared" si="285"/>
        <v>7.8069014322550451E-2</v>
      </c>
      <c r="Q208" s="13">
        <f t="shared" si="286"/>
        <v>0.12407470914983029</v>
      </c>
      <c r="R208" s="13">
        <f t="shared" si="287"/>
        <v>1.2280445868171761E-2</v>
      </c>
      <c r="S208" s="13">
        <f t="shared" si="288"/>
        <v>3.4729244086638821E-2</v>
      </c>
      <c r="T208" s="13">
        <f t="shared" si="289"/>
        <v>9.2833408415754909E-2</v>
      </c>
      <c r="U208" s="13">
        <f t="shared" si="290"/>
        <v>2.9205841951516903E-2</v>
      </c>
      <c r="V208" s="13">
        <f t="shared" si="291"/>
        <v>6.8664054934557935E-3</v>
      </c>
      <c r="W208" s="13">
        <f t="shared" si="292"/>
        <v>9.8359793135367857E-2</v>
      </c>
      <c r="X208" s="13">
        <f t="shared" si="293"/>
        <v>7.3593360890318552E-2</v>
      </c>
      <c r="Y208" s="13">
        <f t="shared" si="294"/>
        <v>2.7531487178297082E-2</v>
      </c>
      <c r="Z208" s="13">
        <f t="shared" si="295"/>
        <v>3.0627666578713574E-3</v>
      </c>
      <c r="AA208" s="13">
        <f t="shared" si="296"/>
        <v>7.2839927722822481E-3</v>
      </c>
      <c r="AB208" s="13">
        <f t="shared" si="297"/>
        <v>8.6615398156930888E-3</v>
      </c>
      <c r="AC208" s="13">
        <f t="shared" si="298"/>
        <v>7.6363546552163462E-4</v>
      </c>
      <c r="AD208" s="13">
        <f t="shared" si="299"/>
        <v>5.8480787333235432E-2</v>
      </c>
      <c r="AE208" s="13">
        <f t="shared" si="300"/>
        <v>4.3755660216178521E-2</v>
      </c>
      <c r="AF208" s="13">
        <f t="shared" si="301"/>
        <v>1.6369117861256957E-2</v>
      </c>
      <c r="AG208" s="13">
        <f t="shared" si="302"/>
        <v>4.0824892632084931E-3</v>
      </c>
      <c r="AH208" s="13">
        <f t="shared" si="303"/>
        <v>5.7289489127268533E-4</v>
      </c>
      <c r="AI208" s="13">
        <f t="shared" si="304"/>
        <v>1.3624812835751256E-3</v>
      </c>
      <c r="AJ208" s="13">
        <f t="shared" si="305"/>
        <v>1.6201534316082227E-3</v>
      </c>
      <c r="AK208" s="13">
        <f t="shared" si="306"/>
        <v>1.2843709848080601E-3</v>
      </c>
      <c r="AL208" s="13">
        <f t="shared" si="307"/>
        <v>5.4352898302504983E-5</v>
      </c>
      <c r="AM208" s="13">
        <f t="shared" si="308"/>
        <v>2.7816264171343474E-2</v>
      </c>
      <c r="AN208" s="13">
        <f t="shared" si="309"/>
        <v>2.081228825852453E-2</v>
      </c>
      <c r="AO208" s="13">
        <f t="shared" si="310"/>
        <v>7.785936671577804E-3</v>
      </c>
      <c r="AP208" s="13">
        <f t="shared" si="311"/>
        <v>1.9418274787409259E-3</v>
      </c>
      <c r="AQ208" s="13">
        <f t="shared" si="312"/>
        <v>3.6322161188628204E-4</v>
      </c>
      <c r="AR208" s="13">
        <f t="shared" si="313"/>
        <v>8.5728648143100581E-5</v>
      </c>
      <c r="AS208" s="13">
        <f t="shared" si="314"/>
        <v>2.0388326085731494E-4</v>
      </c>
      <c r="AT208" s="13">
        <f t="shared" si="315"/>
        <v>2.424416164152318E-4</v>
      </c>
      <c r="AU208" s="13">
        <f t="shared" si="316"/>
        <v>1.9219474622511352E-4</v>
      </c>
      <c r="AV208" s="13">
        <f t="shared" si="317"/>
        <v>1.1427128628755205E-4</v>
      </c>
      <c r="AW208" s="13">
        <f t="shared" si="318"/>
        <v>2.686561781754606E-6</v>
      </c>
      <c r="AX208" s="13">
        <f t="shared" si="319"/>
        <v>1.1025623225068957E-2</v>
      </c>
      <c r="AY208" s="13">
        <f t="shared" si="320"/>
        <v>8.2494344810838446E-3</v>
      </c>
      <c r="AZ208" s="13">
        <f t="shared" si="321"/>
        <v>3.0861370767215493E-3</v>
      </c>
      <c r="BA208" s="13">
        <f t="shared" si="322"/>
        <v>7.6968848213411945E-4</v>
      </c>
      <c r="BB208" s="13">
        <f t="shared" si="323"/>
        <v>1.4397133328874882E-4</v>
      </c>
      <c r="BC208" s="13">
        <f t="shared" si="324"/>
        <v>2.1544035323452499E-5</v>
      </c>
      <c r="BD208" s="13">
        <f t="shared" si="325"/>
        <v>1.0690444303719851E-5</v>
      </c>
      <c r="BE208" s="13">
        <f t="shared" si="326"/>
        <v>2.5424437359815345E-5</v>
      </c>
      <c r="BF208" s="13">
        <f t="shared" si="327"/>
        <v>3.0232701125352289E-5</v>
      </c>
      <c r="BG208" s="13">
        <f t="shared" si="328"/>
        <v>2.3966868421364517E-5</v>
      </c>
      <c r="BH208" s="13">
        <f t="shared" si="329"/>
        <v>1.424973854168743E-5</v>
      </c>
      <c r="BI208" s="13">
        <f t="shared" si="330"/>
        <v>6.7778583313102433E-6</v>
      </c>
      <c r="BJ208" s="14">
        <f t="shared" si="331"/>
        <v>0.72543839204430782</v>
      </c>
      <c r="BK208" s="14">
        <f t="shared" si="332"/>
        <v>0.17260556540785729</v>
      </c>
      <c r="BL208" s="14">
        <f t="shared" si="333"/>
        <v>9.6047970762525789E-2</v>
      </c>
      <c r="BM208" s="14">
        <f t="shared" si="334"/>
        <v>0.59344226901965114</v>
      </c>
      <c r="BN208" s="14">
        <f t="shared" si="335"/>
        <v>0.39546567793360898</v>
      </c>
    </row>
    <row r="209" spans="1:66" x14ac:dyDescent="0.25">
      <c r="A209" t="s">
        <v>24</v>
      </c>
      <c r="B209" t="s">
        <v>290</v>
      </c>
      <c r="C209" t="s">
        <v>292</v>
      </c>
      <c r="D209" s="11">
        <v>44232</v>
      </c>
      <c r="E209" s="10">
        <f>VLOOKUP(A209,home!$A$2:$E$405,3,FALSE)</f>
        <v>1.63610315186246</v>
      </c>
      <c r="F209" s="10">
        <f>VLOOKUP(B209,home!$B$2:$E$405,3,FALSE)</f>
        <v>1.01</v>
      </c>
      <c r="G209" s="10">
        <f>VLOOKUP(C209,away!$B$2:$E$405,4,FALSE)</f>
        <v>0.68</v>
      </c>
      <c r="H209" s="10">
        <f>VLOOKUP(A209,away!$A$2:$E$405,3,FALSE)</f>
        <v>1.4240687679083099</v>
      </c>
      <c r="I209" s="10">
        <f>VLOOKUP(C209,away!$B$2:$E$405,3,FALSE)</f>
        <v>1.26</v>
      </c>
      <c r="J209" s="10">
        <f>VLOOKUP(B209,home!$B$2:$E$405,4,FALSE)</f>
        <v>0.99</v>
      </c>
      <c r="K209" s="12">
        <f t="shared" si="280"/>
        <v>1.1236756446991376</v>
      </c>
      <c r="L209" s="12">
        <f t="shared" si="281"/>
        <v>1.7763833810888259</v>
      </c>
      <c r="M209" s="13">
        <f t="shared" si="282"/>
        <v>5.5019972363336868E-2</v>
      </c>
      <c r="N209" s="13">
        <f t="shared" si="283"/>
        <v>6.1824602916701284E-2</v>
      </c>
      <c r="O209" s="13">
        <f t="shared" si="284"/>
        <v>9.7736564534198114E-2</v>
      </c>
      <c r="P209" s="13">
        <f t="shared" si="285"/>
        <v>0.10982419716364393</v>
      </c>
      <c r="Q209" s="13">
        <f t="shared" si="286"/>
        <v>3.4735400270346266E-2</v>
      </c>
      <c r="R209" s="13">
        <f t="shared" si="287"/>
        <v>8.6808804481632543E-2</v>
      </c>
      <c r="S209" s="13">
        <f t="shared" si="288"/>
        <v>5.4804436300826591E-2</v>
      </c>
      <c r="T209" s="13">
        <f t="shared" si="289"/>
        <v>6.1703387775711417E-2</v>
      </c>
      <c r="U209" s="13">
        <f t="shared" si="290"/>
        <v>9.754493934145983E-2</v>
      </c>
      <c r="V209" s="13">
        <f t="shared" si="291"/>
        <v>1.215488557903923E-2</v>
      </c>
      <c r="W209" s="13">
        <f t="shared" si="292"/>
        <v>1.3010441097554644E-2</v>
      </c>
      <c r="X209" s="13">
        <f t="shared" si="293"/>
        <v>2.3111531346331135E-2</v>
      </c>
      <c r="Y209" s="13">
        <f t="shared" si="294"/>
        <v>2.0527470097568046E-2</v>
      </c>
      <c r="Z209" s="13">
        <f t="shared" si="295"/>
        <v>5.140190587112041E-2</v>
      </c>
      <c r="AA209" s="13">
        <f t="shared" si="296"/>
        <v>5.7759069718495613E-2</v>
      </c>
      <c r="AB209" s="13">
        <f t="shared" si="297"/>
        <v>3.245122995157651E-2</v>
      </c>
      <c r="AC209" s="13">
        <f t="shared" si="298"/>
        <v>1.5163817939586304E-3</v>
      </c>
      <c r="AD209" s="13">
        <f t="shared" si="299"/>
        <v>3.6548789470287166E-3</v>
      </c>
      <c r="AE209" s="13">
        <f t="shared" si="300"/>
        <v>6.4924662213932402E-3</v>
      </c>
      <c r="AF209" s="13">
        <f t="shared" si="301"/>
        <v>5.7665545489817595E-3</v>
      </c>
      <c r="AG209" s="13">
        <f t="shared" si="302"/>
        <v>3.4145372223177888E-3</v>
      </c>
      <c r="AH209" s="13">
        <f t="shared" si="303"/>
        <v>2.2827372836437612E-2</v>
      </c>
      <c r="AI209" s="13">
        <f t="shared" si="304"/>
        <v>2.5650562888771614E-2</v>
      </c>
      <c r="AJ209" s="13">
        <f t="shared" si="305"/>
        <v>1.4411456395468113E-2</v>
      </c>
      <c r="AK209" s="13">
        <f t="shared" si="306"/>
        <v>5.3979341854103798E-3</v>
      </c>
      <c r="AL209" s="13">
        <f t="shared" si="307"/>
        <v>1.2107269848506534E-4</v>
      </c>
      <c r="AM209" s="13">
        <f t="shared" si="308"/>
        <v>8.2137969141995928E-4</v>
      </c>
      <c r="AN209" s="13">
        <f t="shared" si="309"/>
        <v>1.459085233402284E-3</v>
      </c>
      <c r="AO209" s="13">
        <f t="shared" si="310"/>
        <v>1.2959473801039641E-3</v>
      </c>
      <c r="AP209" s="13">
        <f t="shared" si="311"/>
        <v>7.673664629274285E-4</v>
      </c>
      <c r="AQ209" s="13">
        <f t="shared" si="312"/>
        <v>3.4078425798729961E-4</v>
      </c>
      <c r="AR209" s="13">
        <f t="shared" si="313"/>
        <v>8.1100331481132621E-3</v>
      </c>
      <c r="AS209" s="13">
        <f t="shared" si="314"/>
        <v>9.1130467262375454E-3</v>
      </c>
      <c r="AT209" s="13">
        <f t="shared" si="315"/>
        <v>5.1200543276391716E-3</v>
      </c>
      <c r="AU209" s="13">
        <f t="shared" si="316"/>
        <v>1.9177601158348518E-3</v>
      </c>
      <c r="AV209" s="13">
        <f t="shared" si="317"/>
        <v>5.3873508363475487E-4</v>
      </c>
      <c r="AW209" s="13">
        <f t="shared" si="318"/>
        <v>6.7130733210793367E-6</v>
      </c>
      <c r="AX209" s="13">
        <f t="shared" si="319"/>
        <v>1.5382739238318347E-4</v>
      </c>
      <c r="AY209" s="13">
        <f t="shared" si="320"/>
        <v>2.7325642338571699E-4</v>
      </c>
      <c r="AZ209" s="13">
        <f t="shared" si="321"/>
        <v>2.4270408463907984E-4</v>
      </c>
      <c r="BA209" s="13">
        <f t="shared" si="322"/>
        <v>1.4371183415841241E-4</v>
      </c>
      <c r="BB209" s="13">
        <f t="shared" si="323"/>
        <v>6.3821828466199314E-5</v>
      </c>
      <c r="BC209" s="13">
        <f t="shared" si="324"/>
        <v>2.2674407087611667E-5</v>
      </c>
      <c r="BD209" s="13">
        <f t="shared" si="325"/>
        <v>2.4010880173979802E-3</v>
      </c>
      <c r="BE209" s="13">
        <f t="shared" si="326"/>
        <v>2.6980441259290494E-3</v>
      </c>
      <c r="BF209" s="13">
        <f t="shared" si="327"/>
        <v>1.5158632363150234E-3</v>
      </c>
      <c r="BG209" s="13">
        <f t="shared" si="328"/>
        <v>5.6777953311400165E-4</v>
      </c>
      <c r="BH209" s="13">
        <f t="shared" si="329"/>
        <v>1.5950000822971276E-4</v>
      </c>
      <c r="BI209" s="13">
        <f t="shared" si="330"/>
        <v>3.584525491540803E-5</v>
      </c>
      <c r="BJ209" s="14">
        <f t="shared" si="331"/>
        <v>0.23982582943989547</v>
      </c>
      <c r="BK209" s="14">
        <f t="shared" si="332"/>
        <v>0.23371420232267606</v>
      </c>
      <c r="BL209" s="14">
        <f t="shared" si="333"/>
        <v>0.47276568391081103</v>
      </c>
      <c r="BM209" s="14">
        <f t="shared" si="334"/>
        <v>0.5514915364645796</v>
      </c>
      <c r="BN209" s="14">
        <f t="shared" si="335"/>
        <v>0.44594954172985901</v>
      </c>
    </row>
    <row r="210" spans="1:66" x14ac:dyDescent="0.25">
      <c r="A210" t="s">
        <v>24</v>
      </c>
      <c r="B210" t="s">
        <v>185</v>
      </c>
      <c r="C210" t="s">
        <v>295</v>
      </c>
      <c r="D210" s="11">
        <v>44232</v>
      </c>
      <c r="E210" s="10">
        <f>VLOOKUP(A210,home!$A$2:$E$405,3,FALSE)</f>
        <v>1.63610315186246</v>
      </c>
      <c r="F210" s="10">
        <f>VLOOKUP(B210,home!$B$2:$E$405,3,FALSE)</f>
        <v>0.48</v>
      </c>
      <c r="G210" s="10">
        <f>VLOOKUP(C210,away!$B$2:$E$405,4,FALSE)</f>
        <v>0.65</v>
      </c>
      <c r="H210" s="10">
        <f>VLOOKUP(A210,away!$A$2:$E$405,3,FALSE)</f>
        <v>1.4240687679083099</v>
      </c>
      <c r="I210" s="10">
        <f>VLOOKUP(C210,away!$B$2:$E$405,3,FALSE)</f>
        <v>1.08</v>
      </c>
      <c r="J210" s="10">
        <f>VLOOKUP(B210,home!$B$2:$E$405,4,FALSE)</f>
        <v>0.7</v>
      </c>
      <c r="K210" s="12">
        <f t="shared" si="280"/>
        <v>0.51046418338108757</v>
      </c>
      <c r="L210" s="12">
        <f t="shared" si="281"/>
        <v>1.0765959885386824</v>
      </c>
      <c r="M210" s="13">
        <f t="shared" si="282"/>
        <v>0.20452600006068927</v>
      </c>
      <c r="N210" s="13">
        <f t="shared" si="283"/>
        <v>0.10440319760118001</v>
      </c>
      <c r="O210" s="13">
        <f t="shared" si="284"/>
        <v>0.22019187121720041</v>
      </c>
      <c r="P210" s="13">
        <f t="shared" si="285"/>
        <v>0.1124000637280418</v>
      </c>
      <c r="Q210" s="13">
        <f t="shared" si="286"/>
        <v>2.6647046502930333E-2</v>
      </c>
      <c r="R210" s="13">
        <f t="shared" si="287"/>
        <v>0.11852884263063203</v>
      </c>
      <c r="S210" s="13">
        <f t="shared" si="288"/>
        <v>1.5442748504247645E-2</v>
      </c>
      <c r="T210" s="13">
        <f t="shared" si="289"/>
        <v>2.8688103371458527E-2</v>
      </c>
      <c r="U210" s="13">
        <f t="shared" si="290"/>
        <v>6.0504728860551013E-2</v>
      </c>
      <c r="V210" s="13">
        <f t="shared" si="291"/>
        <v>9.4297487605406443E-4</v>
      </c>
      <c r="W210" s="13">
        <f t="shared" si="292"/>
        <v>4.5341209442120679E-3</v>
      </c>
      <c r="X210" s="13">
        <f t="shared" si="293"/>
        <v>4.8814164200879353E-3</v>
      </c>
      <c r="Y210" s="13">
        <f t="shared" si="294"/>
        <v>2.627656668126763E-3</v>
      </c>
      <c r="Z210" s="13">
        <f t="shared" si="295"/>
        <v>4.2535892167423747E-2</v>
      </c>
      <c r="AA210" s="13">
        <f t="shared" si="296"/>
        <v>2.1713049459629961E-2</v>
      </c>
      <c r="AB210" s="13">
        <f t="shared" si="297"/>
        <v>5.5418670305615852E-3</v>
      </c>
      <c r="AC210" s="13">
        <f t="shared" si="298"/>
        <v>3.2389047153836321E-5</v>
      </c>
      <c r="AD210" s="13">
        <f t="shared" si="299"/>
        <v>5.7862658628457444E-4</v>
      </c>
      <c r="AE210" s="13">
        <f t="shared" si="300"/>
        <v>6.229470616558047E-4</v>
      </c>
      <c r="AF210" s="13">
        <f t="shared" si="301"/>
        <v>3.353311538252992E-4</v>
      </c>
      <c r="AG210" s="13">
        <f t="shared" si="302"/>
        <v>1.2033872501345501E-4</v>
      </c>
      <c r="AH210" s="13">
        <f t="shared" si="303"/>
        <v>1.1448492719090592E-2</v>
      </c>
      <c r="AI210" s="13">
        <f t="shared" si="304"/>
        <v>5.8440454867949056E-3</v>
      </c>
      <c r="AJ210" s="13">
        <f t="shared" si="305"/>
        <v>1.4915879535293457E-3</v>
      </c>
      <c r="AK210" s="13">
        <f t="shared" si="306"/>
        <v>2.5380074221314179E-4</v>
      </c>
      <c r="AL210" s="13">
        <f t="shared" si="307"/>
        <v>7.1199377352541876E-7</v>
      </c>
      <c r="AM210" s="13">
        <f t="shared" si="308"/>
        <v>5.9073629570068341E-5</v>
      </c>
      <c r="AN210" s="13">
        <f t="shared" si="309"/>
        <v>6.3598432623555669E-5</v>
      </c>
      <c r="AO210" s="13">
        <f t="shared" si="310"/>
        <v>3.4234908719933846E-5</v>
      </c>
      <c r="AP210" s="13">
        <f t="shared" si="311"/>
        <v>1.2285721798622914E-5</v>
      </c>
      <c r="AQ210" s="13">
        <f t="shared" si="312"/>
        <v>3.3066897011749193E-6</v>
      </c>
      <c r="AR210" s="13">
        <f t="shared" si="313"/>
        <v>2.4650802672374498E-3</v>
      </c>
      <c r="AS210" s="13">
        <f t="shared" si="314"/>
        <v>1.2583351855841977E-3</v>
      </c>
      <c r="AT210" s="13">
        <f t="shared" si="315"/>
        <v>3.2116752146446332E-4</v>
      </c>
      <c r="AU210" s="13">
        <f t="shared" si="316"/>
        <v>5.4648172190961755E-5</v>
      </c>
      <c r="AV210" s="13">
        <f t="shared" si="317"/>
        <v>6.9739836476820844E-6</v>
      </c>
      <c r="AW210" s="13">
        <f t="shared" si="318"/>
        <v>1.0869053526267125E-8</v>
      </c>
      <c r="AX210" s="13">
        <f t="shared" si="319"/>
        <v>5.0258286796403025E-6</v>
      </c>
      <c r="AY210" s="13">
        <f t="shared" si="320"/>
        <v>5.4107869955834129E-6</v>
      </c>
      <c r="AZ210" s="13">
        <f t="shared" si="321"/>
        <v>2.9126157871411852E-6</v>
      </c>
      <c r="BA210" s="13">
        <f t="shared" si="322"/>
        <v>1.0452368241968792E-6</v>
      </c>
      <c r="BB210" s="13">
        <f t="shared" si="323"/>
        <v>2.8132444300081803E-7</v>
      </c>
      <c r="BC210" s="13">
        <f t="shared" si="324"/>
        <v>6.0574553362512001E-8</v>
      </c>
      <c r="BD210" s="13">
        <f t="shared" si="325"/>
        <v>4.4231592118895008E-4</v>
      </c>
      <c r="BE210" s="13">
        <f t="shared" si="326"/>
        <v>2.2578643550617088E-4</v>
      </c>
      <c r="BF210" s="13">
        <f t="shared" si="327"/>
        <v>5.7627944209592046E-5</v>
      </c>
      <c r="BG210" s="13">
        <f t="shared" si="328"/>
        <v>9.8056671602934294E-6</v>
      </c>
      <c r="BH210" s="13">
        <f t="shared" si="329"/>
        <v>1.2513604698714828E-6</v>
      </c>
      <c r="BI210" s="13">
        <f t="shared" si="330"/>
        <v>1.2775494007366412E-7</v>
      </c>
      <c r="BJ210" s="14">
        <f t="shared" si="331"/>
        <v>0.17362602078447104</v>
      </c>
      <c r="BK210" s="14">
        <f t="shared" si="332"/>
        <v>0.33335029899695573</v>
      </c>
      <c r="BL210" s="14">
        <f t="shared" si="333"/>
        <v>0.45036140631380273</v>
      </c>
      <c r="BM210" s="14">
        <f t="shared" si="334"/>
        <v>0.21317119660403736</v>
      </c>
      <c r="BN210" s="14">
        <f t="shared" si="335"/>
        <v>0.78669702174067391</v>
      </c>
    </row>
    <row r="211" spans="1:66" x14ac:dyDescent="0.25">
      <c r="A211" t="s">
        <v>24</v>
      </c>
      <c r="B211" t="s">
        <v>184</v>
      </c>
      <c r="C211" t="s">
        <v>26</v>
      </c>
      <c r="D211" s="11">
        <v>44232</v>
      </c>
      <c r="E211" s="10">
        <f>VLOOKUP(A211,home!$A$2:$E$405,3,FALSE)</f>
        <v>1.63610315186246</v>
      </c>
      <c r="F211" s="10">
        <f>VLOOKUP(B211,home!$B$2:$E$405,3,FALSE)</f>
        <v>0.97</v>
      </c>
      <c r="G211" s="10">
        <f>VLOOKUP(C211,away!$B$2:$E$405,4,FALSE)</f>
        <v>1.1499999999999999</v>
      </c>
      <c r="H211" s="10">
        <f>VLOOKUP(A211,away!$A$2:$E$405,3,FALSE)</f>
        <v>1.4240687679083099</v>
      </c>
      <c r="I211" s="10">
        <f>VLOOKUP(C211,away!$B$2:$E$405,3,FALSE)</f>
        <v>0.83</v>
      </c>
      <c r="J211" s="10">
        <f>VLOOKUP(B211,home!$B$2:$E$405,4,FALSE)</f>
        <v>0.99</v>
      </c>
      <c r="K211" s="12">
        <f t="shared" si="280"/>
        <v>1.825073065902574</v>
      </c>
      <c r="L211" s="12">
        <f t="shared" si="281"/>
        <v>1.1701573065902582</v>
      </c>
      <c r="M211" s="13">
        <f t="shared" si="282"/>
        <v>5.0025101351728551E-2</v>
      </c>
      <c r="N211" s="13">
        <f t="shared" si="283"/>
        <v>9.1299465096086205E-2</v>
      </c>
      <c r="O211" s="13">
        <f t="shared" si="284"/>
        <v>5.8537237859643355E-2</v>
      </c>
      <c r="P211" s="13">
        <f t="shared" si="285"/>
        <v>0.1068347361699675</v>
      </c>
      <c r="Q211" s="13">
        <f t="shared" si="286"/>
        <v>8.3314097339089579E-2</v>
      </c>
      <c r="R211" s="13">
        <f t="shared" si="287"/>
        <v>3.4248888294536789E-2</v>
      </c>
      <c r="S211" s="13">
        <f t="shared" si="288"/>
        <v>5.7039668806748905E-2</v>
      </c>
      <c r="T211" s="13">
        <f t="shared" si="289"/>
        <v>9.7490599743307649E-2</v>
      </c>
      <c r="U211" s="13">
        <f t="shared" si="290"/>
        <v>6.2506723563465011E-2</v>
      </c>
      <c r="V211" s="13">
        <f t="shared" si="291"/>
        <v>1.3535022759752959E-2</v>
      </c>
      <c r="W211" s="13">
        <f t="shared" si="292"/>
        <v>5.0684771687852577E-2</v>
      </c>
      <c r="X211" s="13">
        <f t="shared" si="293"/>
        <v>5.9309155923399734E-2</v>
      </c>
      <c r="Y211" s="13">
        <f t="shared" si="294"/>
        <v>3.4700521075733556E-2</v>
      </c>
      <c r="Z211" s="13">
        <f t="shared" si="295"/>
        <v>1.3358862293481934E-2</v>
      </c>
      <c r="AA211" s="13">
        <f t="shared" si="296"/>
        <v>2.4380899762935358E-2</v>
      </c>
      <c r="AB211" s="13">
        <f t="shared" si="297"/>
        <v>2.2248461739901897E-2</v>
      </c>
      <c r="AC211" s="13">
        <f t="shared" si="298"/>
        <v>1.806606266804131E-3</v>
      </c>
      <c r="AD211" s="13">
        <f t="shared" si="299"/>
        <v>2.3125852914730287E-2</v>
      </c>
      <c r="AE211" s="13">
        <f t="shared" si="300"/>
        <v>2.7060885759303262E-2</v>
      </c>
      <c r="AF211" s="13">
        <f t="shared" si="301"/>
        <v>1.5832746597026492E-2</v>
      </c>
      <c r="AG211" s="13">
        <f t="shared" si="302"/>
        <v>6.175601371300867E-3</v>
      </c>
      <c r="AH211" s="13">
        <f t="shared" si="303"/>
        <v>3.9079925801127425E-3</v>
      </c>
      <c r="AI211" s="13">
        <f t="shared" si="304"/>
        <v>7.1323719997108716E-3</v>
      </c>
      <c r="AJ211" s="13">
        <f t="shared" si="305"/>
        <v>6.5085500163349994E-3</v>
      </c>
      <c r="AK211" s="13">
        <f t="shared" si="306"/>
        <v>3.9595264442975888E-3</v>
      </c>
      <c r="AL211" s="13">
        <f t="shared" si="307"/>
        <v>1.5432916568822511E-4</v>
      </c>
      <c r="AM211" s="13">
        <f t="shared" si="308"/>
        <v>8.4412742561397434E-3</v>
      </c>
      <c r="AN211" s="13">
        <f t="shared" si="309"/>
        <v>9.8776187477541671E-3</v>
      </c>
      <c r="AO211" s="13">
        <f t="shared" si="310"/>
        <v>5.7791838746987286E-3</v>
      </c>
      <c r="AP211" s="13">
        <f t="shared" si="311"/>
        <v>2.2541847457024393E-3</v>
      </c>
      <c r="AQ211" s="13">
        <f t="shared" si="312"/>
        <v>6.5943768764700273E-4</v>
      </c>
      <c r="AR211" s="13">
        <f t="shared" si="313"/>
        <v>9.14593214343889E-4</v>
      </c>
      <c r="AS211" s="13">
        <f t="shared" si="314"/>
        <v>1.669199441756291E-3</v>
      </c>
      <c r="AT211" s="13">
        <f t="shared" si="315"/>
        <v>1.5232054713845103E-3</v>
      </c>
      <c r="AU211" s="13">
        <f t="shared" si="316"/>
        <v>9.2665375988643464E-4</v>
      </c>
      <c r="AV211" s="13">
        <f t="shared" si="317"/>
        <v>4.2280270464652105E-4</v>
      </c>
      <c r="AW211" s="13">
        <f t="shared" si="318"/>
        <v>9.1552458744144289E-6</v>
      </c>
      <c r="AX211" s="13">
        <f t="shared" si="319"/>
        <v>2.5676570477962428E-3</v>
      </c>
      <c r="AY211" s="13">
        <f t="shared" si="320"/>
        <v>3.0045626552967445E-3</v>
      </c>
      <c r="AZ211" s="13">
        <f t="shared" si="321"/>
        <v>1.7579054721018569E-3</v>
      </c>
      <c r="BA211" s="13">
        <f t="shared" si="322"/>
        <v>6.8567531082499526E-4</v>
      </c>
      <c r="BB211" s="13">
        <f t="shared" si="323"/>
        <v>2.0058699372760353E-4</v>
      </c>
      <c r="BC211" s="13">
        <f t="shared" si="324"/>
        <v>4.6943667263465958E-5</v>
      </c>
      <c r="BD211" s="13">
        <f t="shared" si="325"/>
        <v>1.7836965538706189E-4</v>
      </c>
      <c r="BE211" s="13">
        <f t="shared" si="326"/>
        <v>3.2553765382125054E-4</v>
      </c>
      <c r="BF211" s="13">
        <f t="shared" si="327"/>
        <v>2.9706500196314037E-4</v>
      </c>
      <c r="BG211" s="13">
        <f t="shared" si="328"/>
        <v>1.8072177796840764E-4</v>
      </c>
      <c r="BH211" s="13">
        <f t="shared" si="329"/>
        <v>8.245761234804155E-5</v>
      </c>
      <c r="BI211" s="13">
        <f t="shared" si="330"/>
        <v>3.0098233475009181E-5</v>
      </c>
      <c r="BJ211" s="14">
        <f t="shared" si="331"/>
        <v>0.52426872796678314</v>
      </c>
      <c r="BK211" s="14">
        <f t="shared" si="332"/>
        <v>0.23240002717598701</v>
      </c>
      <c r="BL211" s="14">
        <f t="shared" si="333"/>
        <v>0.22998135678791912</v>
      </c>
      <c r="BM211" s="14">
        <f t="shared" si="334"/>
        <v>0.57275404070369706</v>
      </c>
      <c r="BN211" s="14">
        <f t="shared" si="335"/>
        <v>0.424259526111052</v>
      </c>
    </row>
    <row r="212" spans="1:66" x14ac:dyDescent="0.25">
      <c r="A212" t="s">
        <v>196</v>
      </c>
      <c r="B212" t="s">
        <v>206</v>
      </c>
      <c r="C212" t="s">
        <v>307</v>
      </c>
      <c r="D212" s="11">
        <v>44232</v>
      </c>
      <c r="E212" s="10">
        <f>VLOOKUP(A212,home!$A$2:$E$405,3,FALSE)</f>
        <v>1.5902777777777799</v>
      </c>
      <c r="F212" s="10">
        <f>VLOOKUP(B212,home!$B$2:$E$405,3,FALSE)</f>
        <v>0.63</v>
      </c>
      <c r="G212" s="10">
        <f>VLOOKUP(C212,away!$B$2:$E$405,4,FALSE)</f>
        <v>0.86</v>
      </c>
      <c r="H212" s="10">
        <f>VLOOKUP(A212,away!$A$2:$E$405,3,FALSE)</f>
        <v>1.3958333333333299</v>
      </c>
      <c r="I212" s="10">
        <f>VLOOKUP(C212,away!$B$2:$E$405,3,FALSE)</f>
        <v>1.1000000000000001</v>
      </c>
      <c r="J212" s="10">
        <f>VLOOKUP(B212,home!$B$2:$E$405,4,FALSE)</f>
        <v>1.52</v>
      </c>
      <c r="K212" s="12">
        <f t="shared" si="280"/>
        <v>0.86161250000000122</v>
      </c>
      <c r="L212" s="12">
        <f t="shared" si="281"/>
        <v>2.3338333333333279</v>
      </c>
      <c r="M212" s="13">
        <f t="shared" si="282"/>
        <v>4.0948265204318691E-2</v>
      </c>
      <c r="N212" s="13">
        <f t="shared" si="283"/>
        <v>3.528153715335608E-2</v>
      </c>
      <c r="O212" s="13">
        <f t="shared" si="284"/>
        <v>9.5566426276012209E-2</v>
      </c>
      <c r="P212" s="13">
        <f t="shared" si="285"/>
        <v>8.2341227459740679E-2</v>
      </c>
      <c r="Q212" s="13">
        <f t="shared" si="286"/>
        <v>1.519950671527303E-2</v>
      </c>
      <c r="R212" s="13">
        <f t="shared" si="287"/>
        <v>0.11151805559524967</v>
      </c>
      <c r="S212" s="13">
        <f t="shared" si="288"/>
        <v>4.1394169604904774E-2</v>
      </c>
      <c r="T212" s="13">
        <f t="shared" si="289"/>
        <v>3.5473115422327957E-2</v>
      </c>
      <c r="U212" s="13">
        <f t="shared" si="290"/>
        <v>9.6085350676562195E-2</v>
      </c>
      <c r="V212" s="13">
        <f t="shared" si="291"/>
        <v>9.2486531967362964E-3</v>
      </c>
      <c r="W212" s="13">
        <f t="shared" si="292"/>
        <v>4.3653616599044019E-3</v>
      </c>
      <c r="X212" s="13">
        <f t="shared" si="293"/>
        <v>1.0188026553940199E-2</v>
      </c>
      <c r="Y212" s="13">
        <f t="shared" si="294"/>
        <v>1.188857798623536E-2</v>
      </c>
      <c r="Z212" s="13">
        <f t="shared" si="295"/>
        <v>8.6754851805570979E-2</v>
      </c>
      <c r="AA212" s="13">
        <f t="shared" si="296"/>
        <v>7.4749064751327615E-2</v>
      </c>
      <c r="AB212" s="13">
        <f t="shared" si="297"/>
        <v>3.2202364276526681E-2</v>
      </c>
      <c r="AC212" s="13">
        <f t="shared" si="298"/>
        <v>1.1623591572940484E-3</v>
      </c>
      <c r="AD212" s="13">
        <f t="shared" si="299"/>
        <v>9.4031254329859644E-4</v>
      </c>
      <c r="AE212" s="13">
        <f t="shared" si="300"/>
        <v>2.1945327573017026E-3</v>
      </c>
      <c r="AF212" s="13">
        <f t="shared" si="301"/>
        <v>2.5608368500413064E-3</v>
      </c>
      <c r="AG212" s="13">
        <f t="shared" si="302"/>
        <v>1.9921888006182403E-3</v>
      </c>
      <c r="AH212" s="13">
        <f t="shared" si="303"/>
        <v>5.061784124305866E-2</v>
      </c>
      <c r="AI212" s="13">
        <f t="shared" si="304"/>
        <v>4.3612964738034936E-2</v>
      </c>
      <c r="AJ212" s="13">
        <f t="shared" si="305"/>
        <v>1.8788737790175088E-2</v>
      </c>
      <c r="AK212" s="13">
        <f t="shared" si="306"/>
        <v>5.3962037797457545E-3</v>
      </c>
      <c r="AL212" s="13">
        <f t="shared" si="307"/>
        <v>9.349366014222991E-5</v>
      </c>
      <c r="AM212" s="13">
        <f t="shared" si="308"/>
        <v>1.6203700824257266E-4</v>
      </c>
      <c r="AN212" s="13">
        <f t="shared" si="309"/>
        <v>3.7816737107012325E-4</v>
      </c>
      <c r="AO212" s="13">
        <f t="shared" si="310"/>
        <v>4.412898080912437E-4</v>
      </c>
      <c r="AP212" s="13">
        <f t="shared" si="311"/>
        <v>3.4329895459453728E-4</v>
      </c>
      <c r="AQ212" s="13">
        <f t="shared" si="312"/>
        <v>2.00300635882804E-4</v>
      </c>
      <c r="AR212" s="13">
        <f t="shared" si="313"/>
        <v>2.3626721030884958E-2</v>
      </c>
      <c r="AS212" s="13">
        <f t="shared" si="314"/>
        <v>2.0357078174223393E-2</v>
      </c>
      <c r="AT212" s="13">
        <f t="shared" si="315"/>
        <v>8.7699565091940383E-3</v>
      </c>
      <c r="AU212" s="13">
        <f t="shared" si="316"/>
        <v>2.5187680509259872E-3</v>
      </c>
      <c r="AV212" s="13">
        <f t="shared" si="317"/>
        <v>5.4255050931961734E-4</v>
      </c>
      <c r="AW212" s="13">
        <f t="shared" si="318"/>
        <v>5.2222960805967848E-6</v>
      </c>
      <c r="AX212" s="13">
        <f t="shared" si="319"/>
        <v>2.3268851960733967E-5</v>
      </c>
      <c r="AY212" s="13">
        <f t="shared" si="320"/>
        <v>5.4305622334359497E-5</v>
      </c>
      <c r="AZ212" s="13">
        <f t="shared" si="321"/>
        <v>6.3370135795669534E-5</v>
      </c>
      <c r="BA212" s="13">
        <f t="shared" si="322"/>
        <v>4.9298445085931024E-5</v>
      </c>
      <c r="BB212" s="13">
        <f t="shared" si="323"/>
        <v>2.8763588605762111E-5</v>
      </c>
      <c r="BC212" s="13">
        <f t="shared" si="324"/>
        <v>1.3425884374882862E-5</v>
      </c>
      <c r="BD212" s="13">
        <f t="shared" si="325"/>
        <v>9.1901381832078122E-3</v>
      </c>
      <c r="BE212" s="13">
        <f t="shared" si="326"/>
        <v>7.9183379353791519E-3</v>
      </c>
      <c r="BF212" s="13">
        <f t="shared" si="327"/>
        <v>3.411269472173439E-3</v>
      </c>
      <c r="BG212" s="13">
        <f t="shared" si="328"/>
        <v>9.7973080603101412E-4</v>
      </c>
      <c r="BH212" s="13">
        <f t="shared" si="329"/>
        <v>2.1103707727784953E-4</v>
      </c>
      <c r="BI212" s="13">
        <f t="shared" si="330"/>
        <v>3.6366436749212287E-5</v>
      </c>
      <c r="BJ212" s="14">
        <f t="shared" si="331"/>
        <v>0.1218415227483355</v>
      </c>
      <c r="BK212" s="14">
        <f t="shared" si="332"/>
        <v>0.17524247390547104</v>
      </c>
      <c r="BL212" s="14">
        <f t="shared" si="333"/>
        <v>0.60609896331205904</v>
      </c>
      <c r="BM212" s="14">
        <f t="shared" si="334"/>
        <v>0.6090337100412323</v>
      </c>
      <c r="BN212" s="14">
        <f t="shared" si="335"/>
        <v>0.38085501840395036</v>
      </c>
    </row>
    <row r="213" spans="1:66" x14ac:dyDescent="0.25">
      <c r="A213" t="s">
        <v>196</v>
      </c>
      <c r="B213" t="s">
        <v>306</v>
      </c>
      <c r="C213" t="s">
        <v>197</v>
      </c>
      <c r="D213" s="11">
        <v>44232</v>
      </c>
      <c r="E213" s="10">
        <f>VLOOKUP(A213,home!$A$2:$E$405,3,FALSE)</f>
        <v>1.5902777777777799</v>
      </c>
      <c r="F213" s="10">
        <f>VLOOKUP(B213,home!$B$2:$E$405,3,FALSE)</f>
        <v>1.97</v>
      </c>
      <c r="G213" s="10">
        <f>VLOOKUP(C213,away!$B$2:$E$405,4,FALSE)</f>
        <v>1.06</v>
      </c>
      <c r="H213" s="10">
        <f>VLOOKUP(A213,away!$A$2:$E$405,3,FALSE)</f>
        <v>1.3958333333333299</v>
      </c>
      <c r="I213" s="10">
        <f>VLOOKUP(C213,away!$B$2:$E$405,3,FALSE)</f>
        <v>0.39</v>
      </c>
      <c r="J213" s="10">
        <f>VLOOKUP(B213,home!$B$2:$E$405,4,FALSE)</f>
        <v>0.57999999999999996</v>
      </c>
      <c r="K213" s="12">
        <f t="shared" si="280"/>
        <v>3.3208180555555602</v>
      </c>
      <c r="L213" s="12">
        <f t="shared" si="281"/>
        <v>0.31573749999999923</v>
      </c>
      <c r="M213" s="13">
        <f t="shared" si="282"/>
        <v>2.6342924616468255E-2</v>
      </c>
      <c r="N213" s="13">
        <f t="shared" si="283"/>
        <v>8.7480059702506802E-2</v>
      </c>
      <c r="O213" s="13">
        <f t="shared" si="284"/>
        <v>8.3174491610921233E-3</v>
      </c>
      <c r="P213" s="13">
        <f t="shared" si="285"/>
        <v>2.7620735350320173E-2</v>
      </c>
      <c r="Q213" s="13">
        <f t="shared" si="286"/>
        <v>0.14525268088058149</v>
      </c>
      <c r="R213" s="13">
        <f t="shared" si="287"/>
        <v>1.3130653022501589E-3</v>
      </c>
      <c r="S213" s="13">
        <f t="shared" si="288"/>
        <v>7.240132145535364E-3</v>
      </c>
      <c r="T213" s="13">
        <f t="shared" si="289"/>
        <v>4.5861718329532487E-2</v>
      </c>
      <c r="U213" s="13">
        <f t="shared" si="290"/>
        <v>4.3604509638358463E-3</v>
      </c>
      <c r="V213" s="13">
        <f t="shared" si="291"/>
        <v>8.4348085788875956E-4</v>
      </c>
      <c r="W213" s="13">
        <f t="shared" si="292"/>
        <v>0.160785908428695</v>
      </c>
      <c r="X213" s="13">
        <f t="shared" si="293"/>
        <v>5.0766140762504956E-2</v>
      </c>
      <c r="Y213" s="13">
        <f t="shared" si="294"/>
        <v>8.0143871845006851E-3</v>
      </c>
      <c r="Z213" s="13">
        <f t="shared" si="295"/>
        <v>1.3819465195640286E-4</v>
      </c>
      <c r="AA213" s="13">
        <f t="shared" si="296"/>
        <v>4.5891929539803905E-4</v>
      </c>
      <c r="AB213" s="13">
        <f t="shared" si="297"/>
        <v>7.6199374110032204E-4</v>
      </c>
      <c r="AC213" s="13">
        <f t="shared" si="298"/>
        <v>5.5274712963727844E-5</v>
      </c>
      <c r="AD213" s="13">
        <f t="shared" si="299"/>
        <v>0.13348518694722833</v>
      </c>
      <c r="AE213" s="13">
        <f t="shared" si="300"/>
        <v>4.2146279213750401E-2</v>
      </c>
      <c r="AF213" s="13">
        <f t="shared" si="301"/>
        <v>6.6535804166257418E-3</v>
      </c>
      <c r="AG213" s="13">
        <f t="shared" si="302"/>
        <v>7.0026161559812161E-4</v>
      </c>
      <c r="AH213" s="13">
        <f t="shared" si="303"/>
        <v>1.0908308480521158E-5</v>
      </c>
      <c r="AI213" s="13">
        <f t="shared" si="304"/>
        <v>3.6224507757684501E-5</v>
      </c>
      <c r="AJ213" s="13">
        <f t="shared" si="305"/>
        <v>6.0147499707665579E-5</v>
      </c>
      <c r="AK213" s="13">
        <f t="shared" si="306"/>
        <v>6.6579634341912887E-5</v>
      </c>
      <c r="AL213" s="13">
        <f t="shared" si="307"/>
        <v>2.3182364761148914E-6</v>
      </c>
      <c r="AM213" s="13">
        <f t="shared" si="308"/>
        <v>8.8656003792713073E-2</v>
      </c>
      <c r="AN213" s="13">
        <f t="shared" si="309"/>
        <v>2.7992024997501669E-2</v>
      </c>
      <c r="AO213" s="13">
        <f t="shared" si="310"/>
        <v>4.419065996324331E-3</v>
      </c>
      <c r="AP213" s="13">
        <f t="shared" si="311"/>
        <v>4.6508828333814998E-4</v>
      </c>
      <c r="AQ213" s="13">
        <f t="shared" si="312"/>
        <v>3.6711452965119692E-5</v>
      </c>
      <c r="AR213" s="13">
        <f t="shared" si="313"/>
        <v>6.888324097737086E-7</v>
      </c>
      <c r="AS213" s="13">
        <f t="shared" si="314"/>
        <v>2.2874871036283778E-6</v>
      </c>
      <c r="AT213" s="13">
        <f t="shared" si="315"/>
        <v>3.7981642377898054E-6</v>
      </c>
      <c r="AU213" s="13">
        <f t="shared" si="316"/>
        <v>4.2043374596059362E-6</v>
      </c>
      <c r="AV213" s="13">
        <f t="shared" si="317"/>
        <v>3.4904599368769974E-6</v>
      </c>
      <c r="AW213" s="13">
        <f t="shared" si="318"/>
        <v>6.7519074664548567E-8</v>
      </c>
      <c r="AX213" s="13">
        <f t="shared" si="319"/>
        <v>4.9068409688040646E-2</v>
      </c>
      <c r="AY213" s="13">
        <f t="shared" si="320"/>
        <v>1.5492737003877695E-2</v>
      </c>
      <c r="AZ213" s="13">
        <f t="shared" si="321"/>
        <v>2.4458190248809108E-3</v>
      </c>
      <c r="BA213" s="13">
        <f t="shared" si="322"/>
        <v>2.5741226145611153E-4</v>
      </c>
      <c r="BB213" s="13">
        <f t="shared" si="323"/>
        <v>2.0318675975374703E-5</v>
      </c>
      <c r="BC213" s="13">
        <f t="shared" si="324"/>
        <v>1.2830735911549717E-6</v>
      </c>
      <c r="BD213" s="13">
        <f t="shared" si="325"/>
        <v>3.6248370496820922E-8</v>
      </c>
      <c r="BE213" s="13">
        <f t="shared" si="326"/>
        <v>1.2037424323031037E-7</v>
      </c>
      <c r="BF213" s="13">
        <f t="shared" si="327"/>
        <v>1.998704801715257E-7</v>
      </c>
      <c r="BG213" s="13">
        <f t="shared" si="328"/>
        <v>2.2124449977538738E-7</v>
      </c>
      <c r="BH213" s="13">
        <f t="shared" si="329"/>
        <v>1.8367818238661616E-7</v>
      </c>
      <c r="BI213" s="13">
        <f t="shared" si="330"/>
        <v>1.2199236489622046E-7</v>
      </c>
      <c r="BJ213" s="14">
        <f t="shared" si="331"/>
        <v>0.87000107773218838</v>
      </c>
      <c r="BK213" s="14">
        <f t="shared" si="332"/>
        <v>7.7597602923530087E-2</v>
      </c>
      <c r="BL213" s="14">
        <f t="shared" si="333"/>
        <v>1.5401091103252905E-2</v>
      </c>
      <c r="BM213" s="14">
        <f t="shared" si="334"/>
        <v>0.6513183819129057</v>
      </c>
      <c r="BN213" s="14">
        <f t="shared" si="335"/>
        <v>0.29632691501321901</v>
      </c>
    </row>
    <row r="214" spans="1:66" x14ac:dyDescent="0.25">
      <c r="A214" t="s">
        <v>196</v>
      </c>
      <c r="B214" t="s">
        <v>302</v>
      </c>
      <c r="C214" t="s">
        <v>199</v>
      </c>
      <c r="D214" s="11">
        <v>44232</v>
      </c>
      <c r="E214" s="10">
        <f>VLOOKUP(A214,home!$A$2:$E$405,3,FALSE)</f>
        <v>1.5902777777777799</v>
      </c>
      <c r="F214" s="10">
        <f>VLOOKUP(B214,home!$B$2:$E$405,3,FALSE)</f>
        <v>0.67</v>
      </c>
      <c r="G214" s="10">
        <f>VLOOKUP(C214,away!$B$2:$E$405,4,FALSE)</f>
        <v>0.79</v>
      </c>
      <c r="H214" s="10">
        <f>VLOOKUP(A214,away!$A$2:$E$405,3,FALSE)</f>
        <v>1.3958333333333299</v>
      </c>
      <c r="I214" s="10">
        <f>VLOOKUP(C214,away!$B$2:$E$405,3,FALSE)</f>
        <v>0.67</v>
      </c>
      <c r="J214" s="10">
        <f>VLOOKUP(B214,home!$B$2:$E$405,4,FALSE)</f>
        <v>0.57999999999999996</v>
      </c>
      <c r="K214" s="12">
        <f t="shared" si="280"/>
        <v>0.84173402777777906</v>
      </c>
      <c r="L214" s="12">
        <f t="shared" si="281"/>
        <v>0.54242083333333202</v>
      </c>
      <c r="M214" s="13">
        <f t="shared" si="282"/>
        <v>0.25053544759301072</v>
      </c>
      <c r="N214" s="13">
        <f t="shared" si="283"/>
        <v>0.21088421140357358</v>
      </c>
      <c r="O214" s="13">
        <f t="shared" si="284"/>
        <v>0.13589564626294018</v>
      </c>
      <c r="P214" s="13">
        <f t="shared" si="285"/>
        <v>0.11438798968636893</v>
      </c>
      <c r="Q214" s="13">
        <f t="shared" si="286"/>
        <v>8.875420832973531E-2</v>
      </c>
      <c r="R214" s="13">
        <f t="shared" si="287"/>
        <v>3.685631484615786E-2</v>
      </c>
      <c r="S214" s="13">
        <f t="shared" si="288"/>
        <v>1.3056647582405692E-2</v>
      </c>
      <c r="T214" s="13">
        <f t="shared" si="289"/>
        <v>4.8142131644055182E-2</v>
      </c>
      <c r="U214" s="13">
        <f t="shared" si="290"/>
        <v>3.1023214344502413E-2</v>
      </c>
      <c r="V214" s="13">
        <f t="shared" si="291"/>
        <v>6.6236964041244302E-4</v>
      </c>
      <c r="W214" s="13">
        <f t="shared" si="292"/>
        <v>2.4902479086538743E-2</v>
      </c>
      <c r="X214" s="13">
        <f t="shared" si="293"/>
        <v>1.3507623458186216E-2</v>
      </c>
      <c r="Y214" s="13">
        <f t="shared" si="294"/>
        <v>3.6634081862711157E-3</v>
      </c>
      <c r="Z214" s="13">
        <f t="shared" si="295"/>
        <v>6.6638776708162015E-3</v>
      </c>
      <c r="AA214" s="13">
        <f t="shared" si="296"/>
        <v>5.6092125924745257E-3</v>
      </c>
      <c r="AB214" s="13">
        <f t="shared" si="297"/>
        <v>2.3607325540627101E-3</v>
      </c>
      <c r="AC214" s="13">
        <f t="shared" si="298"/>
        <v>1.890130027606523E-5</v>
      </c>
      <c r="AD214" s="13">
        <f t="shared" si="299"/>
        <v>5.2403160057910396E-3</v>
      </c>
      <c r="AE214" s="13">
        <f t="shared" si="300"/>
        <v>2.8424565747911731E-3</v>
      </c>
      <c r="AF214" s="13">
        <f t="shared" si="301"/>
        <v>7.7090383200601831E-4</v>
      </c>
      <c r="AG214" s="13">
        <f t="shared" si="302"/>
        <v>1.3938476632552115E-4</v>
      </c>
      <c r="AH214" s="13">
        <f t="shared" si="303"/>
        <v>9.0365651985887662E-4</v>
      </c>
      <c r="AI214" s="13">
        <f t="shared" si="304"/>
        <v>7.6063844218846282E-4</v>
      </c>
      <c r="AJ214" s="13">
        <f t="shared" si="305"/>
        <v>3.2012762981295506E-4</v>
      </c>
      <c r="AK214" s="13">
        <f t="shared" si="306"/>
        <v>8.982077308180417E-5</v>
      </c>
      <c r="AL214" s="13">
        <f t="shared" si="307"/>
        <v>3.4519374592449169E-7</v>
      </c>
      <c r="AM214" s="13">
        <f t="shared" si="308"/>
        <v>8.8219045967657126E-4</v>
      </c>
      <c r="AN214" s="13">
        <f t="shared" si="309"/>
        <v>4.7851848429648094E-4</v>
      </c>
      <c r="AO214" s="13">
        <f t="shared" si="310"/>
        <v>1.2977919750875006E-4</v>
      </c>
      <c r="AP214" s="13">
        <f t="shared" si="311"/>
        <v>2.3464980154009101E-5</v>
      </c>
      <c r="AQ214" s="13">
        <f t="shared" si="312"/>
        <v>3.1819735223219277E-6</v>
      </c>
      <c r="AR214" s="13">
        <f t="shared" si="313"/>
        <v>9.8032424509790153E-5</v>
      </c>
      <c r="AS214" s="13">
        <f t="shared" si="314"/>
        <v>8.2517227535446738E-5</v>
      </c>
      <c r="AT214" s="13">
        <f t="shared" si="315"/>
        <v>3.4728779147233518E-5</v>
      </c>
      <c r="AU214" s="13">
        <f t="shared" si="316"/>
        <v>9.7441317171352714E-6</v>
      </c>
      <c r="AV214" s="13">
        <f t="shared" si="317"/>
        <v>2.0504918093653689E-6</v>
      </c>
      <c r="AW214" s="13">
        <f t="shared" si="318"/>
        <v>4.3779587355321244E-9</v>
      </c>
      <c r="AX214" s="13">
        <f t="shared" si="319"/>
        <v>1.2376162148178174E-4</v>
      </c>
      <c r="AY214" s="13">
        <f t="shared" si="320"/>
        <v>6.7130881858832461E-5</v>
      </c>
      <c r="AZ214" s="13">
        <f t="shared" si="321"/>
        <v>1.820659444013468E-5</v>
      </c>
      <c r="BA214" s="13">
        <f t="shared" si="322"/>
        <v>3.2918787094599545E-6</v>
      </c>
      <c r="BB214" s="13">
        <f t="shared" si="323"/>
        <v>4.4639589820438039E-7</v>
      </c>
      <c r="BC214" s="13">
        <f t="shared" si="324"/>
        <v>4.842688702012027E-8</v>
      </c>
      <c r="BD214" s="13">
        <f t="shared" si="325"/>
        <v>8.8624715660478843E-6</v>
      </c>
      <c r="BE214" s="13">
        <f t="shared" si="326"/>
        <v>7.4598438873555275E-6</v>
      </c>
      <c r="BF214" s="13">
        <f t="shared" si="327"/>
        <v>3.1396022209486062E-6</v>
      </c>
      <c r="BG214" s="13">
        <f t="shared" si="328"/>
        <v>8.8090334101971051E-7</v>
      </c>
      <c r="BH214" s="13">
        <f t="shared" si="329"/>
        <v>1.8537157932985579E-7</v>
      </c>
      <c r="BI214" s="13">
        <f t="shared" si="330"/>
        <v>3.1206713220969529E-8</v>
      </c>
      <c r="BJ214" s="14">
        <f t="shared" si="331"/>
        <v>0.40057714418170737</v>
      </c>
      <c r="BK214" s="14">
        <f t="shared" si="332"/>
        <v>0.3787288318780786</v>
      </c>
      <c r="BL214" s="14">
        <f t="shared" si="333"/>
        <v>0.2140669964191067</v>
      </c>
      <c r="BM214" s="14">
        <f t="shared" si="334"/>
        <v>0.16265590552402229</v>
      </c>
      <c r="BN214" s="14">
        <f t="shared" si="335"/>
        <v>0.83731381812178662</v>
      </c>
    </row>
    <row r="215" spans="1:66" x14ac:dyDescent="0.25">
      <c r="A215" t="s">
        <v>196</v>
      </c>
      <c r="B215" t="s">
        <v>200</v>
      </c>
      <c r="C215" t="s">
        <v>305</v>
      </c>
      <c r="D215" s="11">
        <v>44232</v>
      </c>
      <c r="E215" s="10">
        <f>VLOOKUP(A215,home!$A$2:$E$405,3,FALSE)</f>
        <v>1.5902777777777799</v>
      </c>
      <c r="F215" s="10">
        <f>VLOOKUP(B215,home!$B$2:$E$405,3,FALSE)</f>
        <v>1.38</v>
      </c>
      <c r="G215" s="10">
        <f>VLOOKUP(C215,away!$B$2:$E$405,4,FALSE)</f>
        <v>1.1000000000000001</v>
      </c>
      <c r="H215" s="10">
        <f>VLOOKUP(A215,away!$A$2:$E$405,3,FALSE)</f>
        <v>1.3958333333333299</v>
      </c>
      <c r="I215" s="10">
        <f>VLOOKUP(C215,away!$B$2:$E$405,3,FALSE)</f>
        <v>0.79</v>
      </c>
      <c r="J215" s="10">
        <f>VLOOKUP(B215,home!$B$2:$E$405,4,FALSE)</f>
        <v>0.49</v>
      </c>
      <c r="K215" s="12">
        <f t="shared" si="280"/>
        <v>2.41404166666667</v>
      </c>
      <c r="L215" s="12">
        <f t="shared" si="281"/>
        <v>0.54032708333333201</v>
      </c>
      <c r="M215" s="13">
        <f t="shared" si="282"/>
        <v>5.2111545608700634E-2</v>
      </c>
      <c r="N215" s="13">
        <f t="shared" si="283"/>
        <v>0.12579944241380386</v>
      </c>
      <c r="O215" s="13">
        <f t="shared" si="284"/>
        <v>2.815727944674112E-2</v>
      </c>
      <c r="P215" s="13">
        <f t="shared" si="285"/>
        <v>6.7972845804410098E-2</v>
      </c>
      <c r="Q215" s="13">
        <f t="shared" si="286"/>
        <v>0.15184254781517845</v>
      </c>
      <c r="R215" s="13">
        <f t="shared" si="287"/>
        <v>7.6070703390296035E-3</v>
      </c>
      <c r="S215" s="13">
        <f t="shared" si="288"/>
        <v>2.2165470783784901E-2</v>
      </c>
      <c r="T215" s="13">
        <f t="shared" si="289"/>
        <v>8.2044640986877374E-2</v>
      </c>
      <c r="U215" s="13">
        <f t="shared" si="290"/>
        <v>1.8363784759681614E-2</v>
      </c>
      <c r="V215" s="13">
        <f t="shared" si="291"/>
        <v>3.2124468348927763E-3</v>
      </c>
      <c r="W215" s="13">
        <f t="shared" si="292"/>
        <v>0.12218474573288896</v>
      </c>
      <c r="X215" s="13">
        <f t="shared" si="293"/>
        <v>6.6019727289676686E-2</v>
      </c>
      <c r="Y215" s="13">
        <f t="shared" si="294"/>
        <v>1.7836123344446494E-2</v>
      </c>
      <c r="Z215" s="13">
        <f t="shared" si="295"/>
        <v>1.3701020429997888E-3</v>
      </c>
      <c r="AA215" s="13">
        <f t="shared" si="296"/>
        <v>3.3074834193866196E-3</v>
      </c>
      <c r="AB215" s="13">
        <f t="shared" si="297"/>
        <v>3.992201393104227E-3</v>
      </c>
      <c r="AC215" s="13">
        <f t="shared" si="298"/>
        <v>2.6188912506388792E-4</v>
      </c>
      <c r="AD215" s="13">
        <f t="shared" si="299"/>
        <v>7.3739766807566665E-2</v>
      </c>
      <c r="AE215" s="13">
        <f t="shared" si="300"/>
        <v>3.9843593124812546E-2</v>
      </c>
      <c r="AF215" s="13">
        <f t="shared" si="301"/>
        <v>1.0764286231324981E-2</v>
      </c>
      <c r="AG215" s="13">
        <f t="shared" si="302"/>
        <v>1.9387451278456572E-3</v>
      </c>
      <c r="AH215" s="13">
        <f t="shared" si="303"/>
        <v>1.8507581019077879E-4</v>
      </c>
      <c r="AI215" s="13">
        <f t="shared" si="304"/>
        <v>4.467807172926319E-4</v>
      </c>
      <c r="AJ215" s="13">
        <f t="shared" si="305"/>
        <v>5.3927363370381777E-4</v>
      </c>
      <c r="AK215" s="13">
        <f t="shared" si="306"/>
        <v>4.3394300716525185E-4</v>
      </c>
      <c r="AL215" s="13">
        <f t="shared" si="307"/>
        <v>1.3664034645594839E-5</v>
      </c>
      <c r="AM215" s="13">
        <f t="shared" si="308"/>
        <v>3.5602173912749953E-2</v>
      </c>
      <c r="AN215" s="13">
        <f t="shared" si="309"/>
        <v>1.9236818790602222E-2</v>
      </c>
      <c r="AO215" s="13">
        <f t="shared" si="310"/>
        <v>5.1970870948689673E-3</v>
      </c>
      <c r="AP215" s="13">
        <f t="shared" si="311"/>
        <v>9.3604230393328294E-4</v>
      </c>
      <c r="AQ215" s="13">
        <f t="shared" si="312"/>
        <v>1.2644225199022073E-4</v>
      </c>
      <c r="AR215" s="13">
        <f t="shared" si="313"/>
        <v>2.0000294543187381E-5</v>
      </c>
      <c r="AS215" s="13">
        <f t="shared" si="314"/>
        <v>4.8281544372860375E-5</v>
      </c>
      <c r="AT215" s="13">
        <f t="shared" si="315"/>
        <v>5.8276829923550329E-5</v>
      </c>
      <c r="AU215" s="13">
        <f t="shared" si="316"/>
        <v>4.6894231878899161E-5</v>
      </c>
      <c r="AV215" s="13">
        <f t="shared" si="317"/>
        <v>2.8301157420497765E-5</v>
      </c>
      <c r="AW215" s="13">
        <f t="shared" si="318"/>
        <v>4.9508292963055011E-7</v>
      </c>
      <c r="AX215" s="13">
        <f t="shared" si="319"/>
        <v>1.4324188541548594E-2</v>
      </c>
      <c r="AY215" s="13">
        <f t="shared" si="320"/>
        <v>7.7397470157716869E-3</v>
      </c>
      <c r="AZ215" s="13">
        <f t="shared" si="321"/>
        <v>2.090997465384888E-3</v>
      </c>
      <c r="BA215" s="13">
        <f t="shared" si="322"/>
        <v>3.7660752057626883E-4</v>
      </c>
      <c r="BB215" s="13">
        <f t="shared" si="323"/>
        <v>5.0872810788593277E-5</v>
      </c>
      <c r="BC215" s="13">
        <f t="shared" si="324"/>
        <v>5.4975914948738165E-6</v>
      </c>
      <c r="BD215" s="13">
        <f t="shared" si="325"/>
        <v>1.8011168027213317E-6</v>
      </c>
      <c r="BE215" s="13">
        <f t="shared" si="326"/>
        <v>4.3479710083027478E-6</v>
      </c>
      <c r="BF215" s="13">
        <f t="shared" si="327"/>
        <v>5.2480915897507639E-6</v>
      </c>
      <c r="BG215" s="13">
        <f t="shared" si="328"/>
        <v>4.2230372560470888E-6</v>
      </c>
      <c r="BH215" s="13">
        <f t="shared" si="329"/>
        <v>2.5486469739958398E-6</v>
      </c>
      <c r="BI215" s="13">
        <f t="shared" si="330"/>
        <v>1.230507997769976E-6</v>
      </c>
      <c r="BJ215" s="14">
        <f t="shared" si="331"/>
        <v>0.77770009417413122</v>
      </c>
      <c r="BK215" s="14">
        <f t="shared" si="332"/>
        <v>0.15347760920726955</v>
      </c>
      <c r="BL215" s="14">
        <f t="shared" si="333"/>
        <v>6.3254045956063251E-2</v>
      </c>
      <c r="BM215" s="14">
        <f t="shared" si="334"/>
        <v>0.554571868019758</v>
      </c>
      <c r="BN215" s="14">
        <f t="shared" si="335"/>
        <v>0.43349073142786376</v>
      </c>
    </row>
    <row r="216" spans="1:66" x14ac:dyDescent="0.25">
      <c r="A216" t="s">
        <v>213</v>
      </c>
      <c r="B216" t="s">
        <v>315</v>
      </c>
      <c r="C216" t="s">
        <v>214</v>
      </c>
      <c r="D216" s="11">
        <v>44232</v>
      </c>
      <c r="E216" s="10">
        <f>VLOOKUP(A216,home!$A$2:$E$405,3,FALSE)</f>
        <v>1.2638888888888899</v>
      </c>
      <c r="F216" s="10">
        <f>VLOOKUP(B216,home!$B$2:$E$405,3,FALSE)</f>
        <v>2.33</v>
      </c>
      <c r="G216" s="10">
        <f>VLOOKUP(C216,away!$B$2:$E$405,4,FALSE)</f>
        <v>0.79</v>
      </c>
      <c r="H216" s="10">
        <f>VLOOKUP(A216,away!$A$2:$E$405,3,FALSE)</f>
        <v>1.1527777777777799</v>
      </c>
      <c r="I216" s="10">
        <f>VLOOKUP(C216,away!$B$2:$E$405,3,FALSE)</f>
        <v>1.63</v>
      </c>
      <c r="J216" s="10">
        <f>VLOOKUP(B216,home!$B$2:$E$405,4,FALSE)</f>
        <v>0.19</v>
      </c>
      <c r="K216" s="12">
        <f t="shared" si="280"/>
        <v>2.3264402777777797</v>
      </c>
      <c r="L216" s="12">
        <f t="shared" si="281"/>
        <v>0.35701527777777842</v>
      </c>
      <c r="M216" s="13">
        <f t="shared" si="282"/>
        <v>6.8326639246584456E-2</v>
      </c>
      <c r="N216" s="13">
        <f t="shared" si="283"/>
        <v>0.15895784558844608</v>
      </c>
      <c r="O216" s="13">
        <f t="shared" si="284"/>
        <v>2.4393654090241409E-2</v>
      </c>
      <c r="P216" s="13">
        <f t="shared" si="285"/>
        <v>5.6750379397716287E-2</v>
      </c>
      <c r="Q216" s="13">
        <f t="shared" si="286"/>
        <v>0.18490296722287097</v>
      </c>
      <c r="R216" s="13">
        <f t="shared" si="287"/>
        <v>4.3544535955212871E-3</v>
      </c>
      <c r="S216" s="13">
        <f t="shared" si="288"/>
        <v>1.1783857647973423E-2</v>
      </c>
      <c r="T216" s="13">
        <f t="shared" si="289"/>
        <v>6.6013184205008735E-2</v>
      </c>
      <c r="U216" s="13">
        <f t="shared" si="290"/>
        <v>1.0130376232334995E-2</v>
      </c>
      <c r="V216" s="13">
        <f t="shared" si="291"/>
        <v>1.0874860322336814E-3</v>
      </c>
      <c r="W216" s="13">
        <f t="shared" si="292"/>
        <v>0.14338857014263723</v>
      </c>
      <c r="X216" s="13">
        <f t="shared" si="293"/>
        <v>5.1191910199632089E-2</v>
      </c>
      <c r="Y216" s="13">
        <f t="shared" si="294"/>
        <v>9.1381470199483686E-3</v>
      </c>
      <c r="Z216" s="13">
        <f t="shared" si="295"/>
        <v>5.1820215332515937E-4</v>
      </c>
      <c r="AA216" s="13">
        <f t="shared" si="296"/>
        <v>1.2055663615268273E-3</v>
      </c>
      <c r="AB216" s="13">
        <f t="shared" si="297"/>
        <v>1.4023390704950098E-3</v>
      </c>
      <c r="AC216" s="13">
        <f t="shared" si="298"/>
        <v>5.6452400556624403E-5</v>
      </c>
      <c r="AD216" s="13">
        <f t="shared" si="299"/>
        <v>8.3396236238198904E-2</v>
      </c>
      <c r="AE216" s="13">
        <f t="shared" si="300"/>
        <v>2.977373044620181E-2</v>
      </c>
      <c r="AF216" s="13">
        <f t="shared" si="301"/>
        <v>5.3148383228657182E-3</v>
      </c>
      <c r="AG216" s="13">
        <f t="shared" si="302"/>
        <v>6.3249282672729525E-4</v>
      </c>
      <c r="AH216" s="13">
        <f t="shared" si="303"/>
        <v>4.6251521428606173E-5</v>
      </c>
      <c r="AI216" s="13">
        <f t="shared" si="304"/>
        <v>1.0760140236001148E-4</v>
      </c>
      <c r="AJ216" s="13">
        <f t="shared" si="305"/>
        <v>1.2516411819785188E-4</v>
      </c>
      <c r="AK216" s="13">
        <f t="shared" si="306"/>
        <v>9.7062281969340455E-5</v>
      </c>
      <c r="AL216" s="13">
        <f t="shared" si="307"/>
        <v>1.8755174759516267E-6</v>
      </c>
      <c r="AM216" s="13">
        <f t="shared" si="308"/>
        <v>3.8803272599923347E-2</v>
      </c>
      <c r="AN216" s="13">
        <f t="shared" si="309"/>
        <v>1.3853361145948493E-2</v>
      </c>
      <c r="AO216" s="13">
        <f t="shared" si="310"/>
        <v>2.4729307888383414E-3</v>
      </c>
      <c r="AP216" s="13">
        <f t="shared" si="311"/>
        <v>2.942913575007803E-4</v>
      </c>
      <c r="AQ216" s="13">
        <f t="shared" si="312"/>
        <v>2.6266627686435145E-5</v>
      </c>
      <c r="AR216" s="13">
        <f t="shared" si="313"/>
        <v>3.3024999540957424E-6</v>
      </c>
      <c r="AS216" s="13">
        <f t="shared" si="314"/>
        <v>7.683068910567603E-6</v>
      </c>
      <c r="AT216" s="13">
        <f t="shared" si="315"/>
        <v>8.9371004852433605E-6</v>
      </c>
      <c r="AU216" s="13">
        <f t="shared" si="316"/>
        <v>6.9305435118058315E-6</v>
      </c>
      <c r="AV216" s="13">
        <f t="shared" si="317"/>
        <v>4.0308738931891372E-6</v>
      </c>
      <c r="AW216" s="13">
        <f t="shared" si="318"/>
        <v>4.3271039061184088E-8</v>
      </c>
      <c r="AX216" s="13">
        <f t="shared" si="319"/>
        <v>1.5045582714342115E-2</v>
      </c>
      <c r="AY216" s="13">
        <f t="shared" si="320"/>
        <v>5.3715028920893913E-3</v>
      </c>
      <c r="AZ216" s="13">
        <f t="shared" si="321"/>
        <v>9.5885429855171686E-4</v>
      </c>
      <c r="BA216" s="13">
        <f t="shared" si="322"/>
        <v>1.1410854458195267E-4</v>
      </c>
      <c r="BB216" s="13">
        <f t="shared" si="323"/>
        <v>1.018462343518596E-5</v>
      </c>
      <c r="BC216" s="13">
        <f t="shared" si="324"/>
        <v>7.2721323295499792E-7</v>
      </c>
      <c r="BD216" s="13">
        <f t="shared" si="325"/>
        <v>1.9650715641209843E-7</v>
      </c>
      <c r="BE216" s="13">
        <f t="shared" si="326"/>
        <v>4.5716216354868381E-7</v>
      </c>
      <c r="BF216" s="13">
        <f t="shared" si="327"/>
        <v>5.3178023537784543E-7</v>
      </c>
      <c r="BG216" s="13">
        <f t="shared" si="328"/>
        <v>4.1238498616972261E-7</v>
      </c>
      <c r="BH216" s="13">
        <f t="shared" si="329"/>
        <v>2.3984726044401883E-7</v>
      </c>
      <c r="BI216" s="13">
        <f t="shared" si="330"/>
        <v>1.1159806544232451E-7</v>
      </c>
      <c r="BJ216" s="14">
        <f t="shared" si="331"/>
        <v>0.809661005018668</v>
      </c>
      <c r="BK216" s="14">
        <f t="shared" si="332"/>
        <v>0.14337819313462985</v>
      </c>
      <c r="BL216" s="14">
        <f t="shared" si="333"/>
        <v>4.1895302040697635E-2</v>
      </c>
      <c r="BM216" s="14">
        <f t="shared" si="334"/>
        <v>0.49239530358488959</v>
      </c>
      <c r="BN216" s="14">
        <f t="shared" si="335"/>
        <v>0.49768593914138048</v>
      </c>
    </row>
    <row r="217" spans="1:66" x14ac:dyDescent="0.25">
      <c r="A217" t="s">
        <v>340</v>
      </c>
      <c r="B217" t="s">
        <v>429</v>
      </c>
      <c r="C217" t="s">
        <v>356</v>
      </c>
      <c r="D217" s="11">
        <v>44232</v>
      </c>
      <c r="E217" s="10">
        <f>VLOOKUP(A217,home!$A$2:$E$405,3,FALSE)</f>
        <v>1.3524355300859601</v>
      </c>
      <c r="F217" s="10">
        <f>VLOOKUP(B217,home!$B$2:$E$405,3,FALSE)</f>
        <v>0.78</v>
      </c>
      <c r="G217" s="10">
        <f>VLOOKUP(C217,away!$B$2:$E$405,4,FALSE)</f>
        <v>1.1299999999999999</v>
      </c>
      <c r="H217" s="10">
        <f>VLOOKUP(A217,away!$A$2:$E$405,3,FALSE)</f>
        <v>1.1318051575931201</v>
      </c>
      <c r="I217" s="10">
        <f>VLOOKUP(C217,away!$B$2:$E$405,3,FALSE)</f>
        <v>0.83</v>
      </c>
      <c r="J217" s="10">
        <f>VLOOKUP(B217,home!$B$2:$E$405,4,FALSE)</f>
        <v>1.35</v>
      </c>
      <c r="K217" s="12">
        <f t="shared" si="280"/>
        <v>1.192036676217765</v>
      </c>
      <c r="L217" s="12">
        <f t="shared" si="281"/>
        <v>1.268187679083091</v>
      </c>
      <c r="M217" s="13">
        <f t="shared" si="282"/>
        <v>8.5415785333229535E-2</v>
      </c>
      <c r="N217" s="13">
        <f t="shared" si="283"/>
        <v>0.10181874884515306</v>
      </c>
      <c r="O217" s="13">
        <f t="shared" si="284"/>
        <v>0.10832324655880789</v>
      </c>
      <c r="P217" s="13">
        <f t="shared" si="285"/>
        <v>0.12912528278507882</v>
      </c>
      <c r="Q217" s="13">
        <f t="shared" si="286"/>
        <v>6.0685841475013824E-2</v>
      </c>
      <c r="R217" s="13">
        <f t="shared" si="287"/>
        <v>6.8687103322080015E-2</v>
      </c>
      <c r="S217" s="13">
        <f t="shared" si="288"/>
        <v>4.8800519099834634E-2</v>
      </c>
      <c r="T217" s="13">
        <f t="shared" si="289"/>
        <v>7.6961036453402173E-2</v>
      </c>
      <c r="U217" s="13">
        <f t="shared" si="290"/>
        <v>8.1877546343078464E-2</v>
      </c>
      <c r="V217" s="13">
        <f t="shared" si="291"/>
        <v>8.1970027284007652E-3</v>
      </c>
      <c r="W217" s="13">
        <f t="shared" si="292"/>
        <v>2.4113249588451225E-2</v>
      </c>
      <c r="X217" s="13">
        <f t="shared" si="293"/>
        <v>3.0580126030729262E-2</v>
      </c>
      <c r="Y217" s="13">
        <f t="shared" si="294"/>
        <v>1.9390669528489481E-2</v>
      </c>
      <c r="Z217" s="13">
        <f t="shared" si="295"/>
        <v>2.9036046048323043E-2</v>
      </c>
      <c r="AA217" s="13">
        <f t="shared" si="296"/>
        <v>3.4612031821948969E-2</v>
      </c>
      <c r="AB217" s="13">
        <f t="shared" si="297"/>
        <v>2.0629405685089783E-2</v>
      </c>
      <c r="AC217" s="13">
        <f t="shared" si="298"/>
        <v>7.7447649983954623E-4</v>
      </c>
      <c r="AD217" s="13">
        <f t="shared" si="299"/>
        <v>7.1859694730566984E-3</v>
      </c>
      <c r="AE217" s="13">
        <f t="shared" si="300"/>
        <v>9.113157947997717E-3</v>
      </c>
      <c r="AF217" s="13">
        <f t="shared" si="301"/>
        <v>5.7785973135944255E-3</v>
      </c>
      <c r="AG217" s="13">
        <f t="shared" si="302"/>
        <v>2.4427819718277001E-3</v>
      </c>
      <c r="AH217" s="13">
        <f t="shared" si="303"/>
        <v>9.2057889619431323E-3</v>
      </c>
      <c r="AI217" s="13">
        <f t="shared" si="304"/>
        <v>1.097363807615688E-2</v>
      </c>
      <c r="AJ217" s="13">
        <f t="shared" si="305"/>
        <v>6.5404895291593787E-3</v>
      </c>
      <c r="AK217" s="13">
        <f t="shared" si="306"/>
        <v>2.5988344663920803E-3</v>
      </c>
      <c r="AL217" s="13">
        <f t="shared" si="307"/>
        <v>4.6831857442759738E-5</v>
      </c>
      <c r="AM217" s="13">
        <f t="shared" si="308"/>
        <v>1.7131878332129645E-3</v>
      </c>
      <c r="AN217" s="13">
        <f t="shared" si="309"/>
        <v>2.1726437020357391E-3</v>
      </c>
      <c r="AO217" s="13">
        <f t="shared" si="310"/>
        <v>1.3776599869795997E-3</v>
      </c>
      <c r="AP217" s="13">
        <f t="shared" si="311"/>
        <v>5.8237714048443336E-4</v>
      </c>
      <c r="AQ217" s="13">
        <f t="shared" si="312"/>
        <v>1.8464087853550004E-4</v>
      </c>
      <c r="AR217" s="13">
        <f t="shared" si="313"/>
        <v>2.3349336275550795E-3</v>
      </c>
      <c r="AS217" s="13">
        <f t="shared" si="314"/>
        <v>2.7833265205798458E-3</v>
      </c>
      <c r="AT217" s="13">
        <f t="shared" si="315"/>
        <v>1.6589136472103781E-3</v>
      </c>
      <c r="AU217" s="13">
        <f t="shared" si="316"/>
        <v>6.5916197005098313E-4</v>
      </c>
      <c r="AV217" s="13">
        <f t="shared" si="317"/>
        <v>1.9643631096718199E-4</v>
      </c>
      <c r="AW217" s="13">
        <f t="shared" si="318"/>
        <v>1.9665818638580722E-6</v>
      </c>
      <c r="AX217" s="13">
        <f t="shared" si="319"/>
        <v>3.4036378840664942E-4</v>
      </c>
      <c r="AY217" s="13">
        <f t="shared" si="320"/>
        <v>4.3164516286335706E-4</v>
      </c>
      <c r="AZ217" s="13">
        <f t="shared" si="321"/>
        <v>2.7370353863956186E-4</v>
      </c>
      <c r="BA217" s="13">
        <f t="shared" si="322"/>
        <v>1.1570248514137836E-4</v>
      </c>
      <c r="BB217" s="13">
        <f t="shared" si="323"/>
        <v>3.6683116523897581E-5</v>
      </c>
      <c r="BC217" s="13">
        <f t="shared" si="324"/>
        <v>9.3042152811952509E-6</v>
      </c>
      <c r="BD217" s="13">
        <f t="shared" si="325"/>
        <v>4.9352234299035631E-4</v>
      </c>
      <c r="BE217" s="13">
        <f t="shared" si="326"/>
        <v>5.882967333774281E-4</v>
      </c>
      <c r="BF217" s="13">
        <f t="shared" si="327"/>
        <v>3.5063564134249909E-4</v>
      </c>
      <c r="BG217" s="13">
        <f t="shared" si="328"/>
        <v>1.3932351482313235E-4</v>
      </c>
      <c r="BH217" s="13">
        <f t="shared" si="329"/>
        <v>4.1519684882185802E-5</v>
      </c>
      <c r="BI217" s="13">
        <f t="shared" si="330"/>
        <v>9.8985974329139405E-6</v>
      </c>
      <c r="BJ217" s="14">
        <f t="shared" si="331"/>
        <v>0.34530809047581973</v>
      </c>
      <c r="BK217" s="14">
        <f t="shared" si="332"/>
        <v>0.27279154346668943</v>
      </c>
      <c r="BL217" s="14">
        <f t="shared" si="333"/>
        <v>0.35270405335586857</v>
      </c>
      <c r="BM217" s="14">
        <f t="shared" si="334"/>
        <v>0.44535404644633814</v>
      </c>
      <c r="BN217" s="14">
        <f t="shared" si="335"/>
        <v>0.55405600831936308</v>
      </c>
    </row>
    <row r="218" spans="1:66" x14ac:dyDescent="0.25">
      <c r="A218" t="s">
        <v>340</v>
      </c>
      <c r="B218" t="s">
        <v>431</v>
      </c>
      <c r="C218" t="s">
        <v>385</v>
      </c>
      <c r="D218" s="11">
        <v>44232</v>
      </c>
      <c r="E218" s="10">
        <f>VLOOKUP(A218,home!$A$2:$E$405,3,FALSE)</f>
        <v>1.3524355300859601</v>
      </c>
      <c r="F218" s="10">
        <f>VLOOKUP(B218,home!$B$2:$E$405,3,FALSE)</f>
        <v>1.03</v>
      </c>
      <c r="G218" s="10">
        <f>VLOOKUP(C218,away!$B$2:$E$405,4,FALSE)</f>
        <v>1.26</v>
      </c>
      <c r="H218" s="10">
        <f>VLOOKUP(A218,away!$A$2:$E$405,3,FALSE)</f>
        <v>1.1318051575931201</v>
      </c>
      <c r="I218" s="10">
        <f>VLOOKUP(C218,away!$B$2:$E$405,3,FALSE)</f>
        <v>0.56999999999999995</v>
      </c>
      <c r="J218" s="10">
        <f>VLOOKUP(B218,home!$B$2:$E$405,4,FALSE)</f>
        <v>1.1299999999999999</v>
      </c>
      <c r="K218" s="12">
        <f t="shared" si="280"/>
        <v>1.7551908309455591</v>
      </c>
      <c r="L218" s="12">
        <f t="shared" si="281"/>
        <v>0.7289957020057285</v>
      </c>
      <c r="M218" s="13">
        <f t="shared" si="282"/>
        <v>8.3393364681924292E-2</v>
      </c>
      <c r="N218" s="13">
        <f t="shared" si="283"/>
        <v>0.14637126905141273</v>
      </c>
      <c r="O218" s="13">
        <f t="shared" si="284"/>
        <v>6.0793404428919125E-2</v>
      </c>
      <c r="P218" s="13">
        <f t="shared" si="285"/>
        <v>0.10670402603560397</v>
      </c>
      <c r="Q218" s="13">
        <f t="shared" si="286"/>
        <v>0.12845475467645256</v>
      </c>
      <c r="R218" s="13">
        <f t="shared" si="287"/>
        <v>2.2159065269489027E-2</v>
      </c>
      <c r="S218" s="13">
        <f t="shared" si="288"/>
        <v>3.413265916189475E-2</v>
      </c>
      <c r="T218" s="13">
        <f t="shared" si="289"/>
        <v>9.3642964061334169E-2</v>
      </c>
      <c r="U218" s="13">
        <f t="shared" si="290"/>
        <v>3.8893388183331323E-2</v>
      </c>
      <c r="V218" s="13">
        <f t="shared" si="291"/>
        <v>4.8526271521411278E-3</v>
      </c>
      <c r="W218" s="13">
        <f t="shared" si="292"/>
        <v>7.5154202533156925E-2</v>
      </c>
      <c r="X218" s="13">
        <f t="shared" si="293"/>
        <v>5.4787090634339425E-2</v>
      </c>
      <c r="Y218" s="13">
        <f t="shared" si="294"/>
        <v>1.9969776798915869E-2</v>
      </c>
      <c r="Z218" s="13">
        <f t="shared" si="295"/>
        <v>5.38462111397397E-3</v>
      </c>
      <c r="AA218" s="13">
        <f t="shared" si="296"/>
        <v>9.4510376073629731E-3</v>
      </c>
      <c r="AB218" s="13">
        <f t="shared" si="297"/>
        <v>8.2941872756825755E-3</v>
      </c>
      <c r="AC218" s="13">
        <f t="shared" si="298"/>
        <v>3.8806658656094707E-4</v>
      </c>
      <c r="AD218" s="13">
        <f t="shared" si="299"/>
        <v>3.2977491798305628E-2</v>
      </c>
      <c r="AE218" s="13">
        <f t="shared" si="300"/>
        <v>2.4040449783893962E-2</v>
      </c>
      <c r="AF218" s="13">
        <f t="shared" si="301"/>
        <v>8.7626922833716203E-3</v>
      </c>
      <c r="AG218" s="13">
        <f t="shared" si="302"/>
        <v>2.1293216708588914E-3</v>
      </c>
      <c r="AH218" s="13">
        <f t="shared" si="303"/>
        <v>9.8134141225408042E-4</v>
      </c>
      <c r="AI218" s="13">
        <f t="shared" si="304"/>
        <v>1.7224414488155278E-3</v>
      </c>
      <c r="AJ218" s="13">
        <f t="shared" si="305"/>
        <v>1.5116067189007998E-3</v>
      </c>
      <c r="AK218" s="13">
        <f t="shared" si="306"/>
        <v>8.8438608433679506E-4</v>
      </c>
      <c r="AL218" s="13">
        <f t="shared" si="307"/>
        <v>1.9861660367769106E-5</v>
      </c>
      <c r="AM218" s="13">
        <f t="shared" si="308"/>
        <v>1.1576358246393683E-2</v>
      </c>
      <c r="AN218" s="13">
        <f t="shared" si="309"/>
        <v>8.4391154064995672E-3</v>
      </c>
      <c r="AO218" s="13">
        <f t="shared" si="310"/>
        <v>3.0760394300342548E-3</v>
      </c>
      <c r="AP218" s="13">
        <f t="shared" si="311"/>
        <v>7.4747317456504083E-4</v>
      </c>
      <c r="AQ218" s="13">
        <f t="shared" si="312"/>
        <v>1.3622618290562308E-4</v>
      </c>
      <c r="AR218" s="13">
        <f t="shared" si="313"/>
        <v>1.4307873434669135E-4</v>
      </c>
      <c r="AS218" s="13">
        <f t="shared" si="314"/>
        <v>2.511304826286081E-4</v>
      </c>
      <c r="AT218" s="13">
        <f t="shared" si="315"/>
        <v>2.2039096024033299E-4</v>
      </c>
      <c r="AU218" s="13">
        <f t="shared" si="316"/>
        <v>1.2894273087903993E-4</v>
      </c>
      <c r="AV218" s="13">
        <f t="shared" si="317"/>
        <v>5.6579774738992911E-5</v>
      </c>
      <c r="AW218" s="13">
        <f t="shared" si="318"/>
        <v>7.0593117232747182E-7</v>
      </c>
      <c r="AX218" s="13">
        <f t="shared" si="319"/>
        <v>3.3864529749685307E-3</v>
      </c>
      <c r="AY218" s="13">
        <f t="shared" si="320"/>
        <v>2.4687096637965714E-3</v>
      </c>
      <c r="AZ218" s="13">
        <f t="shared" si="321"/>
        <v>8.9983936720385374E-4</v>
      </c>
      <c r="BA218" s="13">
        <f t="shared" si="322"/>
        <v>2.1865967706238793E-4</v>
      </c>
      <c r="BB218" s="13">
        <f t="shared" si="323"/>
        <v>3.9850491195110342E-5</v>
      </c>
      <c r="BC218" s="13">
        <f t="shared" si="324"/>
        <v>5.8101673608105166E-6</v>
      </c>
      <c r="BD218" s="13">
        <f t="shared" si="325"/>
        <v>1.7383963731192891E-5</v>
      </c>
      <c r="BE218" s="13">
        <f t="shared" si="326"/>
        <v>3.0512173746479906E-5</v>
      </c>
      <c r="BF218" s="13">
        <f t="shared" si="327"/>
        <v>2.6777343796019676E-5</v>
      </c>
      <c r="BG218" s="13">
        <f t="shared" si="328"/>
        <v>1.566644943595023E-5</v>
      </c>
      <c r="BH218" s="13">
        <f t="shared" si="329"/>
        <v>6.8744021008630158E-6</v>
      </c>
      <c r="BI218" s="13">
        <f t="shared" si="330"/>
        <v>2.4131775071335312E-6</v>
      </c>
      <c r="BJ218" s="14">
        <f t="shared" si="331"/>
        <v>0.61728454807402722</v>
      </c>
      <c r="BK218" s="14">
        <f t="shared" si="332"/>
        <v>0.23195931494228944</v>
      </c>
      <c r="BL218" s="14">
        <f t="shared" si="333"/>
        <v>0.14559060862224357</v>
      </c>
      <c r="BM218" s="14">
        <f t="shared" si="334"/>
        <v>0.44987520487610821</v>
      </c>
      <c r="BN218" s="14">
        <f t="shared" si="335"/>
        <v>0.54787588414380173</v>
      </c>
    </row>
    <row r="219" spans="1:66" x14ac:dyDescent="0.25">
      <c r="A219" t="s">
        <v>340</v>
      </c>
      <c r="B219" t="s">
        <v>387</v>
      </c>
      <c r="C219" t="s">
        <v>361</v>
      </c>
      <c r="D219" s="11">
        <v>44232</v>
      </c>
      <c r="E219" s="10">
        <f>VLOOKUP(A219,home!$A$2:$E$405,3,FALSE)</f>
        <v>1.3524355300859601</v>
      </c>
      <c r="F219" s="10">
        <f>VLOOKUP(B219,home!$B$2:$E$405,3,FALSE)</f>
        <v>1.04</v>
      </c>
      <c r="G219" s="10">
        <f>VLOOKUP(C219,away!$B$2:$E$405,4,FALSE)</f>
        <v>1</v>
      </c>
      <c r="H219" s="10">
        <f>VLOOKUP(A219,away!$A$2:$E$405,3,FALSE)</f>
        <v>1.1318051575931201</v>
      </c>
      <c r="I219" s="10">
        <f>VLOOKUP(C219,away!$B$2:$E$405,3,FALSE)</f>
        <v>0.65</v>
      </c>
      <c r="J219" s="10">
        <f>VLOOKUP(B219,home!$B$2:$E$405,4,FALSE)</f>
        <v>1.0900000000000001</v>
      </c>
      <c r="K219" s="12">
        <f t="shared" si="280"/>
        <v>1.4065329512893985</v>
      </c>
      <c r="L219" s="12">
        <f t="shared" si="281"/>
        <v>0.80188395415472569</v>
      </c>
      <c r="M219" s="13">
        <f t="shared" si="282"/>
        <v>0.10987445255276614</v>
      </c>
      <c r="N219" s="13">
        <f t="shared" si="283"/>
        <v>0.1545420380203491</v>
      </c>
      <c r="O219" s="13">
        <f t="shared" si="284"/>
        <v>8.8106560473597911E-2</v>
      </c>
      <c r="P219" s="13">
        <f t="shared" si="285"/>
        <v>0.1239247805308875</v>
      </c>
      <c r="Q219" s="13">
        <f t="shared" si="286"/>
        <v>0.10868423441752006</v>
      </c>
      <c r="R219" s="13">
        <f t="shared" si="287"/>
        <v>3.5325618549770565E-2</v>
      </c>
      <c r="S219" s="13">
        <f t="shared" si="288"/>
        <v>3.4942952781160434E-2</v>
      </c>
      <c r="T219" s="13">
        <f t="shared" si="289"/>
        <v>8.7152143649000119E-2</v>
      </c>
      <c r="U219" s="13">
        <f t="shared" si="290"/>
        <v>4.9686646514932313E-2</v>
      </c>
      <c r="V219" s="13">
        <f t="shared" si="291"/>
        <v>4.3790361068156303E-3</v>
      </c>
      <c r="W219" s="13">
        <f t="shared" si="292"/>
        <v>5.0955985664634447E-2</v>
      </c>
      <c r="X219" s="13">
        <f t="shared" si="293"/>
        <v>4.0860787272608584E-2</v>
      </c>
      <c r="Y219" s="13">
        <f t="shared" si="294"/>
        <v>1.6382804834017228E-2</v>
      </c>
      <c r="Z219" s="13">
        <f t="shared" si="295"/>
        <v>9.4423488952171848E-3</v>
      </c>
      <c r="AA219" s="13">
        <f t="shared" si="296"/>
        <v>1.3280974858694016E-2</v>
      </c>
      <c r="AB219" s="13">
        <f t="shared" si="297"/>
        <v>9.3400643819996007E-3</v>
      </c>
      <c r="AC219" s="13">
        <f t="shared" si="298"/>
        <v>3.0868816400549657E-4</v>
      </c>
      <c r="AD219" s="13">
        <f t="shared" si="299"/>
        <v>1.7917818225684636E-2</v>
      </c>
      <c r="AE219" s="13">
        <f t="shared" si="300"/>
        <v>1.4368010928637607E-2</v>
      </c>
      <c r="AF219" s="13">
        <f t="shared" si="301"/>
        <v>5.7607387083971175E-3</v>
      </c>
      <c r="AG219" s="13">
        <f t="shared" si="302"/>
        <v>1.539814644780556E-3</v>
      </c>
      <c r="AH219" s="13">
        <f t="shared" si="303"/>
        <v>1.8929170171513149E-3</v>
      </c>
      <c r="AI219" s="13">
        <f t="shared" si="304"/>
        <v>2.6624501586797636E-3</v>
      </c>
      <c r="AJ219" s="13">
        <f t="shared" si="305"/>
        <v>1.8724119396743883E-3</v>
      </c>
      <c r="AK219" s="13">
        <f t="shared" si="306"/>
        <v>8.7786969717990819E-4</v>
      </c>
      <c r="AL219" s="13">
        <f t="shared" si="307"/>
        <v>1.392648139329481E-5</v>
      </c>
      <c r="AM219" s="13">
        <f t="shared" si="308"/>
        <v>5.0404003499278345E-3</v>
      </c>
      <c r="AN219" s="13">
        <f t="shared" si="309"/>
        <v>4.0418161631229953E-3</v>
      </c>
      <c r="AO219" s="13">
        <f t="shared" si="310"/>
        <v>1.6205337634257744E-3</v>
      </c>
      <c r="AP219" s="13">
        <f t="shared" si="311"/>
        <v>4.3316000735236631E-4</v>
      </c>
      <c r="AQ219" s="13">
        <f t="shared" si="312"/>
        <v>8.6836014869351362E-5</v>
      </c>
      <c r="AR219" s="13">
        <f t="shared" si="313"/>
        <v>3.0357995652001315E-4</v>
      </c>
      <c r="AS219" s="13">
        <f t="shared" si="314"/>
        <v>4.2699521219640129E-4</v>
      </c>
      <c r="AT219" s="13">
        <f t="shared" si="315"/>
        <v>3.0029141799852371E-4</v>
      </c>
      <c r="AU219" s="13">
        <f t="shared" si="316"/>
        <v>1.4078992480144733E-4</v>
      </c>
      <c r="AV219" s="13">
        <f t="shared" si="317"/>
        <v>4.9506417110698035E-5</v>
      </c>
      <c r="AW219" s="13">
        <f t="shared" si="318"/>
        <v>4.3631519382510497E-7</v>
      </c>
      <c r="AX219" s="13">
        <f t="shared" si="319"/>
        <v>1.1815815299773531E-3</v>
      </c>
      <c r="AY219" s="13">
        <f t="shared" si="320"/>
        <v>9.4749126941443039E-4</v>
      </c>
      <c r="AZ219" s="13">
        <f t="shared" si="321"/>
        <v>3.7988902282256194E-4</v>
      </c>
      <c r="BA219" s="13">
        <f t="shared" si="322"/>
        <v>1.0154230392031028E-4</v>
      </c>
      <c r="BB219" s="13">
        <f t="shared" si="323"/>
        <v>2.0356286045399823E-5</v>
      </c>
      <c r="BC219" s="13">
        <f t="shared" si="324"/>
        <v>3.2646758291979759E-6</v>
      </c>
      <c r="BD219" s="13">
        <f t="shared" si="325"/>
        <v>4.0572649322731289E-5</v>
      </c>
      <c r="BE219" s="13">
        <f t="shared" si="326"/>
        <v>5.7066768193531043E-5</v>
      </c>
      <c r="BF219" s="13">
        <f t="shared" si="327"/>
        <v>4.0133144943897606E-5</v>
      </c>
      <c r="BG219" s="13">
        <f t="shared" si="328"/>
        <v>1.8816196934155172E-5</v>
      </c>
      <c r="BH219" s="13">
        <f t="shared" si="329"/>
        <v>6.6164002514599483E-6</v>
      </c>
      <c r="BI219" s="13">
        <f t="shared" si="330"/>
        <v>1.8612369945195751E-6</v>
      </c>
      <c r="BJ219" s="14">
        <f t="shared" si="331"/>
        <v>0.51202124775233704</v>
      </c>
      <c r="BK219" s="14">
        <f t="shared" si="332"/>
        <v>0.27439132788644294</v>
      </c>
      <c r="BL219" s="14">
        <f t="shared" si="333"/>
        <v>0.20443174291694718</v>
      </c>
      <c r="BM219" s="14">
        <f t="shared" si="334"/>
        <v>0.37888192795183229</v>
      </c>
      <c r="BN219" s="14">
        <f t="shared" si="335"/>
        <v>0.62045768454489125</v>
      </c>
    </row>
    <row r="220" spans="1:66" x14ac:dyDescent="0.25">
      <c r="A220" t="s">
        <v>340</v>
      </c>
      <c r="B220" t="s">
        <v>428</v>
      </c>
      <c r="C220" t="s">
        <v>354</v>
      </c>
      <c r="D220" s="11">
        <v>44232</v>
      </c>
      <c r="E220" s="10">
        <f>VLOOKUP(A220,home!$A$2:$E$405,3,FALSE)</f>
        <v>1.3524355300859601</v>
      </c>
      <c r="F220" s="10">
        <f>VLOOKUP(B220,home!$B$2:$E$405,3,FALSE)</f>
        <v>1.23</v>
      </c>
      <c r="G220" s="10">
        <f>VLOOKUP(C220,away!$B$2:$E$405,4,FALSE)</f>
        <v>0.65</v>
      </c>
      <c r="H220" s="10">
        <f>VLOOKUP(A220,away!$A$2:$E$405,3,FALSE)</f>
        <v>1.1318051575931201</v>
      </c>
      <c r="I220" s="10">
        <f>VLOOKUP(C220,away!$B$2:$E$405,3,FALSE)</f>
        <v>1.61</v>
      </c>
      <c r="J220" s="10">
        <f>VLOOKUP(B220,home!$B$2:$E$405,4,FALSE)</f>
        <v>1.08</v>
      </c>
      <c r="K220" s="12">
        <f t="shared" si="280"/>
        <v>1.081272206303725</v>
      </c>
      <c r="L220" s="12">
        <f t="shared" si="281"/>
        <v>1.9679828080229174</v>
      </c>
      <c r="M220" s="13">
        <f t="shared" si="282"/>
        <v>4.7394219256770176E-2</v>
      </c>
      <c r="N220" s="13">
        <f t="shared" si="283"/>
        <v>5.1246052021810366E-2</v>
      </c>
      <c r="O220" s="13">
        <f t="shared" si="284"/>
        <v>9.3271008696992383E-2</v>
      </c>
      <c r="P220" s="13">
        <f t="shared" si="285"/>
        <v>0.10085134935797087</v>
      </c>
      <c r="Q220" s="13">
        <f t="shared" si="286"/>
        <v>2.7705465866989184E-2</v>
      </c>
      <c r="R220" s="13">
        <f t="shared" si="287"/>
        <v>9.1777870801318523E-2</v>
      </c>
      <c r="S220" s="13">
        <f t="shared" si="288"/>
        <v>5.3651029739616329E-2</v>
      </c>
      <c r="T220" s="13">
        <f t="shared" si="289"/>
        <v>5.4523880514500467E-2</v>
      </c>
      <c r="U220" s="13">
        <f t="shared" si="290"/>
        <v>9.9236860851199885E-2</v>
      </c>
      <c r="V220" s="13">
        <f t="shared" si="291"/>
        <v>1.2685041501160186E-2</v>
      </c>
      <c r="W220" s="13">
        <f t="shared" si="292"/>
        <v>9.985716734890647E-3</v>
      </c>
      <c r="X220" s="13">
        <f t="shared" si="293"/>
        <v>1.9651718860051532E-2</v>
      </c>
      <c r="Y220" s="13">
        <f t="shared" si="294"/>
        <v>1.9337122432340571E-2</v>
      </c>
      <c r="Z220" s="13">
        <f t="shared" si="295"/>
        <v>6.0205757297981131E-2</v>
      </c>
      <c r="AA220" s="13">
        <f t="shared" si="296"/>
        <v>6.5098812025774638E-2</v>
      </c>
      <c r="AB220" s="13">
        <f t="shared" si="297"/>
        <v>3.5194768053430407E-2</v>
      </c>
      <c r="AC220" s="13">
        <f t="shared" si="298"/>
        <v>1.6870511479508119E-3</v>
      </c>
      <c r="AD220" s="13">
        <f t="shared" si="299"/>
        <v>2.6993194913648095E-3</v>
      </c>
      <c r="AE220" s="13">
        <f t="shared" si="300"/>
        <v>5.3122143523671103E-3</v>
      </c>
      <c r="AF220" s="13">
        <f t="shared" si="301"/>
        <v>5.2271732589955358E-3</v>
      </c>
      <c r="AG220" s="13">
        <f t="shared" si="302"/>
        <v>3.4289957027534468E-3</v>
      </c>
      <c r="AH220" s="13">
        <f t="shared" si="303"/>
        <v>2.9620973826606799E-2</v>
      </c>
      <c r="AI220" s="13">
        <f t="shared" si="304"/>
        <v>3.2028335722360017E-2</v>
      </c>
      <c r="AJ220" s="13">
        <f t="shared" si="305"/>
        <v>1.7315674615376316E-2</v>
      </c>
      <c r="AK220" s="13">
        <f t="shared" si="306"/>
        <v>6.2409858983351182E-3</v>
      </c>
      <c r="AL220" s="13">
        <f t="shared" si="307"/>
        <v>1.4359674017201898E-4</v>
      </c>
      <c r="AM220" s="13">
        <f t="shared" si="308"/>
        <v>5.8373982838933543E-4</v>
      </c>
      <c r="AN220" s="13">
        <f t="shared" si="309"/>
        <v>1.1487899466284602E-3</v>
      </c>
      <c r="AO220" s="13">
        <f t="shared" si="310"/>
        <v>1.1303994324971874E-3</v>
      </c>
      <c r="AP220" s="13">
        <f t="shared" si="311"/>
        <v>7.4153554978444256E-4</v>
      </c>
      <c r="AQ220" s="13">
        <f t="shared" si="312"/>
        <v>3.6483230337840139E-4</v>
      </c>
      <c r="AR220" s="13">
        <f t="shared" si="313"/>
        <v>1.1658713449531793E-2</v>
      </c>
      <c r="AS220" s="13">
        <f t="shared" si="314"/>
        <v>1.2606242814238153E-2</v>
      </c>
      <c r="AT220" s="13">
        <f t="shared" si="315"/>
        <v>6.8153899904758843E-3</v>
      </c>
      <c r="AU220" s="13">
        <f t="shared" si="316"/>
        <v>2.4564305906073941E-3</v>
      </c>
      <c r="AV220" s="13">
        <f t="shared" si="317"/>
        <v>6.6401753108450475E-4</v>
      </c>
      <c r="AW220" s="13">
        <f t="shared" si="318"/>
        <v>8.4878641535576327E-6</v>
      </c>
      <c r="AX220" s="13">
        <f t="shared" si="319"/>
        <v>1.0519694202498239E-4</v>
      </c>
      <c r="AY220" s="13">
        <f t="shared" si="320"/>
        <v>2.0702577336174888E-4</v>
      </c>
      <c r="AZ220" s="13">
        <f t="shared" si="321"/>
        <v>2.0371158139678534E-4</v>
      </c>
      <c r="BA220" s="13">
        <f t="shared" si="322"/>
        <v>1.3363362999467828E-4</v>
      </c>
      <c r="BB220" s="13">
        <f t="shared" si="323"/>
        <v>6.5747171600805647E-5</v>
      </c>
      <c r="BC220" s="13">
        <f t="shared" si="324"/>
        <v>2.5877860677303613E-5</v>
      </c>
      <c r="BD220" s="13">
        <f t="shared" si="325"/>
        <v>3.8240246053906886E-3</v>
      </c>
      <c r="BE220" s="13">
        <f t="shared" si="326"/>
        <v>4.1348115220305208E-3</v>
      </c>
      <c r="BF220" s="13">
        <f t="shared" si="327"/>
        <v>2.2354283885380024E-3</v>
      </c>
      <c r="BG220" s="13">
        <f t="shared" si="328"/>
        <v>8.0570219523615541E-4</v>
      </c>
      <c r="BH220" s="13">
        <f t="shared" si="329"/>
        <v>2.177958475666881E-4</v>
      </c>
      <c r="BI220" s="13">
        <f t="shared" si="330"/>
        <v>4.7099319324444536E-5</v>
      </c>
      <c r="BJ220" s="14">
        <f t="shared" si="331"/>
        <v>0.20382814925579787</v>
      </c>
      <c r="BK220" s="14">
        <f t="shared" si="332"/>
        <v>0.21661931351700212</v>
      </c>
      <c r="BL220" s="14">
        <f t="shared" si="333"/>
        <v>0.51525094674541816</v>
      </c>
      <c r="BM220" s="14">
        <f t="shared" si="334"/>
        <v>0.5834596629051394</v>
      </c>
      <c r="BN220" s="14">
        <f t="shared" si="335"/>
        <v>0.41224596600185148</v>
      </c>
    </row>
    <row r="221" spans="1:66" x14ac:dyDescent="0.25">
      <c r="A221" t="s">
        <v>342</v>
      </c>
      <c r="B221" t="s">
        <v>384</v>
      </c>
      <c r="C221" t="s">
        <v>363</v>
      </c>
      <c r="D221" s="11">
        <v>44232</v>
      </c>
      <c r="E221" s="10">
        <f>VLOOKUP(A221,home!$A$2:$E$405,3,FALSE)</f>
        <v>1.17067307692308</v>
      </c>
      <c r="F221" s="10">
        <f>VLOOKUP(B221,home!$B$2:$E$405,3,FALSE)</f>
        <v>0.9</v>
      </c>
      <c r="G221" s="10">
        <f>VLOOKUP(C221,away!$B$2:$E$405,4,FALSE)</f>
        <v>1.21</v>
      </c>
      <c r="H221" s="10">
        <f>VLOOKUP(A221,away!$A$2:$E$405,3,FALSE)</f>
        <v>0.85336538461538503</v>
      </c>
      <c r="I221" s="10">
        <f>VLOOKUP(C221,away!$B$2:$E$405,3,FALSE)</f>
        <v>0.63</v>
      </c>
      <c r="J221" s="10">
        <f>VLOOKUP(B221,home!$B$2:$E$405,4,FALSE)</f>
        <v>1.1100000000000001</v>
      </c>
      <c r="K221" s="12">
        <f t="shared" si="280"/>
        <v>1.2748629807692342</v>
      </c>
      <c r="L221" s="12">
        <f t="shared" si="281"/>
        <v>0.59675841346153879</v>
      </c>
      <c r="M221" s="13">
        <f t="shared" si="282"/>
        <v>0.15387396907892159</v>
      </c>
      <c r="N221" s="13">
        <f t="shared" si="283"/>
        <v>0.19616822688274696</v>
      </c>
      <c r="O221" s="13">
        <f t="shared" si="284"/>
        <v>9.1825585660567102E-2</v>
      </c>
      <c r="P221" s="13">
        <f t="shared" si="285"/>
        <v>0.11706503984611123</v>
      </c>
      <c r="Q221" s="13">
        <f t="shared" si="286"/>
        <v>0.12504380522797712</v>
      </c>
      <c r="R221" s="13">
        <f t="shared" si="287"/>
        <v>2.7398845406988323E-2</v>
      </c>
      <c r="S221" s="13">
        <f t="shared" si="288"/>
        <v>2.2265337724444396E-2</v>
      </c>
      <c r="T221" s="13">
        <f t="shared" si="289"/>
        <v>7.4620942821041272E-2</v>
      </c>
      <c r="U221" s="13">
        <f t="shared" si="290"/>
        <v>3.492977372518858E-2</v>
      </c>
      <c r="V221" s="13">
        <f t="shared" si="291"/>
        <v>1.8821266257353943E-3</v>
      </c>
      <c r="W221" s="13">
        <f t="shared" si="292"/>
        <v>5.3137906086555491E-2</v>
      </c>
      <c r="X221" s="13">
        <f t="shared" si="293"/>
        <v>3.1710492530881096E-2</v>
      </c>
      <c r="Y221" s="13">
        <f t="shared" si="294"/>
        <v>9.4617516064062872E-3</v>
      </c>
      <c r="Z221" s="13">
        <f t="shared" si="295"/>
        <v>5.4501638385841076E-3</v>
      </c>
      <c r="AA221" s="13">
        <f t="shared" si="296"/>
        <v>6.9482121169380266E-3</v>
      </c>
      <c r="AB221" s="13">
        <f t="shared" si="297"/>
        <v>4.4290092052082621E-3</v>
      </c>
      <c r="AC221" s="13">
        <f t="shared" si="298"/>
        <v>8.9493381237591482E-5</v>
      </c>
      <c r="AD221" s="13">
        <f t="shared" si="299"/>
        <v>1.6935887336335432E-2</v>
      </c>
      <c r="AE221" s="13">
        <f t="shared" si="300"/>
        <v>1.0106633257394897E-2</v>
      </c>
      <c r="AF221" s="13">
        <f t="shared" si="301"/>
        <v>3.015609214060301E-3</v>
      </c>
      <c r="AG221" s="13">
        <f t="shared" si="302"/>
        <v>5.9986339006754105E-4</v>
      </c>
      <c r="AH221" s="13">
        <f t="shared" si="303"/>
        <v>8.1310778135472537E-4</v>
      </c>
      <c r="AI221" s="13">
        <f t="shared" si="304"/>
        <v>1.036601009824544E-3</v>
      </c>
      <c r="AJ221" s="13">
        <f t="shared" si="305"/>
        <v>6.6076212662665823E-4</v>
      </c>
      <c r="AK221" s="13">
        <f t="shared" si="306"/>
        <v>2.8079372477689328E-4</v>
      </c>
      <c r="AL221" s="13">
        <f t="shared" si="307"/>
        <v>2.7234096327673168E-6</v>
      </c>
      <c r="AM221" s="13">
        <f t="shared" si="308"/>
        <v>4.318187162314505E-3</v>
      </c>
      <c r="AN221" s="13">
        <f t="shared" si="309"/>
        <v>2.5769145200127881E-3</v>
      </c>
      <c r="AO221" s="13">
        <f t="shared" si="310"/>
        <v>7.6889771029441697E-4</v>
      </c>
      <c r="AP221" s="13">
        <f t="shared" si="311"/>
        <v>1.5294872590316874E-4</v>
      </c>
      <c r="AQ221" s="13">
        <f t="shared" si="312"/>
        <v>2.281835975273468E-5</v>
      </c>
      <c r="AR221" s="13">
        <f t="shared" si="313"/>
        <v>9.7045781914895587E-5</v>
      </c>
      <c r="AS221" s="13">
        <f t="shared" si="314"/>
        <v>1.2372007480310483E-4</v>
      </c>
      <c r="AT221" s="13">
        <f t="shared" si="315"/>
        <v>7.8863071672239426E-5</v>
      </c>
      <c r="AU221" s="13">
        <f t="shared" si="316"/>
        <v>3.3513203541562981E-5</v>
      </c>
      <c r="AV221" s="13">
        <f t="shared" si="317"/>
        <v>1.0681185640530752E-5</v>
      </c>
      <c r="AW221" s="13">
        <f t="shared" si="318"/>
        <v>5.7553604688737299E-8</v>
      </c>
      <c r="AX221" s="13">
        <f t="shared" si="319"/>
        <v>9.1751615954461759E-4</v>
      </c>
      <c r="AY221" s="13">
        <f t="shared" si="320"/>
        <v>5.4753548769516998E-4</v>
      </c>
      <c r="AZ221" s="13">
        <f t="shared" si="321"/>
        <v>1.6337320447542975E-4</v>
      </c>
      <c r="BA221" s="13">
        <f t="shared" si="322"/>
        <v>3.2498111434961681E-5</v>
      </c>
      <c r="BB221" s="13">
        <f t="shared" si="323"/>
        <v>4.8483803551060054E-6</v>
      </c>
      <c r="BC221" s="13">
        <f t="shared" si="324"/>
        <v>5.7866235371423055E-7</v>
      </c>
      <c r="BD221" s="13">
        <f t="shared" si="325"/>
        <v>9.652147808111257E-6</v>
      </c>
      <c r="BE221" s="13">
        <f t="shared" si="326"/>
        <v>1.2305165925473949E-5</v>
      </c>
      <c r="BF221" s="13">
        <f t="shared" si="327"/>
        <v>7.8437002553048655E-6</v>
      </c>
      <c r="BG221" s="13">
        <f t="shared" si="328"/>
        <v>3.3332143625794556E-6</v>
      </c>
      <c r="BH221" s="13">
        <f t="shared" si="329"/>
        <v>1.0623478994552162E-6</v>
      </c>
      <c r="BI221" s="13">
        <f t="shared" si="330"/>
        <v>2.7086960194268247E-7</v>
      </c>
      <c r="BJ221" s="14">
        <f t="shared" si="331"/>
        <v>0.53030723483760289</v>
      </c>
      <c r="BK221" s="14">
        <f t="shared" si="332"/>
        <v>0.29572622555377809</v>
      </c>
      <c r="BL221" s="14">
        <f t="shared" si="333"/>
        <v>0.16870098152089832</v>
      </c>
      <c r="BM221" s="14">
        <f t="shared" si="334"/>
        <v>0.28826165571346074</v>
      </c>
      <c r="BN221" s="14">
        <f t="shared" si="335"/>
        <v>0.71137547210331231</v>
      </c>
    </row>
    <row r="222" spans="1:66" x14ac:dyDescent="0.25">
      <c r="A222" t="s">
        <v>342</v>
      </c>
      <c r="B222" t="s">
        <v>380</v>
      </c>
      <c r="C222" t="s">
        <v>399</v>
      </c>
      <c r="D222" s="11">
        <v>44232</v>
      </c>
      <c r="E222" s="10">
        <f>VLOOKUP(A222,home!$A$2:$E$405,3,FALSE)</f>
        <v>1.17067307692308</v>
      </c>
      <c r="F222" s="10">
        <f>VLOOKUP(B222,home!$B$2:$E$405,3,FALSE)</f>
        <v>1.8</v>
      </c>
      <c r="G222" s="10">
        <f>VLOOKUP(C222,away!$B$2:$E$405,4,FALSE)</f>
        <v>1.03</v>
      </c>
      <c r="H222" s="10">
        <f>VLOOKUP(A222,away!$A$2:$E$405,3,FALSE)</f>
        <v>0.85336538461538503</v>
      </c>
      <c r="I222" s="10">
        <f>VLOOKUP(C222,away!$B$2:$E$405,3,FALSE)</f>
        <v>0.76</v>
      </c>
      <c r="J222" s="10">
        <f>VLOOKUP(B222,home!$B$2:$E$405,4,FALSE)</f>
        <v>0.56000000000000005</v>
      </c>
      <c r="K222" s="12">
        <f t="shared" si="280"/>
        <v>2.1704278846153904</v>
      </c>
      <c r="L222" s="12">
        <f t="shared" si="281"/>
        <v>0.36319230769230793</v>
      </c>
      <c r="M222" s="13">
        <f t="shared" si="282"/>
        <v>7.937116068136886E-2</v>
      </c>
      <c r="N222" s="13">
        <f t="shared" si="283"/>
        <v>0.17226938037713169</v>
      </c>
      <c r="O222" s="13">
        <f t="shared" si="284"/>
        <v>2.8826995012083325E-2</v>
      </c>
      <c r="P222" s="13">
        <f t="shared" si="285"/>
        <v>6.2566913803894425E-2</v>
      </c>
      <c r="Q222" s="13">
        <f t="shared" si="286"/>
        <v>0.18694913341797095</v>
      </c>
      <c r="R222" s="13">
        <f t="shared" si="287"/>
        <v>5.2348714211365955E-3</v>
      </c>
      <c r="S222" s="13">
        <f t="shared" si="288"/>
        <v>1.2330104125158807E-2</v>
      </c>
      <c r="T222" s="13">
        <f t="shared" si="289"/>
        <v>6.7898487187150025E-2</v>
      </c>
      <c r="U222" s="13">
        <f t="shared" si="290"/>
        <v>1.1361910904811066E-2</v>
      </c>
      <c r="V222" s="13">
        <f t="shared" si="291"/>
        <v>1.0799564355746351E-3</v>
      </c>
      <c r="W222" s="13">
        <f t="shared" si="292"/>
        <v>0.13525320405834909</v>
      </c>
      <c r="X222" s="13">
        <f t="shared" si="293"/>
        <v>4.912292330473042E-2</v>
      </c>
      <c r="Y222" s="13">
        <f t="shared" si="294"/>
        <v>8.920533937818647E-3</v>
      </c>
      <c r="Z222" s="13">
        <f t="shared" si="295"/>
        <v>6.3375501063837067E-4</v>
      </c>
      <c r="AA222" s="13">
        <f t="shared" si="296"/>
        <v>1.3755195471042432E-3</v>
      </c>
      <c r="AB222" s="13">
        <f t="shared" si="297"/>
        <v>1.4927329904342911E-3</v>
      </c>
      <c r="AC222" s="13">
        <f t="shared" si="298"/>
        <v>5.3206936748579759E-5</v>
      </c>
      <c r="AD222" s="13">
        <f t="shared" si="299"/>
        <v>7.3389331392954102E-2</v>
      </c>
      <c r="AE222" s="13">
        <f t="shared" si="300"/>
        <v>2.6654440628602533E-2</v>
      </c>
      <c r="AF222" s="13">
        <f t="shared" si="301"/>
        <v>4.8403439010748818E-3</v>
      </c>
      <c r="AG222" s="13">
        <f t="shared" si="302"/>
        <v>5.8599189048525824E-4</v>
      </c>
      <c r="AH222" s="13">
        <f t="shared" si="303"/>
        <v>5.7543736206328228E-5</v>
      </c>
      <c r="AI222" s="13">
        <f t="shared" si="304"/>
        <v>1.2489452964716704E-4</v>
      </c>
      <c r="AJ222" s="13">
        <f t="shared" si="305"/>
        <v>1.3553728489106744E-4</v>
      </c>
      <c r="AK222" s="13">
        <f t="shared" si="306"/>
        <v>9.8057967510877702E-5</v>
      </c>
      <c r="AL222" s="13">
        <f t="shared" si="307"/>
        <v>1.6776843360936678E-6</v>
      </c>
      <c r="AM222" s="13">
        <f t="shared" si="308"/>
        <v>3.1857250257709448E-2</v>
      </c>
      <c r="AN222" s="13">
        <f t="shared" si="309"/>
        <v>1.1570308237828862E-2</v>
      </c>
      <c r="AO222" s="13">
        <f t="shared" si="310"/>
        <v>2.1011234748041924E-3</v>
      </c>
      <c r="AP222" s="13">
        <f t="shared" si="311"/>
        <v>2.5437062785353849E-4</v>
      </c>
      <c r="AQ222" s="13">
        <f t="shared" si="312"/>
        <v>2.3096363834816967E-5</v>
      </c>
      <c r="AR222" s="13">
        <f t="shared" si="313"/>
        <v>4.1798884692027534E-6</v>
      </c>
      <c r="AS222" s="13">
        <f t="shared" si="314"/>
        <v>9.0721464881399951E-6</v>
      </c>
      <c r="AT222" s="13">
        <f t="shared" si="315"/>
        <v>9.8452198555873165E-6</v>
      </c>
      <c r="AU222" s="13">
        <f t="shared" si="316"/>
        <v>7.1227799015786078E-6</v>
      </c>
      <c r="AV222" s="13">
        <f t="shared" si="317"/>
        <v>3.8648700285910708E-6</v>
      </c>
      <c r="AW222" s="13">
        <f t="shared" si="318"/>
        <v>3.6735821069227524E-8</v>
      </c>
      <c r="AX222" s="13">
        <f t="shared" si="319"/>
        <v>1.1523977381083891E-2</v>
      </c>
      <c r="AY222" s="13">
        <f t="shared" si="320"/>
        <v>4.1854199388298161E-3</v>
      </c>
      <c r="AZ222" s="13">
        <f t="shared" si="321"/>
        <v>7.6005616312249961E-4</v>
      </c>
      <c r="BA222" s="13">
        <f t="shared" si="322"/>
        <v>9.2015517286740629E-5</v>
      </c>
      <c r="BB222" s="13">
        <f t="shared" si="323"/>
        <v>8.3548320167181917E-6</v>
      </c>
      <c r="BC222" s="13">
        <f t="shared" si="324"/>
        <v>6.0688214410669194E-7</v>
      </c>
      <c r="BD222" s="13">
        <f t="shared" si="325"/>
        <v>2.5301722317103597E-7</v>
      </c>
      <c r="BE222" s="13">
        <f t="shared" si="326"/>
        <v>5.4915563645837185E-7</v>
      </c>
      <c r="BF222" s="13">
        <f t="shared" si="327"/>
        <v>5.9595135318148117E-7</v>
      </c>
      <c r="BG222" s="13">
        <f t="shared" si="328"/>
        <v>4.3115647827312063E-7</v>
      </c>
      <c r="BH222" s="13">
        <f t="shared" si="329"/>
        <v>2.3394851076913775E-7</v>
      </c>
      <c r="BI222" s="13">
        <f t="shared" si="330"/>
        <v>1.0155367426751611E-7</v>
      </c>
      <c r="BJ222" s="14">
        <f t="shared" si="331"/>
        <v>0.78826034977278225</v>
      </c>
      <c r="BK222" s="14">
        <f t="shared" si="332"/>
        <v>0.15958843960591121</v>
      </c>
      <c r="BL222" s="14">
        <f t="shared" si="333"/>
        <v>4.8744313081444182E-2</v>
      </c>
      <c r="BM222" s="14">
        <f t="shared" si="334"/>
        <v>0.45782301955418137</v>
      </c>
      <c r="BN222" s="14">
        <f t="shared" si="335"/>
        <v>0.53521845471358576</v>
      </c>
    </row>
    <row r="223" spans="1:66" x14ac:dyDescent="0.25">
      <c r="A223" t="s">
        <v>342</v>
      </c>
      <c r="B223" t="s">
        <v>364</v>
      </c>
      <c r="C223" t="s">
        <v>396</v>
      </c>
      <c r="D223" s="11">
        <v>44232</v>
      </c>
      <c r="E223" s="10">
        <f>VLOOKUP(A223,home!$A$2:$E$405,3,FALSE)</f>
        <v>1.17067307692308</v>
      </c>
      <c r="F223" s="10">
        <f>VLOOKUP(B223,home!$B$2:$E$405,3,FALSE)</f>
        <v>0.94</v>
      </c>
      <c r="G223" s="10">
        <f>VLOOKUP(C223,away!$B$2:$E$405,4,FALSE)</f>
        <v>1.08</v>
      </c>
      <c r="H223" s="10">
        <f>VLOOKUP(A223,away!$A$2:$E$405,3,FALSE)</f>
        <v>0.85336538461538503</v>
      </c>
      <c r="I223" s="10">
        <f>VLOOKUP(C223,away!$B$2:$E$405,3,FALSE)</f>
        <v>0.54</v>
      </c>
      <c r="J223" s="10">
        <f>VLOOKUP(B223,home!$B$2:$E$405,4,FALSE)</f>
        <v>0.99</v>
      </c>
      <c r="K223" s="12">
        <f t="shared" si="280"/>
        <v>1.1884673076923107</v>
      </c>
      <c r="L223" s="12">
        <f t="shared" si="281"/>
        <v>0.45620913461538487</v>
      </c>
      <c r="M223" s="13">
        <f t="shared" si="282"/>
        <v>0.19307502359745687</v>
      </c>
      <c r="N223" s="13">
        <f t="shared" si="283"/>
        <v>0.22946335347749894</v>
      </c>
      <c r="O223" s="13">
        <f t="shared" si="284"/>
        <v>8.808258943124081E-2</v>
      </c>
      <c r="P223" s="13">
        <f t="shared" si="285"/>
        <v>0.10468327791591395</v>
      </c>
      <c r="Q223" s="13">
        <f t="shared" si="286"/>
        <v>0.13635484696072611</v>
      </c>
      <c r="R223" s="13">
        <f t="shared" si="287"/>
        <v>2.0092040949554305E-2</v>
      </c>
      <c r="S223" s="13">
        <f t="shared" si="288"/>
        <v>1.4189547243132929E-2</v>
      </c>
      <c r="T223" s="13">
        <f t="shared" si="289"/>
        <v>6.2206326732566097E-2</v>
      </c>
      <c r="U223" s="13">
        <f t="shared" si="290"/>
        <v>2.3878733813360462E-2</v>
      </c>
      <c r="V223" s="13">
        <f t="shared" si="291"/>
        <v>8.548250599269701E-4</v>
      </c>
      <c r="W223" s="13">
        <f t="shared" si="292"/>
        <v>5.4017759286070409E-2</v>
      </c>
      <c r="X223" s="13">
        <f t="shared" si="293"/>
        <v>2.464339521776035E-2</v>
      </c>
      <c r="Y223" s="13">
        <f t="shared" si="294"/>
        <v>5.621271003139681E-3</v>
      </c>
      <c r="Z223" s="13">
        <f t="shared" si="295"/>
        <v>3.0553908714176813E-3</v>
      </c>
      <c r="AA223" s="13">
        <f t="shared" si="296"/>
        <v>3.6312321629014353E-3</v>
      </c>
      <c r="AB223" s="13">
        <f t="shared" si="297"/>
        <v>2.1578003561245978E-3</v>
      </c>
      <c r="AC223" s="13">
        <f t="shared" si="298"/>
        <v>2.8967330823817605E-5</v>
      </c>
      <c r="AD223" s="13">
        <f t="shared" si="299"/>
        <v>1.6049585236571854E-2</v>
      </c>
      <c r="AE223" s="13">
        <f t="shared" si="300"/>
        <v>7.3219673917123019E-3</v>
      </c>
      <c r="AF223" s="13">
        <f t="shared" si="301"/>
        <v>1.6701742037275678E-3</v>
      </c>
      <c r="AG223" s="13">
        <f t="shared" si="302"/>
        <v>2.5398290937983108E-4</v>
      </c>
      <c r="AH223" s="13">
        <f t="shared" si="303"/>
        <v>3.4847430634030169E-4</v>
      </c>
      <c r="AI223" s="13">
        <f t="shared" si="304"/>
        <v>4.1415032065620391E-4</v>
      </c>
      <c r="AJ223" s="13">
        <f t="shared" si="305"/>
        <v>2.4610205828509295E-4</v>
      </c>
      <c r="AK223" s="13">
        <f t="shared" si="306"/>
        <v>9.7494750209206862E-5</v>
      </c>
      <c r="AL223" s="13">
        <f t="shared" si="307"/>
        <v>6.282314691172428E-7</v>
      </c>
      <c r="AM223" s="13">
        <f t="shared" si="308"/>
        <v>3.814881471137357E-3</v>
      </c>
      <c r="AN223" s="13">
        <f t="shared" si="309"/>
        <v>1.74038377460784E-3</v>
      </c>
      <c r="AO223" s="13">
        <f t="shared" si="310"/>
        <v>3.969894878562498E-4</v>
      </c>
      <c r="AP223" s="13">
        <f t="shared" si="311"/>
        <v>6.0370076902101521E-5</v>
      </c>
      <c r="AQ223" s="13">
        <f t="shared" si="312"/>
        <v>6.885345135042991E-6</v>
      </c>
      <c r="AR223" s="13">
        <f t="shared" si="313"/>
        <v>3.1795432346241127E-5</v>
      </c>
      <c r="AS223" s="13">
        <f t="shared" si="314"/>
        <v>3.7787831877450201E-5</v>
      </c>
      <c r="AT223" s="13">
        <f t="shared" si="315"/>
        <v>2.2454801407461462E-5</v>
      </c>
      <c r="AU223" s="13">
        <f t="shared" si="316"/>
        <v>8.8955991244970777E-6</v>
      </c>
      <c r="AV223" s="13">
        <f t="shared" si="317"/>
        <v>2.6430321854502794E-6</v>
      </c>
      <c r="AW223" s="13">
        <f t="shared" si="318"/>
        <v>9.4616832030361604E-9</v>
      </c>
      <c r="AX223" s="13">
        <f t="shared" si="319"/>
        <v>7.5564365186131662E-4</v>
      </c>
      <c r="AY223" s="13">
        <f t="shared" si="320"/>
        <v>3.4473153649326038E-4</v>
      </c>
      <c r="AZ223" s="13">
        <f t="shared" si="321"/>
        <v>7.863483796911114E-5</v>
      </c>
      <c r="BA223" s="13">
        <f t="shared" si="322"/>
        <v>1.1957977126836399E-5</v>
      </c>
      <c r="BB223" s="13">
        <f t="shared" si="323"/>
        <v>1.3638345991961498E-6</v>
      </c>
      <c r="BC223" s="13">
        <f t="shared" si="324"/>
        <v>1.2443876045155919E-7</v>
      </c>
      <c r="BD223" s="13">
        <f t="shared" si="325"/>
        <v>2.4175611125667785E-6</v>
      </c>
      <c r="BE223" s="13">
        <f t="shared" si="326"/>
        <v>2.8731923466338664E-6</v>
      </c>
      <c r="BF223" s="13">
        <f t="shared" si="327"/>
        <v>1.7073475863430521E-6</v>
      </c>
      <c r="BG223" s="13">
        <f t="shared" si="328"/>
        <v>6.763755964120308E-7</v>
      </c>
      <c r="BH223" s="13">
        <f t="shared" si="329"/>
        <v>2.0096257101414678E-7</v>
      </c>
      <c r="BI223" s="13">
        <f t="shared" si="330"/>
        <v>4.7767489144021509E-8</v>
      </c>
      <c r="BJ223" s="14">
        <f t="shared" si="331"/>
        <v>0.54481462885160192</v>
      </c>
      <c r="BK223" s="14">
        <f t="shared" si="332"/>
        <v>0.31317700091521689</v>
      </c>
      <c r="BL223" s="14">
        <f t="shared" si="333"/>
        <v>0.13906011805231561</v>
      </c>
      <c r="BM223" s="14">
        <f t="shared" si="334"/>
        <v>0.22801128428335107</v>
      </c>
      <c r="BN223" s="14">
        <f t="shared" si="335"/>
        <v>0.7717511323323909</v>
      </c>
    </row>
    <row r="224" spans="1:66" x14ac:dyDescent="0.25">
      <c r="A224" t="s">
        <v>342</v>
      </c>
      <c r="B224" t="s">
        <v>393</v>
      </c>
      <c r="C224" t="s">
        <v>420</v>
      </c>
      <c r="D224" s="11">
        <v>44232</v>
      </c>
      <c r="E224" s="10">
        <f>VLOOKUP(A224,home!$A$2:$E$405,3,FALSE)</f>
        <v>1.17067307692308</v>
      </c>
      <c r="F224" s="10">
        <f>VLOOKUP(B224,home!$B$2:$E$405,3,FALSE)</f>
        <v>1.08</v>
      </c>
      <c r="G224" s="10">
        <f>VLOOKUP(C224,away!$B$2:$E$405,4,FALSE)</f>
        <v>0.67</v>
      </c>
      <c r="H224" s="10">
        <f>VLOOKUP(A224,away!$A$2:$E$405,3,FALSE)</f>
        <v>0.85336538461538503</v>
      </c>
      <c r="I224" s="10">
        <f>VLOOKUP(C224,away!$B$2:$E$405,3,FALSE)</f>
        <v>0.67</v>
      </c>
      <c r="J224" s="10">
        <f>VLOOKUP(B224,home!$B$2:$E$405,4,FALSE)</f>
        <v>0.74</v>
      </c>
      <c r="K224" s="12">
        <f t="shared" si="280"/>
        <v>0.84709903846154078</v>
      </c>
      <c r="L224" s="12">
        <f t="shared" si="281"/>
        <v>0.42309855769230792</v>
      </c>
      <c r="M224" s="13">
        <f t="shared" si="282"/>
        <v>0.28077613601210483</v>
      </c>
      <c r="N224" s="13">
        <f t="shared" si="283"/>
        <v>0.23784519483880079</v>
      </c>
      <c r="O224" s="13">
        <f t="shared" si="284"/>
        <v>0.11879597818114082</v>
      </c>
      <c r="P224" s="13">
        <f t="shared" si="285"/>
        <v>0.10063195889034258</v>
      </c>
      <c r="Q224" s="13">
        <f t="shared" si="286"/>
        <v>0.10073921792532298</v>
      </c>
      <c r="R224" s="13">
        <f t="shared" si="287"/>
        <v>2.5131203514043778E-2</v>
      </c>
      <c r="S224" s="13">
        <f t="shared" si="288"/>
        <v>9.0167840596600858E-3</v>
      </c>
      <c r="T224" s="13">
        <f t="shared" si="289"/>
        <v>4.2622617807255243E-2</v>
      </c>
      <c r="U224" s="13">
        <f t="shared" si="290"/>
        <v>2.1288618332127779E-2</v>
      </c>
      <c r="V224" s="13">
        <f t="shared" si="291"/>
        <v>3.590747718498299E-4</v>
      </c>
      <c r="W224" s="13">
        <f t="shared" si="292"/>
        <v>2.8445364879969567E-2</v>
      </c>
      <c r="X224" s="13">
        <f t="shared" si="293"/>
        <v>1.2035192853746554E-2</v>
      </c>
      <c r="Y224" s="13">
        <f t="shared" si="294"/>
        <v>2.5460363689844686E-3</v>
      </c>
      <c r="Z224" s="13">
        <f t="shared" si="295"/>
        <v>3.5443253199545954E-3</v>
      </c>
      <c r="AA224" s="13">
        <f t="shared" si="296"/>
        <v>3.0023945705284307E-3</v>
      </c>
      <c r="AB224" s="13">
        <f t="shared" si="297"/>
        <v>1.271662776888392E-3</v>
      </c>
      <c r="AC224" s="13">
        <f t="shared" si="298"/>
        <v>8.0434181018221804E-6</v>
      </c>
      <c r="AD224" s="13">
        <f t="shared" si="299"/>
        <v>6.0240103096274745E-3</v>
      </c>
      <c r="AE224" s="13">
        <f t="shared" si="300"/>
        <v>2.5487500735269781E-3</v>
      </c>
      <c r="AF224" s="13">
        <f t="shared" si="301"/>
        <v>5.3918624001371397E-4</v>
      </c>
      <c r="AG224" s="13">
        <f t="shared" si="302"/>
        <v>7.6042973492447002E-5</v>
      </c>
      <c r="AH224" s="13">
        <f t="shared" si="303"/>
        <v>3.7489973271627913E-4</v>
      </c>
      <c r="AI224" s="13">
        <f t="shared" si="304"/>
        <v>3.175772031034487E-4</v>
      </c>
      <c r="AJ224" s="13">
        <f t="shared" si="305"/>
        <v>1.3450967169311841E-4</v>
      </c>
      <c r="AK224" s="13">
        <f t="shared" si="306"/>
        <v>3.7981004518339378E-5</v>
      </c>
      <c r="AL224" s="13">
        <f t="shared" si="307"/>
        <v>1.1531249503704419E-7</v>
      </c>
      <c r="AM224" s="13">
        <f t="shared" si="308"/>
        <v>1.0205866681935688E-3</v>
      </c>
      <c r="AN224" s="13">
        <f t="shared" si="309"/>
        <v>4.3180874731269702E-4</v>
      </c>
      <c r="AO224" s="13">
        <f t="shared" si="310"/>
        <v>9.1348829093462145E-5</v>
      </c>
      <c r="AP224" s="13">
        <f t="shared" si="311"/>
        <v>1.2883185945441662E-5</v>
      </c>
      <c r="AQ224" s="13">
        <f t="shared" si="312"/>
        <v>1.3627143479995443E-6</v>
      </c>
      <c r="AR224" s="13">
        <f t="shared" si="313"/>
        <v>3.1723907238297889E-5</v>
      </c>
      <c r="AS224" s="13">
        <f t="shared" si="314"/>
        <v>2.6873291317805259E-5</v>
      </c>
      <c r="AT224" s="13">
        <f t="shared" si="315"/>
        <v>1.1382169617804852E-5</v>
      </c>
      <c r="AU224" s="13">
        <f t="shared" si="316"/>
        <v>3.2139416462828839E-6</v>
      </c>
      <c r="AV224" s="13">
        <f t="shared" si="317"/>
        <v>6.8063171955943304E-7</v>
      </c>
      <c r="AW224" s="13">
        <f t="shared" si="318"/>
        <v>1.1480203909979794E-9</v>
      </c>
      <c r="AX224" s="13">
        <f t="shared" si="319"/>
        <v>1.4408966421557322E-4</v>
      </c>
      <c r="AY224" s="13">
        <f t="shared" si="320"/>
        <v>6.0964129107977985E-5</v>
      </c>
      <c r="AZ224" s="13">
        <f t="shared" si="321"/>
        <v>1.2896917548276563E-5</v>
      </c>
      <c r="BA224" s="13">
        <f t="shared" si="322"/>
        <v>1.8188890711174772E-6</v>
      </c>
      <c r="BB224" s="13">
        <f t="shared" si="323"/>
        <v>1.9239233564802649E-7</v>
      </c>
      <c r="BC224" s="13">
        <f t="shared" si="324"/>
        <v>1.6280183944746883E-8</v>
      </c>
      <c r="BD224" s="13">
        <f t="shared" si="325"/>
        <v>2.2370565661480681E-6</v>
      </c>
      <c r="BE224" s="13">
        <f t="shared" si="326"/>
        <v>1.8950084661681048E-6</v>
      </c>
      <c r="BF224" s="13">
        <f t="shared" si="327"/>
        <v>8.0262992478374029E-7</v>
      </c>
      <c r="BG224" s="13">
        <f t="shared" si="328"/>
        <v>2.2663567917492172E-7</v>
      </c>
      <c r="BH224" s="13">
        <f t="shared" si="329"/>
        <v>4.7995716477538604E-8</v>
      </c>
      <c r="BI224" s="13">
        <f t="shared" si="330"/>
        <v>8.1314250556791383E-9</v>
      </c>
      <c r="BJ224" s="14">
        <f t="shared" si="331"/>
        <v>0.43519958268809589</v>
      </c>
      <c r="BK224" s="14">
        <f t="shared" si="332"/>
        <v>0.39085307659366225</v>
      </c>
      <c r="BL224" s="14">
        <f t="shared" si="333"/>
        <v>0.17043391638607797</v>
      </c>
      <c r="BM224" s="14">
        <f t="shared" si="334"/>
        <v>0.1360502486449473</v>
      </c>
      <c r="BN224" s="14">
        <f t="shared" si="335"/>
        <v>0.86391968936175567</v>
      </c>
    </row>
    <row r="225" spans="1:66" x14ac:dyDescent="0.25">
      <c r="A225" t="s">
        <v>342</v>
      </c>
      <c r="B225" t="s">
        <v>392</v>
      </c>
      <c r="C225" t="s">
        <v>409</v>
      </c>
      <c r="D225" s="11">
        <v>44232</v>
      </c>
      <c r="E225" s="10">
        <f>VLOOKUP(A225,home!$A$2:$E$405,3,FALSE)</f>
        <v>1.17067307692308</v>
      </c>
      <c r="F225" s="10">
        <f>VLOOKUP(B225,home!$B$2:$E$405,3,FALSE)</f>
        <v>1.39</v>
      </c>
      <c r="G225" s="10">
        <f>VLOOKUP(C225,away!$B$2:$E$405,4,FALSE)</f>
        <v>1.08</v>
      </c>
      <c r="H225" s="10">
        <f>VLOOKUP(A225,away!$A$2:$E$405,3,FALSE)</f>
        <v>0.85336538461538503</v>
      </c>
      <c r="I225" s="10">
        <f>VLOOKUP(C225,away!$B$2:$E$405,3,FALSE)</f>
        <v>0.72</v>
      </c>
      <c r="J225" s="10">
        <f>VLOOKUP(B225,home!$B$2:$E$405,4,FALSE)</f>
        <v>1.17</v>
      </c>
      <c r="K225" s="12">
        <f t="shared" si="280"/>
        <v>1.7574144230769277</v>
      </c>
      <c r="L225" s="12">
        <f t="shared" si="281"/>
        <v>0.71887500000000026</v>
      </c>
      <c r="M225" s="13">
        <f t="shared" si="282"/>
        <v>8.405453849058081E-2</v>
      </c>
      <c r="N225" s="13">
        <f t="shared" si="283"/>
        <v>0.14771865826842145</v>
      </c>
      <c r="O225" s="13">
        <f t="shared" si="284"/>
        <v>6.0424706357416293E-2</v>
      </c>
      <c r="P225" s="13">
        <f t="shared" si="285"/>
        <v>0.1061912504627115</v>
      </c>
      <c r="Q225" s="13">
        <f t="shared" si="286"/>
        <v>0.12980145029924792</v>
      </c>
      <c r="R225" s="13">
        <f t="shared" si="287"/>
        <v>2.1718905391343822E-2</v>
      </c>
      <c r="S225" s="13">
        <f t="shared" si="288"/>
        <v>3.3539478882802953E-2</v>
      </c>
      <c r="T225" s="13">
        <f t="shared" si="289"/>
        <v>9.3311017583871878E-2</v>
      </c>
      <c r="U225" s="13">
        <f t="shared" si="290"/>
        <v>3.8169117588190873E-2</v>
      </c>
      <c r="V225" s="13">
        <f t="shared" si="291"/>
        <v>4.708053268998369E-3</v>
      </c>
      <c r="W225" s="13">
        <f t="shared" si="292"/>
        <v>7.6038313630733767E-2</v>
      </c>
      <c r="X225" s="13">
        <f t="shared" si="293"/>
        <v>5.4662042711293747E-2</v>
      </c>
      <c r="Y225" s="13">
        <f t="shared" si="294"/>
        <v>1.9647587977040651E-2</v>
      </c>
      <c r="Z225" s="13">
        <f t="shared" si="295"/>
        <v>5.2043927044007664E-3</v>
      </c>
      <c r="AA225" s="13">
        <f t="shared" si="296"/>
        <v>9.1462748020702447E-3</v>
      </c>
      <c r="AB225" s="13">
        <f t="shared" si="297"/>
        <v>8.0368976272916625E-3</v>
      </c>
      <c r="AC225" s="13">
        <f t="shared" si="298"/>
        <v>3.7174826670425626E-4</v>
      </c>
      <c r="AD225" s="13">
        <f t="shared" si="299"/>
        <v>3.3407707270274631E-2</v>
      </c>
      <c r="AE225" s="13">
        <f t="shared" si="300"/>
        <v>2.4015965563918679E-2</v>
      </c>
      <c r="AF225" s="13">
        <f t="shared" si="301"/>
        <v>8.6322386223810221E-3</v>
      </c>
      <c r="AG225" s="13">
        <f t="shared" si="302"/>
        <v>2.0685001798880537E-3</v>
      </c>
      <c r="AH225" s="13">
        <f t="shared" si="303"/>
        <v>9.3532695134402547E-4</v>
      </c>
      <c r="AI225" s="13">
        <f t="shared" si="304"/>
        <v>1.6437570745845621E-3</v>
      </c>
      <c r="AJ225" s="13">
        <f t="shared" si="305"/>
        <v>1.444381195454824E-3</v>
      </c>
      <c r="AK225" s="13">
        <f t="shared" si="306"/>
        <v>8.4612544843780076E-4</v>
      </c>
      <c r="AL225" s="13">
        <f t="shared" si="307"/>
        <v>1.8786094841550652E-5</v>
      </c>
      <c r="AM225" s="13">
        <f t="shared" si="308"/>
        <v>1.1742237319742499E-2</v>
      </c>
      <c r="AN225" s="13">
        <f t="shared" si="309"/>
        <v>8.4412008532298907E-3</v>
      </c>
      <c r="AO225" s="13">
        <f t="shared" si="310"/>
        <v>3.0340841316828194E-3</v>
      </c>
      <c r="AP225" s="13">
        <f t="shared" si="311"/>
        <v>7.2704241005449612E-4</v>
      </c>
      <c r="AQ225" s="13">
        <f t="shared" si="312"/>
        <v>1.3066315313198151E-4</v>
      </c>
      <c r="AR225" s="13">
        <f t="shared" si="313"/>
        <v>1.3447663242948735E-4</v>
      </c>
      <c r="AS225" s="13">
        <f t="shared" si="314"/>
        <v>2.3633117339839555E-4</v>
      </c>
      <c r="AT225" s="13">
        <f t="shared" si="315"/>
        <v>2.0766590637651743E-4</v>
      </c>
      <c r="AU225" s="13">
        <f t="shared" si="316"/>
        <v>1.2165168634914488E-4</v>
      </c>
      <c r="AV225" s="13">
        <f t="shared" si="317"/>
        <v>5.3448107045404476E-5</v>
      </c>
      <c r="AW225" s="13">
        <f t="shared" si="318"/>
        <v>6.5926736324327407E-7</v>
      </c>
      <c r="AX225" s="13">
        <f t="shared" si="319"/>
        <v>3.439329537484606E-3</v>
      </c>
      <c r="AY225" s="13">
        <f t="shared" si="320"/>
        <v>2.4724480212592465E-3</v>
      </c>
      <c r="AZ225" s="13">
        <f t="shared" si="321"/>
        <v>8.886905356413707E-4</v>
      </c>
      <c r="BA225" s="13">
        <f t="shared" si="322"/>
        <v>2.1295246960306358E-4</v>
      </c>
      <c r="BB225" s="13">
        <f t="shared" si="323"/>
        <v>3.827155164647559E-5</v>
      </c>
      <c r="BC225" s="13">
        <f t="shared" si="324"/>
        <v>5.5024923379720312E-6</v>
      </c>
      <c r="BD225" s="13">
        <f t="shared" si="325"/>
        <v>1.6111981522957954E-5</v>
      </c>
      <c r="BE225" s="13">
        <f t="shared" si="326"/>
        <v>2.8315428712795267E-5</v>
      </c>
      <c r="BF225" s="13">
        <f t="shared" si="327"/>
        <v>2.4880971407736496E-5</v>
      </c>
      <c r="BG225" s="13">
        <f t="shared" si="328"/>
        <v>1.4575392670706921E-5</v>
      </c>
      <c r="BH225" s="13">
        <f t="shared" si="329"/>
        <v>6.4037513253775242E-6</v>
      </c>
      <c r="BI225" s="13">
        <f t="shared" si="330"/>
        <v>2.2508089882032876E-6</v>
      </c>
      <c r="BJ225" s="14">
        <f t="shared" si="331"/>
        <v>0.62043590458288622</v>
      </c>
      <c r="BK225" s="14">
        <f t="shared" si="332"/>
        <v>0.23135630348789865</v>
      </c>
      <c r="BL225" s="14">
        <f t="shared" si="333"/>
        <v>0.14321160427636079</v>
      </c>
      <c r="BM225" s="14">
        <f t="shared" si="334"/>
        <v>0.44782690702792877</v>
      </c>
      <c r="BN225" s="14">
        <f t="shared" si="335"/>
        <v>0.54990950926972182</v>
      </c>
    </row>
    <row r="226" spans="1:66" x14ac:dyDescent="0.25">
      <c r="A226" t="s">
        <v>40</v>
      </c>
      <c r="B226" t="s">
        <v>238</v>
      </c>
      <c r="C226" t="s">
        <v>233</v>
      </c>
      <c r="D226" s="11">
        <v>44232</v>
      </c>
      <c r="E226" s="10">
        <f>VLOOKUP(A226,home!$A$2:$E$405,3,FALSE)</f>
        <v>1.4975000000000001</v>
      </c>
      <c r="F226" s="10">
        <f>VLOOKUP(B226,home!$B$2:$E$405,3,FALSE)</f>
        <v>0.84</v>
      </c>
      <c r="G226" s="10">
        <f>VLOOKUP(C226,away!$B$2:$E$405,4,FALSE)</f>
        <v>0.95</v>
      </c>
      <c r="H226" s="10">
        <f>VLOOKUP(A226,away!$A$2:$E$405,3,FALSE)</f>
        <v>1.175</v>
      </c>
      <c r="I226" s="10">
        <f>VLOOKUP(C226,away!$B$2:$E$405,3,FALSE)</f>
        <v>0.74</v>
      </c>
      <c r="J226" s="10">
        <f>VLOOKUP(B226,home!$B$2:$E$405,4,FALSE)</f>
        <v>1.25</v>
      </c>
      <c r="K226" s="12">
        <f t="shared" si="280"/>
        <v>1.1950049999999999</v>
      </c>
      <c r="L226" s="12">
        <f t="shared" si="281"/>
        <v>1.086875</v>
      </c>
      <c r="M226" s="13">
        <f t="shared" si="282"/>
        <v>0.10209209305034143</v>
      </c>
      <c r="N226" s="13">
        <f t="shared" si="283"/>
        <v>0.12200056165562324</v>
      </c>
      <c r="O226" s="13">
        <f t="shared" si="284"/>
        <v>0.11096134363408985</v>
      </c>
      <c r="P226" s="13">
        <f t="shared" si="285"/>
        <v>0.13259936044945553</v>
      </c>
      <c r="Q226" s="13">
        <f t="shared" si="286"/>
        <v>7.2895640590639035E-2</v>
      </c>
      <c r="R226" s="13">
        <f t="shared" si="287"/>
        <v>6.030055518115069E-2</v>
      </c>
      <c r="S226" s="13">
        <f t="shared" si="288"/>
        <v>4.3055710452852322E-2</v>
      </c>
      <c r="T226" s="13">
        <f t="shared" si="289"/>
        <v>7.9228449366950809E-2</v>
      </c>
      <c r="U226" s="13">
        <f t="shared" si="290"/>
        <v>7.2059464944250973E-2</v>
      </c>
      <c r="V226" s="13">
        <f t="shared" si="291"/>
        <v>6.2135181625018821E-3</v>
      </c>
      <c r="W226" s="13">
        <f t="shared" si="292"/>
        <v>2.9036884994672208E-2</v>
      </c>
      <c r="X226" s="13">
        <f t="shared" si="293"/>
        <v>3.1559464378584361E-2</v>
      </c>
      <c r="Y226" s="13">
        <f t="shared" si="294"/>
        <v>1.7150596423236932E-2</v>
      </c>
      <c r="Z226" s="13">
        <f t="shared" si="295"/>
        <v>2.1846388637504391E-2</v>
      </c>
      <c r="AA226" s="13">
        <f t="shared" si="296"/>
        <v>2.610654365376093E-2</v>
      </c>
      <c r="AB226" s="13">
        <f t="shared" si="297"/>
        <v>1.5598725099481292E-2</v>
      </c>
      <c r="AC226" s="13">
        <f t="shared" si="298"/>
        <v>5.0439051514165575E-4</v>
      </c>
      <c r="AD226" s="13">
        <f t="shared" si="299"/>
        <v>8.6748056882645606E-3</v>
      </c>
      <c r="AE226" s="13">
        <f t="shared" si="300"/>
        <v>9.428429432432545E-3</v>
      </c>
      <c r="AF226" s="13">
        <f t="shared" si="301"/>
        <v>5.1237621196875607E-3</v>
      </c>
      <c r="AG226" s="13">
        <f t="shared" si="302"/>
        <v>1.8562963179451395E-3</v>
      </c>
      <c r="AH226" s="13">
        <f t="shared" si="303"/>
        <v>5.9360734125968951E-3</v>
      </c>
      <c r="AI226" s="13">
        <f t="shared" si="304"/>
        <v>7.0936374084203512E-3</v>
      </c>
      <c r="AJ226" s="13">
        <f t="shared" si="305"/>
        <v>4.2384660856246816E-3</v>
      </c>
      <c r="AK226" s="13">
        <f t="shared" si="306"/>
        <v>1.688329388217308E-3</v>
      </c>
      <c r="AL226" s="13">
        <f t="shared" si="307"/>
        <v>2.620452092859949E-5</v>
      </c>
      <c r="AM226" s="13">
        <f t="shared" si="308"/>
        <v>2.0732872343009173E-3</v>
      </c>
      <c r="AN226" s="13">
        <f t="shared" si="309"/>
        <v>2.2534040627808097E-3</v>
      </c>
      <c r="AO226" s="13">
        <f t="shared" si="310"/>
        <v>1.224584270367446E-3</v>
      </c>
      <c r="AP226" s="13">
        <f t="shared" si="311"/>
        <v>4.4365667628520607E-4</v>
      </c>
      <c r="AQ226" s="13">
        <f t="shared" si="312"/>
        <v>1.2054983750937082E-4</v>
      </c>
      <c r="AR226" s="13">
        <f t="shared" si="313"/>
        <v>1.2903539580632506E-3</v>
      </c>
      <c r="AS226" s="13">
        <f t="shared" si="314"/>
        <v>1.5419794316553746E-3</v>
      </c>
      <c r="AT226" s="13">
        <f t="shared" si="315"/>
        <v>9.2133656536266546E-4</v>
      </c>
      <c r="AU226" s="13">
        <f t="shared" si="316"/>
        <v>3.6700060076373745E-4</v>
      </c>
      <c r="AV226" s="13">
        <f t="shared" si="317"/>
        <v>1.0964188822891748E-4</v>
      </c>
      <c r="AW226" s="13">
        <f t="shared" si="318"/>
        <v>9.4541621202494165E-7</v>
      </c>
      <c r="AX226" s="13">
        <f t="shared" si="319"/>
        <v>4.1293143523762741E-4</v>
      </c>
      <c r="AY226" s="13">
        <f t="shared" si="320"/>
        <v>4.4880485367389635E-4</v>
      </c>
      <c r="AZ226" s="13">
        <f t="shared" si="321"/>
        <v>2.4389738766840801E-4</v>
      </c>
      <c r="BA226" s="13">
        <f t="shared" si="322"/>
        <v>8.8361991074033662E-5</v>
      </c>
      <c r="BB226" s="13">
        <f t="shared" si="323"/>
        <v>2.400960976214758E-5</v>
      </c>
      <c r="BC226" s="13">
        <f t="shared" si="324"/>
        <v>5.2190889220468324E-6</v>
      </c>
      <c r="BD226" s="13">
        <f t="shared" si="325"/>
        <v>2.3374224302833251E-4</v>
      </c>
      <c r="BE226" s="13">
        <f t="shared" si="326"/>
        <v>2.7932314913007244E-4</v>
      </c>
      <c r="BF226" s="13">
        <f t="shared" si="327"/>
        <v>1.6689627991309114E-4</v>
      </c>
      <c r="BG226" s="13">
        <f t="shared" si="328"/>
        <v>6.6480629659181173E-5</v>
      </c>
      <c r="BH226" s="13">
        <f t="shared" si="329"/>
        <v>1.986117121146744E-5</v>
      </c>
      <c r="BI226" s="13">
        <f t="shared" si="330"/>
        <v>4.7468397807119277E-6</v>
      </c>
      <c r="BJ226" s="14">
        <f t="shared" si="331"/>
        <v>0.38429359741561819</v>
      </c>
      <c r="BK226" s="14">
        <f t="shared" si="332"/>
        <v>0.28494008200489535</v>
      </c>
      <c r="BL226" s="14">
        <f t="shared" si="333"/>
        <v>0.30898450156438972</v>
      </c>
      <c r="BM226" s="14">
        <f t="shared" si="334"/>
        <v>0.39876715562364595</v>
      </c>
      <c r="BN226" s="14">
        <f t="shared" si="335"/>
        <v>0.60084955456129985</v>
      </c>
    </row>
    <row r="227" spans="1:66" x14ac:dyDescent="0.25">
      <c r="A227" t="s">
        <v>40</v>
      </c>
      <c r="B227" t="s">
        <v>316</v>
      </c>
      <c r="C227" t="s">
        <v>319</v>
      </c>
      <c r="D227" s="11">
        <v>44232</v>
      </c>
      <c r="E227" s="10">
        <f>VLOOKUP(A227,home!$A$2:$E$405,3,FALSE)</f>
        <v>1.4975000000000001</v>
      </c>
      <c r="F227" s="10">
        <f>VLOOKUP(B227,home!$B$2:$E$405,3,FALSE)</f>
        <v>0.56000000000000005</v>
      </c>
      <c r="G227" s="10">
        <f>VLOOKUP(C227,away!$B$2:$E$405,4,FALSE)</f>
        <v>1.23</v>
      </c>
      <c r="H227" s="10">
        <f>VLOOKUP(A227,away!$A$2:$E$405,3,FALSE)</f>
        <v>1.175</v>
      </c>
      <c r="I227" s="10">
        <f>VLOOKUP(C227,away!$B$2:$E$405,3,FALSE)</f>
        <v>0.74</v>
      </c>
      <c r="J227" s="10">
        <f>VLOOKUP(B227,home!$B$2:$E$405,4,FALSE)</f>
        <v>1.03</v>
      </c>
      <c r="K227" s="12">
        <f t="shared" si="280"/>
        <v>1.0314780000000001</v>
      </c>
      <c r="L227" s="12">
        <f t="shared" si="281"/>
        <v>0.89558500000000008</v>
      </c>
      <c r="M227" s="13">
        <f t="shared" si="282"/>
        <v>0.1455751253778261</v>
      </c>
      <c r="N227" s="13">
        <f t="shared" si="283"/>
        <v>0.15015753917446931</v>
      </c>
      <c r="O227" s="13">
        <f t="shared" si="284"/>
        <v>0.1303748986615004</v>
      </c>
      <c r="P227" s="13">
        <f t="shared" si="285"/>
        <v>0.13447883972156713</v>
      </c>
      <c r="Q227" s="13">
        <f t="shared" si="286"/>
        <v>7.7442099096301634E-2</v>
      </c>
      <c r="R227" s="13">
        <f t="shared" si="287"/>
        <v>5.8380901808879927E-2</v>
      </c>
      <c r="S227" s="13">
        <f t="shared" si="288"/>
        <v>3.1057088712653044E-2</v>
      </c>
      <c r="T227" s="13">
        <f t="shared" si="289"/>
        <v>6.9355982319161305E-2</v>
      </c>
      <c r="U227" s="13">
        <f t="shared" si="290"/>
        <v>6.0218615836019847E-2</v>
      </c>
      <c r="V227" s="13">
        <f t="shared" si="291"/>
        <v>3.1877555732192919E-3</v>
      </c>
      <c r="W227" s="13">
        <f t="shared" si="292"/>
        <v>2.6626607163885017E-2</v>
      </c>
      <c r="X227" s="13">
        <f t="shared" si="293"/>
        <v>2.3846389976867964E-2</v>
      </c>
      <c r="Y227" s="13">
        <f t="shared" si="294"/>
        <v>1.067823458371665E-2</v>
      </c>
      <c r="Z227" s="13">
        <f t="shared" si="295"/>
        <v>1.742835331550191E-2</v>
      </c>
      <c r="AA227" s="13">
        <f t="shared" si="296"/>
        <v>1.7976963021167282E-2</v>
      </c>
      <c r="AB227" s="13">
        <f t="shared" si="297"/>
        <v>9.2714209315737928E-3</v>
      </c>
      <c r="AC227" s="13">
        <f t="shared" si="298"/>
        <v>1.8404830052948489E-4</v>
      </c>
      <c r="AD227" s="13">
        <f t="shared" si="299"/>
        <v>6.8661898760474455E-3</v>
      </c>
      <c r="AE227" s="13">
        <f t="shared" si="300"/>
        <v>6.1492566601399519E-3</v>
      </c>
      <c r="AF227" s="13">
        <f t="shared" si="301"/>
        <v>2.7535910129857198E-3</v>
      </c>
      <c r="AG227" s="13">
        <f t="shared" si="302"/>
        <v>8.2202493578827204E-4</v>
      </c>
      <c r="AH227" s="13">
        <f t="shared" si="303"/>
        <v>3.9021429510159448E-3</v>
      </c>
      <c r="AI227" s="13">
        <f t="shared" si="304"/>
        <v>4.0249746068280242E-3</v>
      </c>
      <c r="AJ227" s="13">
        <f t="shared" si="305"/>
        <v>2.0758363787508785E-3</v>
      </c>
      <c r="AK227" s="13">
        <f t="shared" si="306"/>
        <v>7.137265187603999E-4</v>
      </c>
      <c r="AL227" s="13">
        <f t="shared" si="307"/>
        <v>6.8007777685078157E-6</v>
      </c>
      <c r="AM227" s="13">
        <f t="shared" si="308"/>
        <v>1.4164647601931344E-3</v>
      </c>
      <c r="AN227" s="13">
        <f t="shared" si="309"/>
        <v>1.2685645922575685E-3</v>
      </c>
      <c r="AO227" s="13">
        <f t="shared" si="310"/>
        <v>5.6805371017849729E-4</v>
      </c>
      <c r="AP227" s="13">
        <f t="shared" si="311"/>
        <v>1.695801273434032E-4</v>
      </c>
      <c r="AQ227" s="13">
        <f t="shared" si="312"/>
        <v>3.796835458671043E-5</v>
      </c>
      <c r="AR227" s="13">
        <f t="shared" si="313"/>
        <v>6.9894013895712326E-4</v>
      </c>
      <c r="AS227" s="13">
        <f t="shared" si="314"/>
        <v>7.2094137665121565E-4</v>
      </c>
      <c r="AT227" s="13">
        <f t="shared" si="315"/>
        <v>3.7181758465272129E-4</v>
      </c>
      <c r="AU227" s="13">
        <f t="shared" si="316"/>
        <v>1.2784055286080661E-4</v>
      </c>
      <c r="AV227" s="13">
        <f t="shared" si="317"/>
        <v>3.2966179445939759E-5</v>
      </c>
      <c r="AW227" s="13">
        <f t="shared" si="318"/>
        <v>1.7451102254277167E-7</v>
      </c>
      <c r="AX227" s="13">
        <f t="shared" si="319"/>
        <v>2.4350870631908219E-4</v>
      </c>
      <c r="AY227" s="13">
        <f t="shared" si="320"/>
        <v>2.1808274474877524E-4</v>
      </c>
      <c r="AZ227" s="13">
        <f t="shared" si="321"/>
        <v>9.7655817477915953E-5</v>
      </c>
      <c r="BA227" s="13">
        <f t="shared" si="322"/>
        <v>2.9153028431986454E-5</v>
      </c>
      <c r="BB227" s="13">
        <f t="shared" si="323"/>
        <v>6.5272537420651473E-6</v>
      </c>
      <c r="BC227" s="13">
        <f t="shared" si="324"/>
        <v>1.1691421085174834E-6</v>
      </c>
      <c r="BD227" s="13">
        <f t="shared" si="325"/>
        <v>1.0432671739131916E-4</v>
      </c>
      <c r="BE227" s="13">
        <f t="shared" si="326"/>
        <v>1.076107138013631E-4</v>
      </c>
      <c r="BF227" s="13">
        <f t="shared" si="327"/>
        <v>5.5499041925201211E-5</v>
      </c>
      <c r="BG227" s="13">
        <f t="shared" si="328"/>
        <v>1.908201358897424E-5</v>
      </c>
      <c r="BH227" s="13">
        <f t="shared" si="329"/>
        <v>4.9206693031819913E-6</v>
      </c>
      <c r="BI227" s="13">
        <f t="shared" si="330"/>
        <v>1.0151124263015115E-6</v>
      </c>
      <c r="BJ227" s="14">
        <f t="shared" si="331"/>
        <v>0.37875464303675077</v>
      </c>
      <c r="BK227" s="14">
        <f t="shared" si="332"/>
        <v>0.3147077412083123</v>
      </c>
      <c r="BL227" s="14">
        <f t="shared" si="333"/>
        <v>0.2891844408155006</v>
      </c>
      <c r="BM227" s="14">
        <f t="shared" si="334"/>
        <v>0.30344786630179482</v>
      </c>
      <c r="BN227" s="14">
        <f t="shared" si="335"/>
        <v>0.69640940384054451</v>
      </c>
    </row>
    <row r="228" spans="1:66" x14ac:dyDescent="0.25">
      <c r="A228" t="s">
        <v>40</v>
      </c>
      <c r="B228" t="s">
        <v>232</v>
      </c>
      <c r="C228" t="s">
        <v>42</v>
      </c>
      <c r="D228" s="11">
        <v>44232</v>
      </c>
      <c r="E228" s="10">
        <f>VLOOKUP(A228,home!$A$2:$E$405,3,FALSE)</f>
        <v>1.4975000000000001</v>
      </c>
      <c r="F228" s="10">
        <f>VLOOKUP(B228,home!$B$2:$E$405,3,FALSE)</f>
        <v>0.91</v>
      </c>
      <c r="G228" s="10">
        <f>VLOOKUP(C228,away!$B$2:$E$405,4,FALSE)</f>
        <v>1.0900000000000001</v>
      </c>
      <c r="H228" s="10">
        <f>VLOOKUP(A228,away!$A$2:$E$405,3,FALSE)</f>
        <v>1.175</v>
      </c>
      <c r="I228" s="10">
        <f>VLOOKUP(C228,away!$B$2:$E$405,3,FALSE)</f>
        <v>0.7</v>
      </c>
      <c r="J228" s="10">
        <f>VLOOKUP(B228,home!$B$2:$E$405,4,FALSE)</f>
        <v>0.81</v>
      </c>
      <c r="K228" s="12">
        <f t="shared" si="280"/>
        <v>1.4853702500000003</v>
      </c>
      <c r="L228" s="12">
        <f t="shared" si="281"/>
        <v>0.66622500000000007</v>
      </c>
      <c r="M228" s="13">
        <f t="shared" si="282"/>
        <v>0.11629848455778287</v>
      </c>
      <c r="N228" s="13">
        <f t="shared" si="283"/>
        <v>0.17274630908221511</v>
      </c>
      <c r="O228" s="13">
        <f t="shared" si="284"/>
        <v>7.7480957874508885E-2</v>
      </c>
      <c r="P228" s="13">
        <f t="shared" si="285"/>
        <v>0.11508790976829876</v>
      </c>
      <c r="Q228" s="13">
        <f t="shared" si="286"/>
        <v>0.1282961141540136</v>
      </c>
      <c r="R228" s="13">
        <f t="shared" si="287"/>
        <v>2.5809875579972347E-2</v>
      </c>
      <c r="S228" s="13">
        <f t="shared" si="288"/>
        <v>2.8472484025050201E-2</v>
      </c>
      <c r="T228" s="13">
        <f t="shared" si="289"/>
        <v>8.5474078652257715E-2</v>
      </c>
      <c r="U228" s="13">
        <f t="shared" si="290"/>
        <v>3.8337221342692428E-2</v>
      </c>
      <c r="V228" s="13">
        <f t="shared" si="291"/>
        <v>3.1306786773841891E-3</v>
      </c>
      <c r="W228" s="13">
        <f t="shared" si="292"/>
        <v>6.3522410384991942E-2</v>
      </c>
      <c r="X228" s="13">
        <f t="shared" si="293"/>
        <v>4.2320217858741252E-2</v>
      </c>
      <c r="Y228" s="13">
        <f t="shared" si="294"/>
        <v>1.4097393571469947E-2</v>
      </c>
      <c r="Z228" s="13">
        <f t="shared" si="295"/>
        <v>5.7317281194223593E-3</v>
      </c>
      <c r="AA228" s="13">
        <f t="shared" si="296"/>
        <v>8.5137384296784212E-3</v>
      </c>
      <c r="AB228" s="13">
        <f t="shared" si="297"/>
        <v>6.3230268898630242E-3</v>
      </c>
      <c r="AC228" s="13">
        <f t="shared" si="298"/>
        <v>1.9363067503972494E-4</v>
      </c>
      <c r="AD228" s="13">
        <f t="shared" si="299"/>
        <v>2.3588574648539515E-2</v>
      </c>
      <c r="AE228" s="13">
        <f t="shared" si="300"/>
        <v>1.5715298145223239E-2</v>
      </c>
      <c r="AF228" s="13">
        <f t="shared" si="301"/>
        <v>5.2349622534006764E-3</v>
      </c>
      <c r="AG228" s="13">
        <f t="shared" si="302"/>
        <v>1.1625542424239554E-3</v>
      </c>
      <c r="AH228" s="13">
        <f t="shared" si="303"/>
        <v>9.546551415905404E-4</v>
      </c>
      <c r="AI228" s="13">
        <f t="shared" si="304"/>
        <v>1.4180163463281266E-3</v>
      </c>
      <c r="AJ228" s="13">
        <f t="shared" si="305"/>
        <v>1.0531396474247484E-3</v>
      </c>
      <c r="AK228" s="13">
        <f t="shared" si="306"/>
        <v>5.2143410046007037E-4</v>
      </c>
      <c r="AL228" s="13">
        <f t="shared" si="307"/>
        <v>7.6646053444572895E-6</v>
      </c>
      <c r="AM228" s="13">
        <f t="shared" si="308"/>
        <v>7.0075534045689622E-3</v>
      </c>
      <c r="AN228" s="13">
        <f t="shared" si="309"/>
        <v>4.6686072669589566E-3</v>
      </c>
      <c r="AO228" s="13">
        <f t="shared" si="310"/>
        <v>1.5551714382148656E-3</v>
      </c>
      <c r="AP228" s="13">
        <f t="shared" si="311"/>
        <v>3.4536469714156634E-4</v>
      </c>
      <c r="AQ228" s="13">
        <f t="shared" si="312"/>
        <v>5.752264883828501E-5</v>
      </c>
      <c r="AR228" s="13">
        <f t="shared" si="313"/>
        <v>1.2720302434123163E-4</v>
      </c>
      <c r="AS228" s="13">
        <f t="shared" si="314"/>
        <v>1.8894358806649132E-4</v>
      </c>
      <c r="AT228" s="13">
        <f t="shared" si="315"/>
        <v>1.4032559232111068E-4</v>
      </c>
      <c r="AU228" s="13">
        <f t="shared" si="316"/>
        <v>6.9478486715802103E-5</v>
      </c>
      <c r="AV228" s="13">
        <f t="shared" si="317"/>
        <v>2.5800319295668163E-5</v>
      </c>
      <c r="AW228" s="13">
        <f t="shared" si="318"/>
        <v>2.1068952485271422E-7</v>
      </c>
      <c r="AX228" s="13">
        <f t="shared" si="319"/>
        <v>1.7348018920721573E-3</v>
      </c>
      <c r="AY228" s="13">
        <f t="shared" si="320"/>
        <v>1.155768390545773E-3</v>
      </c>
      <c r="AZ228" s="13">
        <f t="shared" si="321"/>
        <v>3.8500089799567883E-4</v>
      </c>
      <c r="BA228" s="13">
        <f t="shared" si="322"/>
        <v>8.5499074422390386E-5</v>
      </c>
      <c r="BB228" s="13">
        <f t="shared" si="323"/>
        <v>1.4240405214264259E-5</v>
      </c>
      <c r="BC228" s="13">
        <f t="shared" si="324"/>
        <v>1.8974627927746423E-6</v>
      </c>
      <c r="BD228" s="13">
        <f t="shared" si="325"/>
        <v>1.4124305815289498E-5</v>
      </c>
      <c r="BE228" s="13">
        <f t="shared" si="326"/>
        <v>2.0979823659933017E-5</v>
      </c>
      <c r="BF228" s="13">
        <f t="shared" si="327"/>
        <v>1.5581402957355318E-5</v>
      </c>
      <c r="BG228" s="13">
        <f t="shared" si="328"/>
        <v>7.7147174687058718E-6</v>
      </c>
      <c r="BH228" s="13">
        <f t="shared" si="329"/>
        <v>2.8648029537927518E-6</v>
      </c>
      <c r="BI228" s="13">
        <f t="shared" si="330"/>
        <v>8.5105861593517584E-7</v>
      </c>
      <c r="BJ228" s="14">
        <f t="shared" si="331"/>
        <v>0.56916934057204238</v>
      </c>
      <c r="BK228" s="14">
        <f t="shared" si="332"/>
        <v>0.26434662069944598</v>
      </c>
      <c r="BL228" s="14">
        <f t="shared" si="333"/>
        <v>0.16102593247472993</v>
      </c>
      <c r="BM228" s="14">
        <f t="shared" si="334"/>
        <v>0.36339841314782839</v>
      </c>
      <c r="BN228" s="14">
        <f t="shared" si="335"/>
        <v>0.63571965101679162</v>
      </c>
    </row>
    <row r="229" spans="1:66" x14ac:dyDescent="0.25">
      <c r="A229" t="s">
        <v>40</v>
      </c>
      <c r="B229" t="s">
        <v>41</v>
      </c>
      <c r="C229" t="s">
        <v>321</v>
      </c>
      <c r="D229" s="11">
        <v>44232</v>
      </c>
      <c r="E229" s="10">
        <f>VLOOKUP(A229,home!$A$2:$E$405,3,FALSE)</f>
        <v>1.4975000000000001</v>
      </c>
      <c r="F229" s="10">
        <f>VLOOKUP(B229,home!$B$2:$E$405,3,FALSE)</f>
        <v>0.77</v>
      </c>
      <c r="G229" s="10">
        <f>VLOOKUP(C229,away!$B$2:$E$405,4,FALSE)</f>
        <v>0.63</v>
      </c>
      <c r="H229" s="10">
        <f>VLOOKUP(A229,away!$A$2:$E$405,3,FALSE)</f>
        <v>1.175</v>
      </c>
      <c r="I229" s="10">
        <f>VLOOKUP(C229,away!$B$2:$E$405,3,FALSE)</f>
        <v>1.0900000000000001</v>
      </c>
      <c r="J229" s="10">
        <f>VLOOKUP(B229,home!$B$2:$E$405,4,FALSE)</f>
        <v>1.43</v>
      </c>
      <c r="K229" s="12">
        <f t="shared" ref="K229:K257" si="336">E229*F229*G229</f>
        <v>0.72643725000000003</v>
      </c>
      <c r="L229" s="12">
        <f t="shared" ref="L229:L257" si="337">H229*I229*J229</f>
        <v>1.8314725000000001</v>
      </c>
      <c r="M229" s="13">
        <f t="shared" ref="M229:M257" si="338">_xlfn.POISSON.DIST(0,K229,FALSE) * _xlfn.POISSON.DIST(0,L229,FALSE)</f>
        <v>7.7466495672550983E-2</v>
      </c>
      <c r="N229" s="13">
        <f t="shared" ref="N229:N257" si="339">_xlfn.POISSON.DIST(1,K229,FALSE) * _xlfn.POISSON.DIST(0,L229,FALSE)</f>
        <v>5.6274548083504829E-2</v>
      </c>
      <c r="O229" s="13">
        <f t="shared" ref="O229:O257" si="340">_xlfn.POISSON.DIST(0,K229,FALSE) * _xlfn.POISSON.DIST(1,L229,FALSE)</f>
        <v>0.14187775649564613</v>
      </c>
      <c r="P229" s="13">
        <f t="shared" ref="P229:P257" si="341">_xlfn.POISSON.DIST(1,K229,FALSE) * _xlfn.POISSON.DIST(1,L229,FALSE)</f>
        <v>0.1030652872648668</v>
      </c>
      <c r="Q229" s="13">
        <f t="shared" ref="Q229:Q257" si="342">_xlfn.POISSON.DIST(2,K229,FALSE) * _xlfn.POISSON.DIST(0,L229,FALSE)</f>
        <v>2.043996397738701E-2</v>
      </c>
      <c r="R229" s="13">
        <f t="shared" ref="R229:R257" si="343">_xlfn.POISSON.DIST(0,K229,FALSE) * _xlfn.POISSON.DIST(2,L229,FALSE)</f>
        <v>0.12992260469173617</v>
      </c>
      <c r="S229" s="13">
        <f t="shared" ref="S229:S257" si="344">_xlfn.POISSON.DIST(2,K229,FALSE) * _xlfn.POISSON.DIST(2,L229,FALSE)</f>
        <v>3.4280798901406277E-2</v>
      </c>
      <c r="T229" s="13">
        <f t="shared" ref="T229:T257" si="345">_xlfn.POISSON.DIST(2,K229,FALSE) * _xlfn.POISSON.DIST(1,L229,FALSE)</f>
        <v>3.7435231925574929E-2</v>
      </c>
      <c r="U229" s="13">
        <f t="shared" ref="U229:U257" si="346">_xlfn.POISSON.DIST(1,K229,FALSE) * _xlfn.POISSON.DIST(2,L229,FALSE)</f>
        <v>9.4380619665101917E-2</v>
      </c>
      <c r="V229" s="13">
        <f t="shared" ref="V229:V257" si="347">_xlfn.POISSON.DIST(3,K229,FALSE) * _xlfn.POISSON.DIST(3,L229,FALSE)</f>
        <v>5.0676537367947416E-3</v>
      </c>
      <c r="W229" s="13">
        <f t="shared" ref="W229:W257" si="348">_xlfn.POISSON.DIST(3,K229,FALSE) * _xlfn.POISSON.DIST(0,L229,FALSE)</f>
        <v>4.9494504072773622E-3</v>
      </c>
      <c r="X229" s="13">
        <f t="shared" ref="X229:X257" si="349">_xlfn.POISSON.DIST(3,K229,FALSE) * _xlfn.POISSON.DIST(1,L229,FALSE)</f>
        <v>9.0647823110422878E-3</v>
      </c>
      <c r="Y229" s="13">
        <f t="shared" ref="Y229:Y257" si="350">_xlfn.POISSON.DIST(3,K229,FALSE) * _xlfn.POISSON.DIST(2,L229,FALSE)</f>
        <v>8.3009497605802014E-3</v>
      </c>
      <c r="Z229" s="13">
        <f t="shared" ref="Z229:Z257" si="351">_xlfn.POISSON.DIST(0,K229,FALSE) * _xlfn.POISSON.DIST(3,L229,FALSE)</f>
        <v>7.9316559207095266E-2</v>
      </c>
      <c r="AA229" s="13">
        <f t="shared" ref="AA229:AA257" si="352">_xlfn.POISSON.DIST(1,K229,FALSE) * _xlfn.POISSON.DIST(3,L229,FALSE)</f>
        <v>5.7618503149864463E-2</v>
      </c>
      <c r="AB229" s="13">
        <f t="shared" ref="AB229:AB257" si="353">_xlfn.POISSON.DIST(2,K229,FALSE) * _xlfn.POISSON.DIST(3,L229,FALSE)</f>
        <v>2.092811348865194E-2</v>
      </c>
      <c r="AC229" s="13">
        <f t="shared" ref="AC229:AC257" si="354">_xlfn.POISSON.DIST(4,K229,FALSE) * _xlfn.POISSON.DIST(4,L229,FALSE)</f>
        <v>4.2139119596729574E-4</v>
      </c>
      <c r="AD229" s="13">
        <f t="shared" ref="AD229:AD257" si="355">_xlfn.POISSON.DIST(4,K229,FALSE) * _xlfn.POISSON.DIST(0,L229,FALSE)</f>
        <v>8.9886628571848653E-4</v>
      </c>
      <c r="AE229" s="13">
        <f t="shared" ref="AE229:AE257" si="356">_xlfn.POISSON.DIST(4,K229,FALSE) * _xlfn.POISSON.DIST(1,L229,FALSE)</f>
        <v>1.6462488834705507E-3</v>
      </c>
      <c r="AF229" s="13">
        <f t="shared" ref="AF229:AF257" si="357">_xlfn.POISSON.DIST(4,K229,FALSE) * _xlfn.POISSON.DIST(2,L229,FALSE)</f>
        <v>1.5075297791160096E-3</v>
      </c>
      <c r="AG229" s="13">
        <f t="shared" ref="AG229:AG257" si="358">_xlfn.POISSON.DIST(4,K229,FALSE) * _xlfn.POISSON.DIST(3,L229,FALSE)</f>
        <v>9.2033311112734882E-4</v>
      </c>
      <c r="AH229" s="13">
        <f t="shared" ref="AH229:AH257" si="359">_xlfn.POISSON.DIST(0,K229,FALSE) * _xlfn.POISSON.DIST(4,L229,FALSE)</f>
        <v>3.6316524245604193E-2</v>
      </c>
      <c r="AI229" s="13">
        <f t="shared" ref="AI229:AI257" si="360">_xlfn.POISSON.DIST(1,K229,FALSE) * _xlfn.POISSON.DIST(4,L229,FALSE)</f>
        <v>2.6381676002535031E-2</v>
      </c>
      <c r="AJ229" s="13">
        <f t="shared" ref="AJ229:AJ257" si="361">_xlfn.POISSON.DIST(2,K229,FALSE) * _xlfn.POISSON.DIST(4,L229,FALSE)</f>
        <v>9.5823160828362713E-3</v>
      </c>
      <c r="AK229" s="13">
        <f t="shared" ref="AK229:AK257" si="362">_xlfn.POISSON.DIST(3,K229,FALSE) * _xlfn.POISSON.DIST(4,L229,FALSE)</f>
        <v>2.3203171146154514E-3</v>
      </c>
      <c r="AL229" s="13">
        <f t="shared" ref="AL229:AL257" si="363">_xlfn.POISSON.DIST(5,K229,FALSE) * _xlfn.POISSON.DIST(5,L229,FALSE)</f>
        <v>2.2425594077127809E-5</v>
      </c>
      <c r="AM229" s="13">
        <f t="shared" ref="AM229:AM257" si="364">_xlfn.POISSON.DIST(5,K229,FALSE) * _xlfn.POISSON.DIST(0,L229,FALSE)</f>
        <v>1.3059399054301036E-4</v>
      </c>
      <c r="AN229" s="13">
        <f t="shared" ref="AN229:AN257" si="365">_xlfn.POISSON.DIST(5,K229,FALSE) * _xlfn.POISSON.DIST(1,L229,FALSE)</f>
        <v>2.3917930234478352E-4</v>
      </c>
      <c r="AO229" s="13">
        <f t="shared" ref="AO229:AO257" si="366">_xlfn.POISSON.DIST(5,K229,FALSE) * _xlfn.POISSON.DIST(2,L229,FALSE)</f>
        <v>2.1902515740682835E-4</v>
      </c>
      <c r="AP229" s="13">
        <f t="shared" ref="AP229:AP257" si="367">_xlfn.POISSON.DIST(5,K229,FALSE) * _xlfn.POISSON.DIST(3,L229,FALSE)</f>
        <v>1.3371285086625917E-4</v>
      </c>
      <c r="AQ229" s="13">
        <f t="shared" ref="AQ229:AQ257" si="368">_xlfn.POISSON.DIST(5,K229,FALSE) * _xlfn.POISSON.DIST(4,L229,FALSE)</f>
        <v>6.1222852314538707E-5</v>
      </c>
      <c r="AR229" s="13">
        <f t="shared" ref="AR229:AR257" si="369">_xlfn.POISSON.DIST(0,K229,FALSE) * _xlfn.POISSON.DIST(5,L229,FALSE)</f>
        <v>1.3302543090281472E-2</v>
      </c>
      <c r="AS229" s="13">
        <f t="shared" ref="AS229:AS257" si="370">_xlfn.POISSON.DIST(1,K229,FALSE) * _xlfn.POISSON.DIST(5,L229,FALSE)</f>
        <v>9.6634628205105738E-3</v>
      </c>
      <c r="AT229" s="13">
        <f t="shared" ref="AT229:AT257" si="371">_xlfn.POISSON.DIST(2,K229,FALSE) * _xlfn.POISSON.DIST(5,L229,FALSE)</f>
        <v>3.5099496784044724E-3</v>
      </c>
      <c r="AU229" s="13">
        <f t="shared" ref="AU229:AU257" si="372">_xlfn.POISSON.DIST(3,K229,FALSE) * _xlfn.POISSON.DIST(5,L229,FALSE)</f>
        <v>8.4991939733951001E-4</v>
      </c>
      <c r="AV229" s="13">
        <f t="shared" ref="AV229:AV257" si="373">_xlfn.POISSON.DIST(4,K229,FALSE) * _xlfn.POISSON.DIST(5,L229,FALSE)</f>
        <v>1.543532774312427E-4</v>
      </c>
      <c r="AW229" s="13">
        <f t="shared" ref="AW229:AW257" si="374">_xlfn.POISSON.DIST(6,K229,FALSE) * _xlfn.POISSON.DIST(6,L229,FALSE)</f>
        <v>8.2878133872878161E-7</v>
      </c>
      <c r="AX229" s="13">
        <f t="shared" ref="AX229:AX257" si="375">_xlfn.POISSON.DIST(6,K229,FALSE) * _xlfn.POISSON.DIST(0,L229,FALSE)</f>
        <v>1.5811389892765072E-5</v>
      </c>
      <c r="AY229" s="13">
        <f t="shared" ref="AY229:AY257" si="376">_xlfn.POISSON.DIST(6,K229,FALSE) * _xlfn.POISSON.DIST(1,L229,FALSE)</f>
        <v>2.8958125775377173E-5</v>
      </c>
      <c r="AZ229" s="13">
        <f t="shared" ref="AZ229:AZ257" si="377">_xlfn.POISSON.DIST(6,K229,FALSE) * _xlfn.POISSON.DIST(2,L229,FALSE)</f>
        <v>2.6518005504572244E-5</v>
      </c>
      <c r="BA229" s="13">
        <f t="shared" ref="BA229:BA257" si="378">_xlfn.POISSON.DIST(6,K229,FALSE) * _xlfn.POISSON.DIST(3,L229,FALSE)</f>
        <v>1.6188999278824233E-5</v>
      </c>
      <c r="BB229" s="13">
        <f t="shared" ref="BB229:BB257" si="379">_xlfn.POISSON.DIST(6,K229,FALSE) * _xlfn.POISSON.DIST(4,L229,FALSE)</f>
        <v>7.4124267454216025E-6</v>
      </c>
      <c r="BC229" s="13">
        <f t="shared" ref="BC229:BC257" si="380">_xlfn.POISSON.DIST(6,K229,FALSE) * _xlfn.POISSON.DIST(5,L229,FALSE)</f>
        <v>2.7151311485008349E-6</v>
      </c>
      <c r="BD229" s="13">
        <f t="shared" ref="BD229:BD257" si="381">_xlfn.POISSON.DIST(0,K229,FALSE) * _xlfn.POISSON.DIST(6,L229,FALSE)</f>
        <v>4.0605403083192508E-3</v>
      </c>
      <c r="BE229" s="13">
        <f t="shared" ref="BE229:BE257" si="382">_xlfn.POISSON.DIST(1,K229,FALSE) * _xlfn.POISSON.DIST(6,L229,FALSE)</f>
        <v>2.9497277350895887E-3</v>
      </c>
      <c r="BF229" s="13">
        <f t="shared" ref="BF229:BF257" si="383">_xlfn.POISSON.DIST(2,K229,FALSE) * _xlfn.POISSON.DIST(6,L229,FALSE)</f>
        <v>1.0713960520636048E-3</v>
      </c>
      <c r="BG229" s="13">
        <f t="shared" ref="BG229:BG257" si="384">_xlfn.POISSON.DIST(3,K229,FALSE) * _xlfn.POISSON.DIST(6,L229,FALSE)</f>
        <v>2.5943400057398065E-4</v>
      </c>
      <c r="BH229" s="13">
        <f t="shared" ref="BH229:BH257" si="385">_xlfn.POISSON.DIST(4,K229,FALSE) * _xlfn.POISSON.DIST(6,L229,FALSE)</f>
        <v>4.7115630483365222E-5</v>
      </c>
      <c r="BI229" s="13">
        <f t="shared" ref="BI229:BI257" si="386">_xlfn.POISSON.DIST(5,K229,FALSE) * _xlfn.POISSON.DIST(6,L229,FALSE)</f>
        <v>6.8453098080704032E-6</v>
      </c>
      <c r="BJ229" s="14">
        <f t="shared" ref="BJ229:BJ257" si="387">SUM(N229,Q229,T229,W229,X229,Y229,AD229,AE229,AF229,AG229,AM229,AN229,AO229,AP229,AQ229,AX229,AY229,AZ229,BA229,BB229,BC229)</f>
        <v>0.14231924275661992</v>
      </c>
      <c r="BK229" s="14">
        <f t="shared" ref="BK229:BK257" si="388">SUM(M229,P229,S229,V229,AC229,AL229,AY229)</f>
        <v>0.22035301049143863</v>
      </c>
      <c r="BL229" s="14">
        <f t="shared" ref="BL229:BL257" si="389">SUM(O229,R229,U229,AA229,AB229,AH229,AI229,AJ229,AK229,AR229,AS229,AT229,AU229,AV229,BD229,BE229,BF229,BG229,BH229,BI229)</f>
        <v>0.55520371823689652</v>
      </c>
      <c r="BM229" s="14">
        <f t="shared" ref="BM229:BM257" si="390">SUM(S229:BI229)</f>
        <v>0.46811774516192173</v>
      </c>
      <c r="BN229" s="14">
        <f t="shared" ref="BN229:BN257" si="391">SUM(M229:R229)</f>
        <v>0.52904665618569191</v>
      </c>
    </row>
    <row r="230" spans="1:66" s="10" customFormat="1" x14ac:dyDescent="0.25">
      <c r="A230" t="s">
        <v>13</v>
      </c>
      <c r="B230" t="s">
        <v>52</v>
      </c>
      <c r="C230" t="s">
        <v>54</v>
      </c>
      <c r="D230" s="11">
        <v>44260</v>
      </c>
      <c r="E230" s="10">
        <f>VLOOKUP(A230,home!$A$2:$E$405,3,FALSE)</f>
        <v>1.6655052264808401</v>
      </c>
      <c r="F230" s="10">
        <f>VLOOKUP(B230,home!$B$2:$E$405,3,FALSE)</f>
        <v>0.56000000000000005</v>
      </c>
      <c r="G230" s="10">
        <f>VLOOKUP(C230,away!$B$2:$E$405,4,FALSE)</f>
        <v>0.92</v>
      </c>
      <c r="H230" s="10">
        <f>VLOOKUP(A230,away!$A$2:$E$405,3,FALSE)</f>
        <v>1.33797909407666</v>
      </c>
      <c r="I230" s="10">
        <f>VLOOKUP(C230,away!$B$2:$E$405,3,FALSE)</f>
        <v>0.68</v>
      </c>
      <c r="J230" s="10">
        <f>VLOOKUP(B230,home!$B$2:$E$405,4,FALSE)</f>
        <v>1.07</v>
      </c>
      <c r="K230" s="12">
        <f t="shared" si="336"/>
        <v>0.85806829268292895</v>
      </c>
      <c r="L230" s="12">
        <f t="shared" si="337"/>
        <v>0.97351358885017791</v>
      </c>
      <c r="M230" s="13">
        <f t="shared" si="338"/>
        <v>0.16016001311424083</v>
      </c>
      <c r="N230" s="13">
        <f t="shared" si="339"/>
        <v>0.13742822900901214</v>
      </c>
      <c r="O230" s="13">
        <f t="shared" si="340"/>
        <v>0.15591794915713614</v>
      </c>
      <c r="P230" s="13">
        <f t="shared" si="341"/>
        <v>0.13378824843188752</v>
      </c>
      <c r="Q230" s="13">
        <f t="shared" si="342"/>
        <v>5.8961402916100802E-2</v>
      </c>
      <c r="R230" s="13">
        <f t="shared" si="343"/>
        <v>7.5894121125061581E-2</v>
      </c>
      <c r="S230" s="13">
        <f t="shared" si="344"/>
        <v>2.7939707094218693E-2</v>
      </c>
      <c r="T230" s="13">
        <f t="shared" si="345"/>
        <v>5.7399726956494639E-2</v>
      </c>
      <c r="U230" s="13">
        <f t="shared" si="346"/>
        <v>6.5122338938452998E-2</v>
      </c>
      <c r="V230" s="13">
        <f t="shared" si="347"/>
        <v>2.5932429846263357E-3</v>
      </c>
      <c r="W230" s="13">
        <f t="shared" si="348"/>
        <v>1.6864303444802962E-2</v>
      </c>
      <c r="X230" s="13">
        <f t="shared" si="349"/>
        <v>1.6417628570008551E-2</v>
      </c>
      <c r="Y230" s="13">
        <f t="shared" si="350"/>
        <v>7.9913922547991175E-3</v>
      </c>
      <c r="Z230" s="13">
        <f t="shared" si="351"/>
        <v>2.4627986076362941E-2</v>
      </c>
      <c r="AA230" s="13">
        <f t="shared" si="352"/>
        <v>2.1132493964763695E-2</v>
      </c>
      <c r="AB230" s="13">
        <f t="shared" si="353"/>
        <v>9.0665615082385406E-3</v>
      </c>
      <c r="AC230" s="13">
        <f t="shared" si="354"/>
        <v>1.3539015994271781E-4</v>
      </c>
      <c r="AD230" s="13">
        <f t="shared" si="355"/>
        <v>3.6176810160422281E-3</v>
      </c>
      <c r="AE230" s="13">
        <f t="shared" si="356"/>
        <v>3.5218616292424275E-3</v>
      </c>
      <c r="AF230" s="13">
        <f t="shared" si="357"/>
        <v>1.7142900770587648E-3</v>
      </c>
      <c r="AG230" s="13">
        <f t="shared" si="358"/>
        <v>5.5629489508257559E-4</v>
      </c>
      <c r="AH230" s="13">
        <f t="shared" si="359"/>
        <v>5.9939197778380729E-3</v>
      </c>
      <c r="AI230" s="13">
        <f t="shared" si="360"/>
        <v>5.1431925102479563E-3</v>
      </c>
      <c r="AJ230" s="13">
        <f t="shared" si="361"/>
        <v>2.2066052081040457E-3</v>
      </c>
      <c r="AK230" s="13">
        <f t="shared" si="362"/>
        <v>6.3113932118103258E-4</v>
      </c>
      <c r="AL230" s="13">
        <f t="shared" si="363"/>
        <v>4.5238788387783256E-6</v>
      </c>
      <c r="AM230" s="13">
        <f t="shared" si="364"/>
        <v>6.2084347458135993E-4</v>
      </c>
      <c r="AN230" s="13">
        <f t="shared" si="365"/>
        <v>6.0439955905391388E-4</v>
      </c>
      <c r="AO230" s="13">
        <f t="shared" si="366"/>
        <v>2.9419559191702036E-4</v>
      </c>
      <c r="AP230" s="13">
        <f t="shared" si="367"/>
        <v>9.5467802170346979E-5</v>
      </c>
      <c r="AQ230" s="13">
        <f t="shared" si="368"/>
        <v>2.3234800677623319E-5</v>
      </c>
      <c r="AR230" s="13">
        <f t="shared" si="369"/>
        <v>1.1670324708406409E-3</v>
      </c>
      <c r="AS230" s="13">
        <f t="shared" si="370"/>
        <v>1.0013935597597689E-3</v>
      </c>
      <c r="AT230" s="13">
        <f t="shared" si="371"/>
        <v>4.2963203106337268E-4</v>
      </c>
      <c r="AU230" s="13">
        <f t="shared" si="372"/>
        <v>1.2288454112548245E-4</v>
      </c>
      <c r="AV230" s="13">
        <f t="shared" si="373"/>
        <v>2.6360832100166966E-5</v>
      </c>
      <c r="AW230" s="13">
        <f t="shared" si="374"/>
        <v>1.0497172556605746E-7</v>
      </c>
      <c r="AX230" s="13">
        <f t="shared" si="375"/>
        <v>8.8787683376227448E-5</v>
      </c>
      <c r="AY230" s="13">
        <f t="shared" si="376"/>
        <v>8.6436016289284466E-5</v>
      </c>
      <c r="AZ230" s="13">
        <f t="shared" si="377"/>
        <v>4.2073318211846876E-5</v>
      </c>
      <c r="BA230" s="13">
        <f t="shared" si="378"/>
        <v>1.3652982335750203E-5</v>
      </c>
      <c r="BB230" s="13">
        <f t="shared" si="379"/>
        <v>3.3228409580460658E-6</v>
      </c>
      <c r="BC230" s="13">
        <f t="shared" si="380"/>
        <v>6.4696616524915791E-7</v>
      </c>
      <c r="BD230" s="13">
        <f t="shared" si="381"/>
        <v>1.8935366149879377E-4</v>
      </c>
      <c r="BE230" s="13">
        <f t="shared" si="382"/>
        <v>1.6247837303553123E-4</v>
      </c>
      <c r="BF230" s="13">
        <f t="shared" si="383"/>
        <v>6.970877007424915E-5</v>
      </c>
      <c r="BG230" s="13">
        <f t="shared" si="384"/>
        <v>1.9938295107545942E-5</v>
      </c>
      <c r="BH230" s="13">
        <f t="shared" si="385"/>
        <v>4.2771047104850844E-6</v>
      </c>
      <c r="BI230" s="13">
        <f t="shared" si="386"/>
        <v>7.3400958731041018E-7</v>
      </c>
      <c r="BJ230" s="14">
        <f t="shared" si="387"/>
        <v>0.30634587180438078</v>
      </c>
      <c r="BK230" s="14">
        <f t="shared" si="388"/>
        <v>0.32470756168004411</v>
      </c>
      <c r="BL230" s="14">
        <f t="shared" si="389"/>
        <v>0.34430211515992742</v>
      </c>
      <c r="BM230" s="14">
        <f t="shared" si="390"/>
        <v>0.27774723992271261</v>
      </c>
      <c r="BN230" s="14">
        <f t="shared" si="391"/>
        <v>0.72214996375343887</v>
      </c>
    </row>
    <row r="231" spans="1:66" x14ac:dyDescent="0.25">
      <c r="A231" t="s">
        <v>16</v>
      </c>
      <c r="B231" t="s">
        <v>66</v>
      </c>
      <c r="C231" t="s">
        <v>255</v>
      </c>
      <c r="D231" s="11">
        <v>44260</v>
      </c>
      <c r="E231" s="10">
        <f>VLOOKUP(A231,home!$A$2:$E$405,3,FALSE)</f>
        <v>1.5824561403508799</v>
      </c>
      <c r="F231" s="10">
        <f>VLOOKUP(B231,home!$B$2:$E$405,3,FALSE)</f>
        <v>1.1499999999999999</v>
      </c>
      <c r="G231" s="10">
        <f>VLOOKUP(C231,away!$B$2:$E$405,4,FALSE)</f>
        <v>0.99</v>
      </c>
      <c r="H231" s="10">
        <f>VLOOKUP(A231,away!$A$2:$E$405,3,FALSE)</f>
        <v>1.32280701754386</v>
      </c>
      <c r="I231" s="10">
        <f>VLOOKUP(C231,away!$B$2:$E$405,3,FALSE)</f>
        <v>1.18</v>
      </c>
      <c r="J231" s="10">
        <f>VLOOKUP(B231,home!$B$2:$E$405,4,FALSE)</f>
        <v>0.94</v>
      </c>
      <c r="K231" s="12">
        <f t="shared" si="336"/>
        <v>1.8016263157894767</v>
      </c>
      <c r="L231" s="12">
        <f t="shared" si="337"/>
        <v>1.4672575438596493</v>
      </c>
      <c r="M231" s="13">
        <f t="shared" si="338"/>
        <v>3.8048871264455317E-2</v>
      </c>
      <c r="N231" s="13">
        <f t="shared" si="339"/>
        <v>6.8549847756128712E-2</v>
      </c>
      <c r="O231" s="13">
        <f t="shared" si="340"/>
        <v>5.5827493398116698E-2</v>
      </c>
      <c r="P231" s="13">
        <f t="shared" si="341"/>
        <v>0.1005802812506103</v>
      </c>
      <c r="Q231" s="13">
        <f t="shared" si="342"/>
        <v>6.1750604830401866E-2</v>
      </c>
      <c r="R231" s="13">
        <f t="shared" si="343"/>
        <v>4.0956655421580758E-2</v>
      </c>
      <c r="S231" s="13">
        <f t="shared" si="344"/>
        <v>6.6469731165865492E-2</v>
      </c>
      <c r="T231" s="13">
        <f t="shared" si="345"/>
        <v>9.0604040775303249E-2</v>
      </c>
      <c r="U231" s="13">
        <f t="shared" si="346"/>
        <v>7.3788588214241627E-2</v>
      </c>
      <c r="V231" s="13">
        <f t="shared" si="347"/>
        <v>1.9523266417748573E-2</v>
      </c>
      <c r="W231" s="13">
        <f t="shared" si="348"/>
        <v>3.7083838226122927E-2</v>
      </c>
      <c r="X231" s="13">
        <f t="shared" si="349"/>
        <v>5.4411541392549709E-2</v>
      </c>
      <c r="Y231" s="13">
        <f t="shared" si="350"/>
        <v>3.9917872290625073E-2</v>
      </c>
      <c r="Z231" s="13">
        <f t="shared" si="351"/>
        <v>2.0031320546191531E-2</v>
      </c>
      <c r="AA231" s="13">
        <f t="shared" si="352"/>
        <v>3.6088954236033095E-2</v>
      </c>
      <c r="AB231" s="13">
        <f t="shared" si="353"/>
        <v>3.2509404830479677E-2</v>
      </c>
      <c r="AC231" s="13">
        <f t="shared" si="354"/>
        <v>3.225548422940607E-3</v>
      </c>
      <c r="AD231" s="13">
        <f t="shared" si="355"/>
        <v>1.6702804709665696E-2</v>
      </c>
      <c r="AE231" s="13">
        <f t="shared" si="356"/>
        <v>2.4507316213871477E-2</v>
      </c>
      <c r="AF231" s="13">
        <f t="shared" si="357"/>
        <v>1.7979272297278415E-2</v>
      </c>
      <c r="AG231" s="13">
        <f t="shared" si="358"/>
        <v>8.7934076370961914E-3</v>
      </c>
      <c r="AH231" s="13">
        <f t="shared" si="359"/>
        <v>7.3477765462175723E-3</v>
      </c>
      <c r="AI231" s="13">
        <f t="shared" si="360"/>
        <v>1.3237947588206289E-2</v>
      </c>
      <c r="AJ231" s="13">
        <f t="shared" si="361"/>
        <v>1.1924917370977147E-2</v>
      </c>
      <c r="AK231" s="13">
        <f t="shared" si="362"/>
        <v>7.1614149830558299E-3</v>
      </c>
      <c r="AL231" s="13">
        <f t="shared" si="363"/>
        <v>3.4106301373507819E-4</v>
      </c>
      <c r="AM231" s="13">
        <f t="shared" si="364"/>
        <v>6.018442502485225E-3</v>
      </c>
      <c r="AN231" s="13">
        <f t="shared" si="365"/>
        <v>8.8306051640569937E-3</v>
      </c>
      <c r="AO231" s="13">
        <f t="shared" si="366"/>
        <v>6.4783860219043022E-3</v>
      </c>
      <c r="AP231" s="13">
        <f t="shared" si="367"/>
        <v>3.1684869208913314E-3</v>
      </c>
      <c r="AQ231" s="13">
        <f t="shared" si="368"/>
        <v>1.1622465843246083E-3</v>
      </c>
      <c r="AR231" s="13">
        <f t="shared" si="369"/>
        <v>2.1562161136065455E-3</v>
      </c>
      <c r="AS231" s="13">
        <f t="shared" si="370"/>
        <v>3.8846956928028642E-3</v>
      </c>
      <c r="AT231" s="13">
        <f t="shared" si="371"/>
        <v>3.4993849944938379E-3</v>
      </c>
      <c r="AU231" s="13">
        <f t="shared" si="372"/>
        <v>2.101528031719637E-3</v>
      </c>
      <c r="AV231" s="13">
        <f t="shared" si="373"/>
        <v>9.465420513288397E-4</v>
      </c>
      <c r="AW231" s="13">
        <f t="shared" si="374"/>
        <v>2.5043971013567327E-5</v>
      </c>
      <c r="AX231" s="13">
        <f t="shared" si="375"/>
        <v>1.8071640654238777E-3</v>
      </c>
      <c r="AY231" s="13">
        <f t="shared" si="376"/>
        <v>2.6515751079852577E-3</v>
      </c>
      <c r="AZ231" s="13">
        <f t="shared" si="377"/>
        <v>1.9452717901509171E-3</v>
      </c>
      <c r="BA231" s="13">
        <f t="shared" si="378"/>
        <v>9.5140490298543305E-4</v>
      </c>
      <c r="BB231" s="13">
        <f t="shared" si="379"/>
        <v>3.4898900529260827E-4</v>
      </c>
      <c r="BC231" s="13">
        <f t="shared" si="380"/>
        <v>1.0241135014793088E-4</v>
      </c>
      <c r="BD231" s="13">
        <f t="shared" si="381"/>
        <v>5.2728739314682443E-4</v>
      </c>
      <c r="BE231" s="13">
        <f t="shared" si="382"/>
        <v>9.499748434773506E-4</v>
      </c>
      <c r="BF231" s="13">
        <f t="shared" si="383"/>
        <v>8.5574983867339229E-4</v>
      </c>
      <c r="BG231" s="13">
        <f t="shared" si="384"/>
        <v>5.139138096955276E-4</v>
      </c>
      <c r="BH231" s="13">
        <f t="shared" si="385"/>
        <v>2.3147016089877182E-4</v>
      </c>
      <c r="BI231" s="13">
        <f t="shared" si="386"/>
        <v>8.3404546639050326E-5</v>
      </c>
      <c r="BJ231" s="14">
        <f t="shared" si="387"/>
        <v>0.45376552954469185</v>
      </c>
      <c r="BK231" s="14">
        <f t="shared" si="388"/>
        <v>0.23084033664334061</v>
      </c>
      <c r="BL231" s="14">
        <f t="shared" si="389"/>
        <v>0.29459332006539135</v>
      </c>
      <c r="BM231" s="14">
        <f t="shared" si="390"/>
        <v>0.63089022174134968</v>
      </c>
      <c r="BN231" s="14">
        <f t="shared" si="391"/>
        <v>0.36571375392129368</v>
      </c>
    </row>
    <row r="232" spans="1:66" x14ac:dyDescent="0.25">
      <c r="A232" t="s">
        <v>69</v>
      </c>
      <c r="B232" t="s">
        <v>71</v>
      </c>
      <c r="C232" t="s">
        <v>70</v>
      </c>
      <c r="D232" s="11">
        <v>44260</v>
      </c>
      <c r="E232" s="10">
        <f>VLOOKUP(A232,home!$A$2:$E$405,3,FALSE)</f>
        <v>1.33815028901734</v>
      </c>
      <c r="F232" s="10">
        <f>VLOOKUP(B232,home!$B$2:$E$405,3,FALSE)</f>
        <v>0.56999999999999995</v>
      </c>
      <c r="G232" s="10">
        <f>VLOOKUP(C232,away!$B$2:$E$405,4,FALSE)</f>
        <v>1.06</v>
      </c>
      <c r="H232" s="10">
        <f>VLOOKUP(A232,away!$A$2:$E$405,3,FALSE)</f>
        <v>1.32369942196532</v>
      </c>
      <c r="I232" s="10">
        <f>VLOOKUP(C232,away!$B$2:$E$405,3,FALSE)</f>
        <v>0.66</v>
      </c>
      <c r="J232" s="10">
        <f>VLOOKUP(B232,home!$B$2:$E$405,4,FALSE)</f>
        <v>1.51</v>
      </c>
      <c r="K232" s="12">
        <f t="shared" si="336"/>
        <v>0.80851040462427681</v>
      </c>
      <c r="L232" s="12">
        <f t="shared" si="337"/>
        <v>1.3191988439306379</v>
      </c>
      <c r="M232" s="13">
        <f t="shared" si="338"/>
        <v>0.11910983259511153</v>
      </c>
      <c r="N232" s="13">
        <f t="shared" si="339"/>
        <v>9.630153894620351E-2</v>
      </c>
      <c r="O232" s="13">
        <f t="shared" si="340"/>
        <v>0.15712955346024296</v>
      </c>
      <c r="P232" s="13">
        <f t="shared" si="341"/>
        <v>0.127040878846573</v>
      </c>
      <c r="Q232" s="13">
        <f t="shared" si="342"/>
        <v>3.8930398109667766E-2</v>
      </c>
      <c r="R232" s="13">
        <f t="shared" si="343"/>
        <v>0.10364256263604496</v>
      </c>
      <c r="S232" s="13">
        <f t="shared" si="344"/>
        <v>3.387500541825969E-2</v>
      </c>
      <c r="T232" s="13">
        <f t="shared" si="345"/>
        <v>5.1356936180033216E-2</v>
      </c>
      <c r="U232" s="13">
        <f t="shared" si="346"/>
        <v>8.3796090253165673E-2</v>
      </c>
      <c r="V232" s="13">
        <f t="shared" si="347"/>
        <v>4.0145118030095774E-3</v>
      </c>
      <c r="W232" s="13">
        <f t="shared" si="348"/>
        <v>1.0491877309277224E-2</v>
      </c>
      <c r="X232" s="13">
        <f t="shared" si="349"/>
        <v>1.3840872417060607E-2</v>
      </c>
      <c r="Y232" s="13">
        <f t="shared" si="350"/>
        <v>9.1294314457889044E-3</v>
      </c>
      <c r="Z232" s="13">
        <f t="shared" si="351"/>
        <v>4.5575049603826398E-2</v>
      </c>
      <c r="AA232" s="13">
        <f t="shared" si="352"/>
        <v>3.6847901795961174E-2</v>
      </c>
      <c r="AB232" s="13">
        <f t="shared" si="353"/>
        <v>1.4895955995304088E-2</v>
      </c>
      <c r="AC232" s="13">
        <f t="shared" si="354"/>
        <v>2.6761387813377337E-4</v>
      </c>
      <c r="AD232" s="13">
        <f t="shared" si="355"/>
        <v>2.1206979921479991E-3</v>
      </c>
      <c r="AE232" s="13">
        <f t="shared" si="356"/>
        <v>2.7976223395676661E-3</v>
      </c>
      <c r="AF232" s="13">
        <f t="shared" si="357"/>
        <v>1.8453100780560961E-3</v>
      </c>
      <c r="AG232" s="13">
        <f t="shared" si="358"/>
        <v>8.1144364055505205E-4</v>
      </c>
      <c r="AH232" s="13">
        <f t="shared" si="359"/>
        <v>1.5030638187362326E-2</v>
      </c>
      <c r="AI232" s="13">
        <f t="shared" si="360"/>
        <v>1.2152427362625423E-2</v>
      </c>
      <c r="AJ232" s="13">
        <f t="shared" si="361"/>
        <v>4.9126819820617049E-3</v>
      </c>
      <c r="AK232" s="13">
        <f t="shared" si="362"/>
        <v>1.3239848323690349E-3</v>
      </c>
      <c r="AL232" s="13">
        <f t="shared" si="363"/>
        <v>1.1417328537509685E-5</v>
      </c>
      <c r="AM232" s="13">
        <f t="shared" si="364"/>
        <v>3.4292127834349413E-4</v>
      </c>
      <c r="AN232" s="13">
        <f t="shared" si="365"/>
        <v>4.52381353949954E-4</v>
      </c>
      <c r="AO232" s="13">
        <f t="shared" si="366"/>
        <v>2.9839047957327806E-4</v>
      </c>
      <c r="AP232" s="13">
        <f t="shared" si="367"/>
        <v>1.3121212523099231E-4</v>
      </c>
      <c r="AQ232" s="13">
        <f t="shared" si="368"/>
        <v>4.3273720978601816E-5</v>
      </c>
      <c r="AR232" s="13">
        <f t="shared" si="369"/>
        <v>3.9656801040616101E-3</v>
      </c>
      <c r="AS232" s="13">
        <f t="shared" si="370"/>
        <v>3.2062936255452968E-3</v>
      </c>
      <c r="AT232" s="13">
        <f t="shared" si="371"/>
        <v>1.2961608782669333E-3</v>
      </c>
      <c r="AU232" s="13">
        <f t="shared" si="372"/>
        <v>3.493198520485855E-4</v>
      </c>
      <c r="AV232" s="13">
        <f t="shared" si="373"/>
        <v>7.0607183730773593E-5</v>
      </c>
      <c r="AW232" s="13">
        <f t="shared" si="374"/>
        <v>3.3826562982602674E-7</v>
      </c>
      <c r="AX232" s="13">
        <f t="shared" si="375"/>
        <v>4.6209236917962094E-5</v>
      </c>
      <c r="AY232" s="13">
        <f t="shared" si="376"/>
        <v>6.095917192109256E-5</v>
      </c>
      <c r="AZ232" s="13">
        <f t="shared" si="377"/>
        <v>4.0208634562637156E-5</v>
      </c>
      <c r="BA232" s="13">
        <f t="shared" si="378"/>
        <v>1.7681061410353469E-5</v>
      </c>
      <c r="BB232" s="13">
        <f t="shared" si="379"/>
        <v>5.8312089430012325E-6</v>
      </c>
      <c r="BC232" s="13">
        <f t="shared" si="380"/>
        <v>1.5385048192650423E-6</v>
      </c>
      <c r="BD232" s="13">
        <f t="shared" si="381"/>
        <v>8.7192010144613533E-4</v>
      </c>
      <c r="BE232" s="13">
        <f t="shared" si="382"/>
        <v>7.0495647402025541E-4</v>
      </c>
      <c r="BF232" s="13">
        <f t="shared" si="383"/>
        <v>2.8498232202631005E-4</v>
      </c>
      <c r="BG232" s="13">
        <f t="shared" si="384"/>
        <v>7.6803724164085973E-5</v>
      </c>
      <c r="BH232" s="13">
        <f t="shared" si="385"/>
        <v>1.5524152525139124E-5</v>
      </c>
      <c r="BI232" s="13">
        <f t="shared" si="386"/>
        <v>2.5102877679098448E-6</v>
      </c>
      <c r="BJ232" s="14">
        <f t="shared" si="387"/>
        <v>0.22906673523500867</v>
      </c>
      <c r="BK232" s="14">
        <f t="shared" si="388"/>
        <v>0.28438021904154626</v>
      </c>
      <c r="BL232" s="14">
        <f t="shared" si="389"/>
        <v>0.44057655521074046</v>
      </c>
      <c r="BM232" s="14">
        <f t="shared" si="390"/>
        <v>0.35738317359098659</v>
      </c>
      <c r="BN232" s="14">
        <f t="shared" si="391"/>
        <v>0.6421547645938438</v>
      </c>
    </row>
    <row r="233" spans="1:66" x14ac:dyDescent="0.25">
      <c r="A233" t="s">
        <v>69</v>
      </c>
      <c r="B233" t="s">
        <v>75</v>
      </c>
      <c r="C233" t="s">
        <v>74</v>
      </c>
      <c r="D233" s="11">
        <v>44260</v>
      </c>
      <c r="E233" s="10">
        <f>VLOOKUP(A233,home!$A$2:$E$405,3,FALSE)</f>
        <v>1.33815028901734</v>
      </c>
      <c r="F233" s="10">
        <f>VLOOKUP(B233,home!$B$2:$E$405,3,FALSE)</f>
        <v>0.62</v>
      </c>
      <c r="G233" s="10">
        <f>VLOOKUP(C233,away!$B$2:$E$405,4,FALSE)</f>
        <v>1.01</v>
      </c>
      <c r="H233" s="10">
        <f>VLOOKUP(A233,away!$A$2:$E$405,3,FALSE)</f>
        <v>1.32369942196532</v>
      </c>
      <c r="I233" s="10">
        <f>VLOOKUP(C233,away!$B$2:$E$405,3,FALSE)</f>
        <v>1.1399999999999999</v>
      </c>
      <c r="J233" s="10">
        <f>VLOOKUP(B233,home!$B$2:$E$405,4,FALSE)</f>
        <v>0.89</v>
      </c>
      <c r="K233" s="12">
        <f t="shared" si="336"/>
        <v>0.83794971098265825</v>
      </c>
      <c r="L233" s="12">
        <f t="shared" si="337"/>
        <v>1.3430254335260134</v>
      </c>
      <c r="M233" s="13">
        <f t="shared" si="338"/>
        <v>0.11293135254110902</v>
      </c>
      <c r="N233" s="13">
        <f t="shared" si="339"/>
        <v>9.4630794222702999E-2</v>
      </c>
      <c r="O233" s="13">
        <f t="shared" si="340"/>
        <v>0.15166967870520198</v>
      </c>
      <c r="P233" s="13">
        <f t="shared" si="341"/>
        <v>0.12709156343585665</v>
      </c>
      <c r="Q233" s="13">
        <f t="shared" si="342"/>
        <v>3.9647923334486683E-2</v>
      </c>
      <c r="R233" s="13">
        <f t="shared" si="343"/>
        <v>0.10184811799790255</v>
      </c>
      <c r="S233" s="13">
        <f t="shared" si="344"/>
        <v>3.5756822913040609E-2</v>
      </c>
      <c r="T233" s="13">
        <f t="shared" si="345"/>
        <v>5.3248169424705123E-2</v>
      </c>
      <c r="U233" s="13">
        <f t="shared" si="346"/>
        <v>8.5343601040470132E-2</v>
      </c>
      <c r="V233" s="13">
        <f t="shared" si="347"/>
        <v>4.4711434820676717E-3</v>
      </c>
      <c r="W233" s="13">
        <f t="shared" si="348"/>
        <v>1.107432196639857E-2</v>
      </c>
      <c r="X233" s="13">
        <f t="shared" si="349"/>
        <v>1.4873096059929092E-2</v>
      </c>
      <c r="Y233" s="13">
        <f t="shared" si="350"/>
        <v>9.9874731418801571E-3</v>
      </c>
      <c r="Z233" s="13">
        <f t="shared" si="351"/>
        <v>4.559487094264722E-2</v>
      </c>
      <c r="AA233" s="13">
        <f t="shared" si="352"/>
        <v>3.8206208928682844E-2</v>
      </c>
      <c r="AB233" s="13">
        <f t="shared" si="353"/>
        <v>1.6007440864766419E-2</v>
      </c>
      <c r="AC233" s="13">
        <f t="shared" si="354"/>
        <v>3.144856381198311E-4</v>
      </c>
      <c r="AD233" s="13">
        <f t="shared" si="355"/>
        <v>2.3199312227681463E-3</v>
      </c>
      <c r="AE233" s="13">
        <f t="shared" si="356"/>
        <v>3.1157266362087238E-3</v>
      </c>
      <c r="AF233" s="13">
        <f t="shared" si="357"/>
        <v>2.0922500581713847E-3</v>
      </c>
      <c r="AG233" s="13">
        <f t="shared" si="358"/>
        <v>9.3664834714015039E-4</v>
      </c>
      <c r="AH233" s="13">
        <f t="shared" si="359"/>
        <v>1.5308767828577855E-2</v>
      </c>
      <c r="AI233" s="13">
        <f t="shared" si="360"/>
        <v>1.2827977577457432E-2</v>
      </c>
      <c r="AJ233" s="13">
        <f t="shared" si="361"/>
        <v>5.374600051761237E-3</v>
      </c>
      <c r="AK233" s="13">
        <f t="shared" si="362"/>
        <v>1.5012148533402362E-3</v>
      </c>
      <c r="AL233" s="13">
        <f t="shared" si="363"/>
        <v>1.4156731687853699E-5</v>
      </c>
      <c r="AM233" s="13">
        <f t="shared" si="364"/>
        <v>3.8879713952364266E-4</v>
      </c>
      <c r="AN233" s="13">
        <f t="shared" si="365"/>
        <v>5.2216444686241413E-4</v>
      </c>
      <c r="AO233" s="13">
        <f t="shared" si="366"/>
        <v>3.5064006630963242E-4</v>
      </c>
      <c r="AP233" s="13">
        <f t="shared" si="367"/>
        <v>1.5697284235569476E-4</v>
      </c>
      <c r="AQ233" s="13">
        <f t="shared" si="368"/>
        <v>5.270462991414188E-5</v>
      </c>
      <c r="AR233" s="13">
        <f t="shared" si="369"/>
        <v>4.1120129099449726E-3</v>
      </c>
      <c r="AS233" s="13">
        <f t="shared" si="370"/>
        <v>3.4456600294453495E-3</v>
      </c>
      <c r="AT233" s="13">
        <f t="shared" si="371"/>
        <v>1.443644912909114E-3</v>
      </c>
      <c r="AU233" s="13">
        <f t="shared" si="372"/>
        <v>4.0323394584459228E-4</v>
      </c>
      <c r="AV233" s="13">
        <f t="shared" si="373"/>
        <v>8.4472442094718242E-5</v>
      </c>
      <c r="AW233" s="13">
        <f t="shared" si="374"/>
        <v>4.4255035442790518E-7</v>
      </c>
      <c r="AX233" s="13">
        <f t="shared" si="375"/>
        <v>5.4298741782453415E-5</v>
      </c>
      <c r="AY233" s="13">
        <f t="shared" si="376"/>
        <v>7.2924591222296552E-5</v>
      </c>
      <c r="AZ233" s="13">
        <f t="shared" si="377"/>
        <v>4.8969790370516083E-5</v>
      </c>
      <c r="BA233" s="13">
        <f t="shared" si="378"/>
        <v>2.1922557980680121E-5</v>
      </c>
      <c r="BB233" s="13">
        <f t="shared" si="379"/>
        <v>7.3606382340005216E-6</v>
      </c>
      <c r="BC233" s="13">
        <f t="shared" si="380"/>
        <v>1.9771048710493402E-6</v>
      </c>
      <c r="BD233" s="13">
        <f t="shared" si="381"/>
        <v>9.2042298684056776E-4</v>
      </c>
      <c r="BE233" s="13">
        <f t="shared" si="382"/>
        <v>7.7126817580484884E-4</v>
      </c>
      <c r="BF233" s="13">
        <f t="shared" si="383"/>
        <v>3.2314197250289754E-4</v>
      </c>
      <c r="BG233" s="13">
        <f t="shared" si="384"/>
        <v>9.0258907488389694E-5</v>
      </c>
      <c r="BH233" s="13">
        <f t="shared" si="385"/>
        <v>1.8908106360876655E-5</v>
      </c>
      <c r="BI233" s="13">
        <f t="shared" si="386"/>
        <v>3.1688084520651921E-6</v>
      </c>
      <c r="BJ233" s="14">
        <f t="shared" si="387"/>
        <v>0.23360506696381753</v>
      </c>
      <c r="BK233" s="14">
        <f t="shared" si="388"/>
        <v>0.28065244933310396</v>
      </c>
      <c r="BL233" s="14">
        <f t="shared" si="389"/>
        <v>0.439703801045849</v>
      </c>
      <c r="BM233" s="14">
        <f t="shared" si="390"/>
        <v>0.37166427600729002</v>
      </c>
      <c r="BN233" s="14">
        <f t="shared" si="391"/>
        <v>0.62781943023725995</v>
      </c>
    </row>
    <row r="234" spans="1:66" x14ac:dyDescent="0.25">
      <c r="A234" t="s">
        <v>154</v>
      </c>
      <c r="B234" t="s">
        <v>156</v>
      </c>
      <c r="C234" t="s">
        <v>167</v>
      </c>
      <c r="D234" s="11">
        <v>44260</v>
      </c>
      <c r="E234" s="10">
        <f>VLOOKUP(A234,home!$A$2:$E$405,3,FALSE)</f>
        <v>1.32880434782609</v>
      </c>
      <c r="F234" s="10">
        <f>VLOOKUP(B234,home!$B$2:$E$405,3,FALSE)</f>
        <v>1.42</v>
      </c>
      <c r="G234" s="10">
        <f>VLOOKUP(C234,away!$B$2:$E$405,4,FALSE)</f>
        <v>0.59</v>
      </c>
      <c r="H234" s="10">
        <f>VLOOKUP(A234,away!$A$2:$E$405,3,FALSE)</f>
        <v>1.02717391304348</v>
      </c>
      <c r="I234" s="10">
        <f>VLOOKUP(C234,away!$B$2:$E$405,3,FALSE)</f>
        <v>0.96</v>
      </c>
      <c r="J234" s="10">
        <f>VLOOKUP(B234,home!$B$2:$E$405,4,FALSE)</f>
        <v>0.76</v>
      </c>
      <c r="K234" s="12">
        <f t="shared" si="336"/>
        <v>1.1132722826086983</v>
      </c>
      <c r="L234" s="12">
        <f t="shared" si="337"/>
        <v>0.74942608695652302</v>
      </c>
      <c r="M234" s="13">
        <f t="shared" si="338"/>
        <v>0.15525313431230522</v>
      </c>
      <c r="N234" s="13">
        <f t="shared" si="339"/>
        <v>0.17283901121801484</v>
      </c>
      <c r="O234" s="13">
        <f t="shared" si="340"/>
        <v>0.11635074893540637</v>
      </c>
      <c r="P234" s="13">
        <f t="shared" si="341"/>
        <v>0.12953006385055144</v>
      </c>
      <c r="Q234" s="13">
        <f t="shared" si="342"/>
        <v>9.6208440271254914E-2</v>
      </c>
      <c r="R234" s="13">
        <f t="shared" si="343"/>
        <v>4.3598143244561217E-2</v>
      </c>
      <c r="S234" s="13">
        <f t="shared" si="344"/>
        <v>2.7017228211601591E-2</v>
      </c>
      <c r="T234" s="13">
        <f t="shared" si="345"/>
        <v>7.2101114924676926E-2</v>
      </c>
      <c r="U234" s="13">
        <f t="shared" si="346"/>
        <v>4.8536604447373663E-2</v>
      </c>
      <c r="V234" s="13">
        <f t="shared" si="347"/>
        <v>2.5045429559029694E-3</v>
      </c>
      <c r="W234" s="13">
        <f t="shared" si="348"/>
        <v>3.5702063302334192E-2</v>
      </c>
      <c r="X234" s="13">
        <f t="shared" si="349"/>
        <v>2.6756057596942391E-2</v>
      </c>
      <c r="Y234" s="13">
        <f t="shared" si="350"/>
        <v>1.0025843773629943E-2</v>
      </c>
      <c r="Z234" s="13">
        <f t="shared" si="351"/>
        <v>1.0891195296780494E-2</v>
      </c>
      <c r="AA234" s="13">
        <f t="shared" si="352"/>
        <v>1.212486584838394E-2</v>
      </c>
      <c r="AB234" s="13">
        <f t="shared" si="353"/>
        <v>6.7491385396773211E-3</v>
      </c>
      <c r="AC234" s="13">
        <f t="shared" si="354"/>
        <v>1.3059865523470455E-4</v>
      </c>
      <c r="AD234" s="13">
        <f t="shared" si="355"/>
        <v>9.9365293766074548E-3</v>
      </c>
      <c r="AE234" s="13">
        <f t="shared" si="356"/>
        <v>7.4466943286394631E-3</v>
      </c>
      <c r="AF234" s="13">
        <f t="shared" si="357"/>
        <v>2.7903734957368024E-3</v>
      </c>
      <c r="AG234" s="13">
        <f t="shared" si="358"/>
        <v>6.9705956335240865E-4</v>
      </c>
      <c r="AH234" s="13">
        <f t="shared" si="359"/>
        <v>2.040536468386373E-3</v>
      </c>
      <c r="AI234" s="13">
        <f t="shared" si="360"/>
        <v>2.2716726919067894E-3</v>
      </c>
      <c r="AJ234" s="13">
        <f t="shared" si="361"/>
        <v>1.2644951215294591E-3</v>
      </c>
      <c r="AK234" s="13">
        <f t="shared" si="362"/>
        <v>4.6924245676422148E-4</v>
      </c>
      <c r="AL234" s="13">
        <f t="shared" si="363"/>
        <v>4.3584181990989022E-6</v>
      </c>
      <c r="AM234" s="13">
        <f t="shared" si="364"/>
        <v>2.2124125480608328E-3</v>
      </c>
      <c r="AN234" s="13">
        <f t="shared" si="365"/>
        <v>1.6580396786267399E-3</v>
      </c>
      <c r="AO234" s="13">
        <f t="shared" si="366"/>
        <v>6.2128909418594433E-4</v>
      </c>
      <c r="AP234" s="13">
        <f t="shared" si="367"/>
        <v>1.5520341824151165E-4</v>
      </c>
      <c r="AQ234" s="13">
        <f t="shared" si="368"/>
        <v>2.9078372603753178E-5</v>
      </c>
      <c r="AR234" s="13">
        <f t="shared" si="369"/>
        <v>3.0584625215897656E-4</v>
      </c>
      <c r="AS234" s="13">
        <f t="shared" si="370"/>
        <v>3.4049015526833935E-4</v>
      </c>
      <c r="AT234" s="13">
        <f t="shared" si="371"/>
        <v>1.8952912618068715E-4</v>
      </c>
      <c r="AU234" s="13">
        <f t="shared" si="372"/>
        <v>7.0332507641335208E-5</v>
      </c>
      <c r="AV234" s="13">
        <f t="shared" si="373"/>
        <v>1.9574807830865735E-5</v>
      </c>
      <c r="AW234" s="13">
        <f t="shared" si="374"/>
        <v>1.010081929383954E-7</v>
      </c>
      <c r="AX234" s="13">
        <f t="shared" si="375"/>
        <v>4.1050292790863473E-4</v>
      </c>
      <c r="AY234" s="13">
        <f t="shared" si="376"/>
        <v>3.0764160294676374E-4</v>
      </c>
      <c r="AZ234" s="13">
        <f t="shared" si="377"/>
        <v>1.1527732134071275E-4</v>
      </c>
      <c r="BA234" s="13">
        <f t="shared" si="378"/>
        <v>2.8797277282400012E-5</v>
      </c>
      <c r="BB234" s="13">
        <f t="shared" si="379"/>
        <v>5.3953577071877542E-6</v>
      </c>
      <c r="BC234" s="13">
        <f t="shared" si="380"/>
        <v>8.0868436284568744E-7</v>
      </c>
      <c r="BD234" s="13">
        <f t="shared" si="381"/>
        <v>3.8201526660969958E-5</v>
      </c>
      <c r="BE234" s="13">
        <f t="shared" si="382"/>
        <v>4.2528700784995067E-5</v>
      </c>
      <c r="BF234" s="13">
        <f t="shared" si="383"/>
        <v>2.3673011899646906E-5</v>
      </c>
      <c r="BG234" s="13">
        <f t="shared" si="384"/>
        <v>8.7848359979142638E-6</v>
      </c>
      <c r="BH234" s="13">
        <f t="shared" si="385"/>
        <v>2.444978605935268E-6</v>
      </c>
      <c r="BI234" s="13">
        <f t="shared" si="386"/>
        <v>5.4438538271179752E-7</v>
      </c>
      <c r="BJ234" s="14">
        <f t="shared" si="387"/>
        <v>0.44004763413445663</v>
      </c>
      <c r="BK234" s="14">
        <f t="shared" si="388"/>
        <v>0.31474756800674181</v>
      </c>
      <c r="BL234" s="14">
        <f t="shared" si="389"/>
        <v>0.23444739804240172</v>
      </c>
      <c r="BM234" s="14">
        <f t="shared" si="390"/>
        <v>0.28604671305353274</v>
      </c>
      <c r="BN234" s="14">
        <f t="shared" si="391"/>
        <v>0.71377954183209391</v>
      </c>
    </row>
    <row r="235" spans="1:66" x14ac:dyDescent="0.25">
      <c r="A235" t="s">
        <v>24</v>
      </c>
      <c r="B235" t="s">
        <v>182</v>
      </c>
      <c r="C235" t="s">
        <v>291</v>
      </c>
      <c r="D235" s="11">
        <v>44260</v>
      </c>
      <c r="E235" s="10">
        <f>VLOOKUP(A235,home!$A$2:$E$405,3,FALSE)</f>
        <v>1.63610315186246</v>
      </c>
      <c r="F235" s="10">
        <f>VLOOKUP(B235,home!$B$2:$E$405,3,FALSE)</f>
        <v>0.86</v>
      </c>
      <c r="G235" s="10">
        <f>VLOOKUP(C235,away!$B$2:$E$405,4,FALSE)</f>
        <v>1.44</v>
      </c>
      <c r="H235" s="10">
        <f>VLOOKUP(A235,away!$A$2:$E$405,3,FALSE)</f>
        <v>1.4240687679083099</v>
      </c>
      <c r="I235" s="10">
        <f>VLOOKUP(C235,away!$B$2:$E$405,3,FALSE)</f>
        <v>0.83</v>
      </c>
      <c r="J235" s="10">
        <f>VLOOKUP(B235,home!$B$2:$E$405,4,FALSE)</f>
        <v>1.1599999999999999</v>
      </c>
      <c r="K235" s="12">
        <f t="shared" si="336"/>
        <v>2.0261501432664701</v>
      </c>
      <c r="L235" s="12">
        <f t="shared" si="337"/>
        <v>1.3710934097421206</v>
      </c>
      <c r="M235" s="13">
        <f t="shared" si="338"/>
        <v>3.3465388511526979E-2</v>
      </c>
      <c r="N235" s="13">
        <f t="shared" si="339"/>
        <v>6.7805901727098467E-2</v>
      </c>
      <c r="O235" s="13">
        <f t="shared" si="340"/>
        <v>4.5884173642614309E-2</v>
      </c>
      <c r="P235" s="13">
        <f t="shared" si="341"/>
        <v>9.2968224999646562E-2</v>
      </c>
      <c r="Q235" s="13">
        <f t="shared" si="342"/>
        <v>6.8692468749336391E-2</v>
      </c>
      <c r="R235" s="13">
        <f t="shared" si="343"/>
        <v>3.1455744046425801E-2</v>
      </c>
      <c r="S235" s="13">
        <f t="shared" si="344"/>
        <v>6.4567387710199792E-2</v>
      </c>
      <c r="T235" s="13">
        <f t="shared" si="345"/>
        <v>9.4183791201131684E-2</v>
      </c>
      <c r="U235" s="13">
        <f t="shared" si="346"/>
        <v>6.3734060306219045E-2</v>
      </c>
      <c r="V235" s="13">
        <f t="shared" si="347"/>
        <v>1.9930095259178233E-2</v>
      </c>
      <c r="W235" s="13">
        <f t="shared" si="348"/>
        <v>4.6393751799265165E-2</v>
      </c>
      <c r="X235" s="13">
        <f t="shared" si="349"/>
        <v>6.3610167345184113E-2</v>
      </c>
      <c r="Y235" s="13">
        <f t="shared" si="350"/>
        <v>4.3607740619787699E-2</v>
      </c>
      <c r="Z235" s="13">
        <f t="shared" si="351"/>
        <v>1.437625445352979E-2</v>
      </c>
      <c r="AA235" s="13">
        <f t="shared" si="352"/>
        <v>2.912845002065461E-2</v>
      </c>
      <c r="AB235" s="13">
        <f t="shared" si="353"/>
        <v>2.9509306591239782E-2</v>
      </c>
      <c r="AC235" s="13">
        <f t="shared" si="354"/>
        <v>3.4604139954954147E-3</v>
      </c>
      <c r="AD235" s="13">
        <f t="shared" si="355"/>
        <v>2.3500176713687534E-2</v>
      </c>
      <c r="AE235" s="13">
        <f t="shared" si="356"/>
        <v>3.2220937419912214E-2</v>
      </c>
      <c r="AF235" s="13">
        <f t="shared" si="357"/>
        <v>2.2088957476077468E-2</v>
      </c>
      <c r="AG235" s="13">
        <f t="shared" si="358"/>
        <v>1.0095341341174589E-2</v>
      </c>
      <c r="AH235" s="13">
        <f t="shared" si="359"/>
        <v>4.9277969345026262E-3</v>
      </c>
      <c r="AI235" s="13">
        <f t="shared" si="360"/>
        <v>9.9844564648305673E-3</v>
      </c>
      <c r="AJ235" s="13">
        <f t="shared" si="361"/>
        <v>1.0115003948327145E-2</v>
      </c>
      <c r="AK235" s="13">
        <f t="shared" si="362"/>
        <v>6.8315055663479883E-3</v>
      </c>
      <c r="AL235" s="13">
        <f t="shared" si="363"/>
        <v>3.8452689328777144E-4</v>
      </c>
      <c r="AM235" s="13">
        <f t="shared" si="364"/>
        <v>9.5229772830450667E-3</v>
      </c>
      <c r="AN235" s="13">
        <f t="shared" si="365"/>
        <v>1.3056891393907016E-2</v>
      </c>
      <c r="AO235" s="13">
        <f t="shared" si="366"/>
        <v>8.951108870952261E-3</v>
      </c>
      <c r="AP235" s="13">
        <f t="shared" si="367"/>
        <v>4.0909354609489608E-3</v>
      </c>
      <c r="AQ235" s="13">
        <f t="shared" si="368"/>
        <v>1.4022636625468658E-3</v>
      </c>
      <c r="AR235" s="13">
        <f t="shared" si="369"/>
        <v>1.3512939802887954E-3</v>
      </c>
      <c r="AS235" s="13">
        <f t="shared" si="370"/>
        <v>2.7379244917572609E-3</v>
      </c>
      <c r="AT235" s="13">
        <f t="shared" si="371"/>
        <v>2.7737230506133764E-3</v>
      </c>
      <c r="AU235" s="13">
        <f t="shared" si="372"/>
        <v>1.8733264521272684E-3</v>
      </c>
      <c r="AV235" s="13">
        <f t="shared" si="373"/>
        <v>9.4891016484063286E-4</v>
      </c>
      <c r="AW235" s="13">
        <f t="shared" si="374"/>
        <v>2.9673097691896045E-5</v>
      </c>
      <c r="AX235" s="13">
        <f t="shared" si="375"/>
        <v>3.2158302977275208E-3</v>
      </c>
      <c r="AY235" s="13">
        <f t="shared" si="376"/>
        <v>4.4092037280632447E-3</v>
      </c>
      <c r="AZ235" s="13">
        <f t="shared" si="377"/>
        <v>3.0227150868789524E-3</v>
      </c>
      <c r="BA235" s="13">
        <f t="shared" si="378"/>
        <v>1.3814749117159379E-3</v>
      </c>
      <c r="BB235" s="13">
        <f t="shared" si="379"/>
        <v>4.735327867944501E-4</v>
      </c>
      <c r="BC235" s="13">
        <f t="shared" si="380"/>
        <v>1.2985153665413826E-4</v>
      </c>
      <c r="BD235" s="13">
        <f t="shared" si="381"/>
        <v>3.0879171183302752E-4</v>
      </c>
      <c r="BE235" s="13">
        <f t="shared" si="382"/>
        <v>6.2565837116998718E-4</v>
      </c>
      <c r="BF235" s="13">
        <f t="shared" si="383"/>
        <v>6.3383889919096806E-4</v>
      </c>
      <c r="BG235" s="13">
        <f t="shared" si="384"/>
        <v>4.2808425880121404E-4</v>
      </c>
      <c r="BH235" s="13">
        <f t="shared" si="385"/>
        <v>2.1684074557505001E-4</v>
      </c>
      <c r="BI235" s="13">
        <f t="shared" si="386"/>
        <v>8.7870381542579117E-5</v>
      </c>
      <c r="BJ235" s="14">
        <f t="shared" si="387"/>
        <v>0.52185601941188964</v>
      </c>
      <c r="BK235" s="14">
        <f t="shared" si="388"/>
        <v>0.21918524109739801</v>
      </c>
      <c r="BL235" s="14">
        <f t="shared" si="389"/>
        <v>0.24355676002890209</v>
      </c>
      <c r="BM235" s="14">
        <f t="shared" si="390"/>
        <v>0.65432284268469965</v>
      </c>
      <c r="BN235" s="14">
        <f t="shared" si="391"/>
        <v>0.3402719016766485</v>
      </c>
    </row>
    <row r="236" spans="1:66" x14ac:dyDescent="0.25">
      <c r="A236" t="s">
        <v>340</v>
      </c>
      <c r="B236" t="s">
        <v>415</v>
      </c>
      <c r="C236" t="s">
        <v>352</v>
      </c>
      <c r="D236" s="11">
        <v>44260</v>
      </c>
      <c r="E236" s="10">
        <f>VLOOKUP(A236,home!$A$2:$E$405,3,FALSE)</f>
        <v>1.3524355300859601</v>
      </c>
      <c r="F236" s="10">
        <f>VLOOKUP(B236,home!$B$2:$E$405,3,FALSE)</f>
        <v>1.0900000000000001</v>
      </c>
      <c r="G236" s="10">
        <f>VLOOKUP(C236,away!$B$2:$E$405,4,FALSE)</f>
        <v>0.87</v>
      </c>
      <c r="H236" s="10">
        <f>VLOOKUP(A236,away!$A$2:$E$405,3,FALSE)</f>
        <v>1.1318051575931201</v>
      </c>
      <c r="I236" s="10">
        <f>VLOOKUP(C236,away!$B$2:$E$405,3,FALSE)</f>
        <v>0.74</v>
      </c>
      <c r="J236" s="10">
        <f>VLOOKUP(B236,home!$B$2:$E$405,4,FALSE)</f>
        <v>0.56999999999999995</v>
      </c>
      <c r="K236" s="12">
        <f t="shared" si="336"/>
        <v>1.2825146131805161</v>
      </c>
      <c r="L236" s="12">
        <f t="shared" si="337"/>
        <v>0.47739541547277803</v>
      </c>
      <c r="M236" s="13">
        <f t="shared" si="338"/>
        <v>0.1720603436275015</v>
      </c>
      <c r="N236" s="13">
        <f t="shared" si="339"/>
        <v>0.22066990505113179</v>
      </c>
      <c r="O236" s="13">
        <f t="shared" si="340"/>
        <v>8.2140819232440043E-2</v>
      </c>
      <c r="P236" s="13">
        <f t="shared" si="341"/>
        <v>0.10534680100422353</v>
      </c>
      <c r="Q236" s="13">
        <f t="shared" si="342"/>
        <v>0.14150618895861677</v>
      </c>
      <c r="R236" s="13">
        <f t="shared" si="343"/>
        <v>1.9606825262372535E-2</v>
      </c>
      <c r="S236" s="13">
        <f t="shared" si="344"/>
        <v>1.6125081828631226E-2</v>
      </c>
      <c r="T236" s="13">
        <f t="shared" si="345"/>
        <v>6.7554405869868286E-2</v>
      </c>
      <c r="U236" s="13">
        <f t="shared" si="346"/>
        <v>2.5146039917069683E-2</v>
      </c>
      <c r="V236" s="13">
        <f t="shared" si="347"/>
        <v>1.0969832190290271E-3</v>
      </c>
      <c r="W236" s="13">
        <f t="shared" si="348"/>
        <v>6.0494585064969804E-2</v>
      </c>
      <c r="X236" s="13">
        <f t="shared" si="349"/>
        <v>2.8879837570944571E-2</v>
      </c>
      <c r="Y236" s="13">
        <f t="shared" si="350"/>
        <v>6.8935510279837147E-3</v>
      </c>
      <c r="Z236" s="13">
        <f t="shared" si="351"/>
        <v>3.1200694974108318E-3</v>
      </c>
      <c r="AA236" s="13">
        <f t="shared" si="352"/>
        <v>4.0015347245681799E-3</v>
      </c>
      <c r="AB236" s="13">
        <f t="shared" si="353"/>
        <v>2.566013379703982E-3</v>
      </c>
      <c r="AC236" s="13">
        <f t="shared" si="354"/>
        <v>4.1977886378270676E-5</v>
      </c>
      <c r="AD236" s="13">
        <f t="shared" si="355"/>
        <v>1.9396297341028892E-2</v>
      </c>
      <c r="AE236" s="13">
        <f t="shared" si="356"/>
        <v>9.2597034277540277E-3</v>
      </c>
      <c r="AF236" s="13">
        <f t="shared" si="357"/>
        <v>2.2102699825236704E-3</v>
      </c>
      <c r="AG236" s="13">
        <f t="shared" si="358"/>
        <v>3.5172425220463249E-4</v>
      </c>
      <c r="AH236" s="13">
        <f t="shared" si="359"/>
        <v>3.7237671850509646E-4</v>
      </c>
      <c r="AI236" s="13">
        <f t="shared" si="360"/>
        <v>4.7757858309099372E-4</v>
      </c>
      <c r="AJ236" s="13">
        <f t="shared" si="361"/>
        <v>3.0625075587812245E-4</v>
      </c>
      <c r="AK236" s="13">
        <f t="shared" si="362"/>
        <v>1.3092368990375697E-4</v>
      </c>
      <c r="AL236" s="13">
        <f t="shared" si="363"/>
        <v>1.0280663050268958E-6</v>
      </c>
      <c r="AM236" s="13">
        <f t="shared" si="364"/>
        <v>4.9752069562927883E-3</v>
      </c>
      <c r="AN236" s="13">
        <f t="shared" si="365"/>
        <v>2.375140991962451E-3</v>
      </c>
      <c r="AO236" s="13">
        <f t="shared" si="366"/>
        <v>5.6694071033217019E-4</v>
      </c>
      <c r="AP236" s="13">
        <f t="shared" si="367"/>
        <v>9.0218298652486092E-5</v>
      </c>
      <c r="AQ236" s="13">
        <f t="shared" si="368"/>
        <v>1.0767450542112692E-5</v>
      </c>
      <c r="AR236" s="13">
        <f t="shared" si="369"/>
        <v>3.5554187648626054E-5</v>
      </c>
      <c r="AS236" s="13">
        <f t="shared" si="370"/>
        <v>4.5598765219125132E-5</v>
      </c>
      <c r="AT236" s="13">
        <f t="shared" si="371"/>
        <v>2.9240541368257726E-5</v>
      </c>
      <c r="AU236" s="13">
        <f t="shared" si="372"/>
        <v>1.2500473867366645E-5</v>
      </c>
      <c r="AV236" s="13">
        <f t="shared" si="373"/>
        <v>4.0080101016447205E-6</v>
      </c>
      <c r="AW236" s="13">
        <f t="shared" si="374"/>
        <v>1.7484740490762086E-8</v>
      </c>
      <c r="AX236" s="13">
        <f t="shared" si="375"/>
        <v>1.0634626041738096E-3</v>
      </c>
      <c r="AY236" s="13">
        <f t="shared" si="376"/>
        <v>5.0769217175931827E-4</v>
      </c>
      <c r="AZ236" s="13">
        <f t="shared" si="377"/>
        <v>1.2118495763465838E-4</v>
      </c>
      <c r="BA236" s="13">
        <f t="shared" si="378"/>
        <v>1.9284381066349577E-5</v>
      </c>
      <c r="BB236" s="13">
        <f t="shared" si="379"/>
        <v>2.3015687778263326E-6</v>
      </c>
      <c r="BC236" s="13">
        <f t="shared" si="380"/>
        <v>2.1975167658591528E-7</v>
      </c>
      <c r="BD236" s="13">
        <f t="shared" si="381"/>
        <v>2.8289010307188234E-6</v>
      </c>
      <c r="BE236" s="13">
        <f t="shared" si="382"/>
        <v>3.6281069111383152E-6</v>
      </c>
      <c r="BF236" s="13">
        <f t="shared" si="383"/>
        <v>2.326550065858057E-6</v>
      </c>
      <c r="BG236" s="13">
        <f t="shared" si="384"/>
        <v>9.9461148591968341E-7</v>
      </c>
      <c r="BH236" s="13">
        <f t="shared" si="385"/>
        <v>3.1890094128229528E-7</v>
      </c>
      <c r="BI236" s="13">
        <f t="shared" si="386"/>
        <v>8.1799023470313066E-8</v>
      </c>
      <c r="BJ236" s="14">
        <f t="shared" si="387"/>
        <v>0.56694888838989677</v>
      </c>
      <c r="BK236" s="14">
        <f t="shared" si="388"/>
        <v>0.29517990780382786</v>
      </c>
      <c r="BL236" s="14">
        <f t="shared" si="389"/>
        <v>0.13488544311119582</v>
      </c>
      <c r="BM236" s="14">
        <f t="shared" si="390"/>
        <v>0.25829575097902624</v>
      </c>
      <c r="BN236" s="14">
        <f t="shared" si="391"/>
        <v>0.74133088313628615</v>
      </c>
    </row>
    <row r="237" spans="1:66" x14ac:dyDescent="0.25">
      <c r="A237" t="s">
        <v>342</v>
      </c>
      <c r="B237" t="s">
        <v>414</v>
      </c>
      <c r="C237" t="s">
        <v>430</v>
      </c>
      <c r="D237" s="11">
        <v>44260</v>
      </c>
      <c r="E237" s="10">
        <f>VLOOKUP(A237,home!$A$2:$E$405,3,FALSE)</f>
        <v>1.17067307692308</v>
      </c>
      <c r="F237" s="10">
        <f>VLOOKUP(B237,home!$B$2:$E$405,3,FALSE)</f>
        <v>0.81</v>
      </c>
      <c r="G237" s="10">
        <f>VLOOKUP(C237,away!$B$2:$E$405,4,FALSE)</f>
        <v>0.85</v>
      </c>
      <c r="H237" s="10">
        <f>VLOOKUP(A237,away!$A$2:$E$405,3,FALSE)</f>
        <v>0.85336538461538503</v>
      </c>
      <c r="I237" s="10">
        <f>VLOOKUP(C237,away!$B$2:$E$405,3,FALSE)</f>
        <v>0.76</v>
      </c>
      <c r="J237" s="10">
        <f>VLOOKUP(B237,home!$B$2:$E$405,4,FALSE)</f>
        <v>1.17</v>
      </c>
      <c r="K237" s="12">
        <f t="shared" si="336"/>
        <v>0.80600841346154062</v>
      </c>
      <c r="L237" s="12">
        <f t="shared" si="337"/>
        <v>0.75881250000000033</v>
      </c>
      <c r="M237" s="13">
        <f t="shared" si="338"/>
        <v>0.20912546137492974</v>
      </c>
      <c r="N237" s="13">
        <f t="shared" si="339"/>
        <v>0.16855688133721983</v>
      </c>
      <c r="O237" s="13">
        <f t="shared" si="340"/>
        <v>0.15868701415956393</v>
      </c>
      <c r="P237" s="13">
        <f t="shared" si="341"/>
        <v>0.12790306851969915</v>
      </c>
      <c r="Q237" s="13">
        <f t="shared" si="342"/>
        <v>6.792913225231885E-2</v>
      </c>
      <c r="R237" s="13">
        <f t="shared" si="343"/>
        <v>6.0206844965977079E-2</v>
      </c>
      <c r="S237" s="13">
        <f t="shared" si="344"/>
        <v>1.9556675247957182E-2</v>
      </c>
      <c r="T237" s="13">
        <f t="shared" si="345"/>
        <v>5.1545474667212716E-2</v>
      </c>
      <c r="U237" s="13">
        <f t="shared" si="346"/>
        <v>4.8527223590552129E-2</v>
      </c>
      <c r="V237" s="13">
        <f t="shared" si="347"/>
        <v>1.3290048512884602E-3</v>
      </c>
      <c r="W237" s="13">
        <f t="shared" si="348"/>
        <v>1.8250484038170228E-2</v>
      </c>
      <c r="X237" s="13">
        <f t="shared" si="349"/>
        <v>1.384869541921405E-2</v>
      </c>
      <c r="Y237" s="13">
        <f t="shared" si="350"/>
        <v>5.2542815963961828E-3</v>
      </c>
      <c r="Z237" s="13">
        <f t="shared" si="351"/>
        <v>1.5228568848581836E-2</v>
      </c>
      <c r="AA237" s="13">
        <f t="shared" si="352"/>
        <v>1.2274354616935285E-2</v>
      </c>
      <c r="AB237" s="13">
        <f t="shared" si="353"/>
        <v>4.9466165455301723E-3</v>
      </c>
      <c r="AC237" s="13">
        <f t="shared" si="354"/>
        <v>5.080197953891352E-5</v>
      </c>
      <c r="AD237" s="13">
        <f t="shared" si="355"/>
        <v>3.6775109211276882E-3</v>
      </c>
      <c r="AE237" s="13">
        <f t="shared" si="356"/>
        <v>2.7905412558382049E-3</v>
      </c>
      <c r="AF237" s="13">
        <f t="shared" si="357"/>
        <v>1.0587487933478644E-3</v>
      </c>
      <c r="AG237" s="13">
        <f t="shared" si="358"/>
        <v>2.6779727291742559E-4</v>
      </c>
      <c r="AH237" s="13">
        <f t="shared" si="359"/>
        <v>2.8889070998536271E-3</v>
      </c>
      <c r="AI237" s="13">
        <f t="shared" si="360"/>
        <v>2.3284834281908024E-3</v>
      </c>
      <c r="AJ237" s="13">
        <f t="shared" si="361"/>
        <v>9.3838861686377888E-4</v>
      </c>
      <c r="AK237" s="13">
        <f t="shared" si="362"/>
        <v>2.5211637342958129E-4</v>
      </c>
      <c r="AL237" s="13">
        <f t="shared" si="363"/>
        <v>1.242838442948386E-6</v>
      </c>
      <c r="AM237" s="13">
        <f t="shared" si="364"/>
        <v>5.9282094860512347E-4</v>
      </c>
      <c r="AN237" s="13">
        <f t="shared" si="365"/>
        <v>4.4983994606342541E-4</v>
      </c>
      <c r="AO237" s="13">
        <f t="shared" si="366"/>
        <v>1.7067208703612656E-4</v>
      </c>
      <c r="AP237" s="13">
        <f t="shared" si="367"/>
        <v>4.3169371014700292E-5</v>
      </c>
      <c r="AQ237" s="13">
        <f t="shared" si="368"/>
        <v>8.189364585773068E-6</v>
      </c>
      <c r="AR237" s="13">
        <f t="shared" si="369"/>
        <v>4.3842776374153634E-4</v>
      </c>
      <c r="AS237" s="13">
        <f t="shared" si="370"/>
        <v>3.5337646627080688E-4</v>
      </c>
      <c r="AT237" s="13">
        <f t="shared" si="371"/>
        <v>1.4241220246678931E-4</v>
      </c>
      <c r="AU237" s="13">
        <f t="shared" si="372"/>
        <v>3.826181112260685E-5</v>
      </c>
      <c r="AV237" s="13">
        <f t="shared" si="373"/>
        <v>7.7098354197743678E-6</v>
      </c>
      <c r="AW237" s="13">
        <f t="shared" si="374"/>
        <v>2.1114763873510851E-8</v>
      </c>
      <c r="AX237" s="13">
        <f t="shared" si="375"/>
        <v>7.963644537533017E-5</v>
      </c>
      <c r="AY237" s="13">
        <f t="shared" si="376"/>
        <v>6.0429130206367742E-5</v>
      </c>
      <c r="AZ237" s="13">
        <f t="shared" si="377"/>
        <v>2.2927189682359723E-5</v>
      </c>
      <c r="BA237" s="13">
        <f t="shared" si="378"/>
        <v>5.7991460402818657E-6</v>
      </c>
      <c r="BB237" s="13">
        <f t="shared" si="379"/>
        <v>1.1001161261728461E-6</v>
      </c>
      <c r="BC237" s="13">
        <f t="shared" si="380"/>
        <v>1.6695637359830665E-7</v>
      </c>
      <c r="BD237" s="13">
        <f t="shared" si="381"/>
        <v>5.544741124568744E-5</v>
      </c>
      <c r="BE237" s="13">
        <f t="shared" si="382"/>
        <v>4.4691079968686122E-5</v>
      </c>
      <c r="BF237" s="13">
        <f t="shared" si="383"/>
        <v>1.8010693230721767E-5</v>
      </c>
      <c r="BG237" s="13">
        <f t="shared" si="384"/>
        <v>4.8389234254121867E-6</v>
      </c>
      <c r="BH237" s="13">
        <f t="shared" si="385"/>
        <v>9.7505324824458988E-7</v>
      </c>
      <c r="BI237" s="13">
        <f t="shared" si="386"/>
        <v>1.5718022433162875E-7</v>
      </c>
      <c r="BJ237" s="14">
        <f t="shared" si="387"/>
        <v>0.33461429825487238</v>
      </c>
      <c r="BK237" s="14">
        <f t="shared" si="388"/>
        <v>0.35802668394206277</v>
      </c>
      <c r="BL237" s="14">
        <f t="shared" si="389"/>
        <v>0.29215425781726101</v>
      </c>
      <c r="BM237" s="14">
        <f t="shared" si="390"/>
        <v>0.20755499823762685</v>
      </c>
      <c r="BN237" s="14">
        <f t="shared" si="391"/>
        <v>0.79240840260970857</v>
      </c>
    </row>
    <row r="238" spans="1:66" x14ac:dyDescent="0.25">
      <c r="A238" t="s">
        <v>342</v>
      </c>
      <c r="B238" t="s">
        <v>343</v>
      </c>
      <c r="C238" t="s">
        <v>346</v>
      </c>
      <c r="D238" s="11">
        <v>44260</v>
      </c>
      <c r="E238" s="10">
        <f>VLOOKUP(A238,home!$A$2:$E$405,3,FALSE)</f>
        <v>1.17067307692308</v>
      </c>
      <c r="F238" s="10">
        <f>VLOOKUP(B238,home!$B$2:$E$405,3,FALSE)</f>
        <v>0.63</v>
      </c>
      <c r="G238" s="10">
        <f>VLOOKUP(C238,away!$B$2:$E$405,4,FALSE)</f>
        <v>0.72</v>
      </c>
      <c r="H238" s="10">
        <f>VLOOKUP(A238,away!$A$2:$E$405,3,FALSE)</f>
        <v>0.85336538461538503</v>
      </c>
      <c r="I238" s="10">
        <f>VLOOKUP(C238,away!$B$2:$E$405,3,FALSE)</f>
        <v>0.54</v>
      </c>
      <c r="J238" s="10">
        <f>VLOOKUP(B238,home!$B$2:$E$405,4,FALSE)</f>
        <v>1.23</v>
      </c>
      <c r="K238" s="12">
        <f t="shared" si="336"/>
        <v>0.53101730769230904</v>
      </c>
      <c r="L238" s="12">
        <f t="shared" si="337"/>
        <v>0.56680528846153877</v>
      </c>
      <c r="M238" s="13">
        <f t="shared" si="338"/>
        <v>0.33359666813449629</v>
      </c>
      <c r="N238" s="13">
        <f t="shared" si="339"/>
        <v>0.17714560456790493</v>
      </c>
      <c r="O238" s="13">
        <f t="shared" si="340"/>
        <v>0.18908435571178137</v>
      </c>
      <c r="P238" s="13">
        <f t="shared" si="341"/>
        <v>0.10040706549680502</v>
      </c>
      <c r="Q238" s="13">
        <f t="shared" si="342"/>
        <v>4.703369100358764E-2</v>
      </c>
      <c r="R238" s="13">
        <f t="shared" si="343"/>
        <v>5.3587006391390218E-2</v>
      </c>
      <c r="S238" s="13">
        <f t="shared" si="344"/>
        <v>7.555215447786711E-3</v>
      </c>
      <c r="T238" s="13">
        <f t="shared" si="345"/>
        <v>2.665894479669937E-2</v>
      </c>
      <c r="U238" s="13">
        <f t="shared" si="346"/>
        <v>2.8455627861246592E-2</v>
      </c>
      <c r="V238" s="13">
        <f t="shared" si="347"/>
        <v>2.5266606346671368E-4</v>
      </c>
      <c r="W238" s="13">
        <f t="shared" si="348"/>
        <v>8.3252346558523645E-3</v>
      </c>
      <c r="X238" s="13">
        <f t="shared" si="349"/>
        <v>4.718787030620398E-3</v>
      </c>
      <c r="Y238" s="13">
        <f t="shared" si="350"/>
        <v>1.3373167220396814E-3</v>
      </c>
      <c r="Z238" s="13">
        <f t="shared" si="351"/>
        <v>1.0124466205154085E-2</v>
      </c>
      <c r="AA238" s="13">
        <f t="shared" si="352"/>
        <v>5.3762667860826913E-3</v>
      </c>
      <c r="AB238" s="13">
        <f t="shared" si="353"/>
        <v>1.4274453570906069E-3</v>
      </c>
      <c r="AC238" s="13">
        <f t="shared" si="354"/>
        <v>4.7530184663546297E-6</v>
      </c>
      <c r="AD238" s="13">
        <f t="shared" si="355"/>
        <v>1.1052109232143569E-3</v>
      </c>
      <c r="AE238" s="13">
        <f t="shared" si="356"/>
        <v>6.2643939614335706E-4</v>
      </c>
      <c r="AF238" s="13">
        <f t="shared" si="357"/>
        <v>1.7753458131735382E-4</v>
      </c>
      <c r="AG238" s="13">
        <f t="shared" si="358"/>
        <v>3.3542513191827079E-5</v>
      </c>
      <c r="AH238" s="13">
        <f t="shared" si="359"/>
        <v>1.4346502469828656E-3</v>
      </c>
      <c r="AI238" s="13">
        <f t="shared" si="360"/>
        <v>7.6182411163294749E-4</v>
      </c>
      <c r="AJ238" s="13">
        <f t="shared" si="361"/>
        <v>2.0227089434720643E-4</v>
      </c>
      <c r="AK238" s="13">
        <f t="shared" si="362"/>
        <v>3.580311524692303E-5</v>
      </c>
      <c r="AL238" s="13">
        <f t="shared" si="363"/>
        <v>5.7223189803129065E-8</v>
      </c>
      <c r="AM238" s="13">
        <f t="shared" si="364"/>
        <v>1.1737722577548385E-4</v>
      </c>
      <c r="AN238" s="13">
        <f t="shared" si="365"/>
        <v>6.6530032314488286E-5</v>
      </c>
      <c r="AO238" s="13">
        <f t="shared" si="366"/>
        <v>1.8854787078684511E-5</v>
      </c>
      <c r="AP238" s="13">
        <f t="shared" si="367"/>
        <v>3.562331009671556E-6</v>
      </c>
      <c r="AQ238" s="13">
        <f t="shared" si="368"/>
        <v>5.0478701388309275E-7</v>
      </c>
      <c r="AR238" s="13">
        <f t="shared" si="369"/>
        <v>1.6263346941650827E-4</v>
      </c>
      <c r="AS238" s="13">
        <f t="shared" si="370"/>
        <v>8.6361187070213699E-5</v>
      </c>
      <c r="AT238" s="13">
        <f t="shared" si="371"/>
        <v>2.2929642523568364E-5</v>
      </c>
      <c r="AU238" s="13">
        <f t="shared" si="372"/>
        <v>4.0586790130707863E-6</v>
      </c>
      <c r="AV238" s="13">
        <f t="shared" si="373"/>
        <v>5.3880720057703156E-7</v>
      </c>
      <c r="AW238" s="13">
        <f t="shared" si="374"/>
        <v>4.7842309085973027E-10</v>
      </c>
      <c r="AX238" s="13">
        <f t="shared" si="375"/>
        <v>1.0388223069281621E-5</v>
      </c>
      <c r="AY238" s="13">
        <f t="shared" si="376"/>
        <v>5.8880997733869809E-6</v>
      </c>
      <c r="AZ238" s="13">
        <f t="shared" si="377"/>
        <v>1.6687030452724642E-6</v>
      </c>
      <c r="BA238" s="13">
        <f t="shared" si="378"/>
        <v>3.1527657031076908E-7</v>
      </c>
      <c r="BB238" s="13">
        <f t="shared" si="379"/>
        <v>4.4675106845040026E-8</v>
      </c>
      <c r="BC238" s="13">
        <f t="shared" si="380"/>
        <v>5.0644173644705973E-9</v>
      </c>
      <c r="BD238" s="13">
        <f t="shared" si="381"/>
        <v>1.5363585091020794E-5</v>
      </c>
      <c r="BE238" s="13">
        <f t="shared" si="382"/>
        <v>8.1583295915355609E-6</v>
      </c>
      <c r="BF238" s="13">
        <f t="shared" si="383"/>
        <v>2.1661071074818545E-6</v>
      </c>
      <c r="BG238" s="13">
        <f t="shared" si="384"/>
        <v>3.8341345479606327E-7</v>
      </c>
      <c r="BH238" s="13">
        <f t="shared" si="385"/>
        <v>5.0899795124703072E-8</v>
      </c>
      <c r="BI238" s="13">
        <f t="shared" si="386"/>
        <v>5.4057344338419899E-9</v>
      </c>
      <c r="BJ238" s="14">
        <f t="shared" si="387"/>
        <v>0.26738744539574605</v>
      </c>
      <c r="BK238" s="14">
        <f t="shared" si="388"/>
        <v>0.44182231348398421</v>
      </c>
      <c r="BL238" s="14">
        <f t="shared" si="389"/>
        <v>0.28066790000179986</v>
      </c>
      <c r="BM238" s="14">
        <f t="shared" si="390"/>
        <v>9.9141846159368316E-2</v>
      </c>
      <c r="BN238" s="14">
        <f t="shared" si="391"/>
        <v>0.90085439130596556</v>
      </c>
    </row>
    <row r="239" spans="1:66" x14ac:dyDescent="0.25">
      <c r="A239" t="s">
        <v>40</v>
      </c>
      <c r="B239" t="s">
        <v>234</v>
      </c>
      <c r="C239" t="s">
        <v>333</v>
      </c>
      <c r="D239" s="11">
        <v>44260</v>
      </c>
      <c r="E239" s="10">
        <f>VLOOKUP(A239,home!$A$2:$E$405,3,FALSE)</f>
        <v>1.4975000000000001</v>
      </c>
      <c r="F239" s="10">
        <f>VLOOKUP(B239,home!$B$2:$E$405,3,FALSE)</f>
        <v>0.91</v>
      </c>
      <c r="G239" s="10">
        <f>VLOOKUP(C239,away!$B$2:$E$405,4,FALSE)</f>
        <v>1.3</v>
      </c>
      <c r="H239" s="10">
        <f>VLOOKUP(A239,away!$A$2:$E$405,3,FALSE)</f>
        <v>1.175</v>
      </c>
      <c r="I239" s="10">
        <f>VLOOKUP(C239,away!$B$2:$E$405,3,FALSE)</f>
        <v>0.67</v>
      </c>
      <c r="J239" s="10">
        <f>VLOOKUP(B239,home!$B$2:$E$405,4,FALSE)</f>
        <v>1.25</v>
      </c>
      <c r="K239" s="12">
        <f t="shared" si="336"/>
        <v>1.7715425000000002</v>
      </c>
      <c r="L239" s="12">
        <f t="shared" si="337"/>
        <v>0.98406250000000017</v>
      </c>
      <c r="M239" s="13">
        <f t="shared" si="338"/>
        <v>6.3570547850770584E-2</v>
      </c>
      <c r="N239" s="13">
        <f t="shared" si="339"/>
        <v>0.11261792726592376</v>
      </c>
      <c r="O239" s="13">
        <f t="shared" si="340"/>
        <v>6.2557392244398935E-2</v>
      </c>
      <c r="P239" s="13">
        <f t="shared" si="341"/>
        <v>0.11082307905012311</v>
      </c>
      <c r="Q239" s="13">
        <f t="shared" si="342"/>
        <v>9.9753722206746401E-2</v>
      </c>
      <c r="R239" s="13">
        <f t="shared" si="343"/>
        <v>3.0780191902751913E-2</v>
      </c>
      <c r="S239" s="13">
        <f t="shared" si="344"/>
        <v>4.8299705073254928E-2</v>
      </c>
      <c r="T239" s="13">
        <f t="shared" si="345"/>
        <v>9.8163897259076385E-2</v>
      </c>
      <c r="U239" s="13">
        <f t="shared" si="346"/>
        <v>5.4528418113880886E-2</v>
      </c>
      <c r="V239" s="13">
        <f t="shared" si="347"/>
        <v>9.3556987112897953E-3</v>
      </c>
      <c r="W239" s="13">
        <f t="shared" si="348"/>
        <v>5.8905986140815027E-2</v>
      </c>
      <c r="X239" s="13">
        <f t="shared" si="349"/>
        <v>5.7967171986695785E-2</v>
      </c>
      <c r="Y239" s="13">
        <f t="shared" si="350"/>
        <v>2.8521660091578912E-2</v>
      </c>
      <c r="Z239" s="13">
        <f t="shared" si="351"/>
        <v>1.0096544198100606E-2</v>
      </c>
      <c r="AA239" s="13">
        <f t="shared" si="352"/>
        <v>1.7886457150063644E-2</v>
      </c>
      <c r="AB239" s="13">
        <f t="shared" si="353"/>
        <v>1.5843309507883315E-2</v>
      </c>
      <c r="AC239" s="13">
        <f t="shared" si="354"/>
        <v>1.0193668421384339E-3</v>
      </c>
      <c r="AD239" s="13">
        <f t="shared" si="355"/>
        <v>2.6088614488216196E-2</v>
      </c>
      <c r="AE239" s="13">
        <f t="shared" si="356"/>
        <v>2.567282719481025E-2</v>
      </c>
      <c r="AF239" s="13">
        <f t="shared" si="357"/>
        <v>1.2631833255696482E-2</v>
      </c>
      <c r="AG239" s="13">
        <f t="shared" si="358"/>
        <v>4.1435044710612752E-3</v>
      </c>
      <c r="AH239" s="13">
        <f t="shared" si="359"/>
        <v>2.4839076312358445E-3</v>
      </c>
      <c r="AI239" s="13">
        <f t="shared" si="360"/>
        <v>4.4003479348086261E-3</v>
      </c>
      <c r="AJ239" s="13">
        <f t="shared" si="361"/>
        <v>3.8977016906503567E-3</v>
      </c>
      <c r="AK239" s="13">
        <f t="shared" si="362"/>
        <v>2.3016480657696535E-3</v>
      </c>
      <c r="AL239" s="13">
        <f t="shared" si="363"/>
        <v>7.1082836909050031E-5</v>
      </c>
      <c r="AM239" s="13">
        <f t="shared" si="364"/>
        <v>9.2434178663981566E-3</v>
      </c>
      <c r="AN239" s="13">
        <f t="shared" si="365"/>
        <v>9.0961008941524354E-3</v>
      </c>
      <c r="AO239" s="13">
        <f t="shared" si="366"/>
        <v>4.4755658930759412E-3</v>
      </c>
      <c r="AP239" s="13">
        <f t="shared" si="367"/>
        <v>1.468078853885015E-3</v>
      </c>
      <c r="AQ239" s="13">
        <f t="shared" si="368"/>
        <v>3.6117033678780566E-4</v>
      </c>
      <c r="AR239" s="13">
        <f t="shared" si="369"/>
        <v>4.8886407067260491E-4</v>
      </c>
      <c r="AS239" s="13">
        <f t="shared" si="370"/>
        <v>8.6604347791952323E-4</v>
      </c>
      <c r="AT239" s="13">
        <f t="shared" si="371"/>
        <v>7.671164139911237E-4</v>
      </c>
      <c r="AU239" s="13">
        <f t="shared" si="372"/>
        <v>4.5299310994429017E-4</v>
      </c>
      <c r="AV239" s="13">
        <f t="shared" si="373"/>
        <v>2.0062413661837064E-4</v>
      </c>
      <c r="AW239" s="13">
        <f t="shared" si="374"/>
        <v>3.4422032425259515E-6</v>
      </c>
      <c r="AX239" s="13">
        <f t="shared" si="375"/>
        <v>2.7291845992639405E-3</v>
      </c>
      <c r="AY239" s="13">
        <f t="shared" si="376"/>
        <v>2.6856882197131716E-3</v>
      </c>
      <c r="AZ239" s="13">
        <f t="shared" si="377"/>
        <v>1.3214425318557467E-3</v>
      </c>
      <c r="BA239" s="13">
        <f t="shared" si="378"/>
        <v>4.3346068050143205E-4</v>
      </c>
      <c r="BB239" s="13">
        <f t="shared" si="379"/>
        <v>1.0663810022648512E-4</v>
      </c>
      <c r="BC239" s="13">
        <f t="shared" si="380"/>
        <v>2.0987711100825112E-5</v>
      </c>
      <c r="BD239" s="13">
        <f t="shared" si="381"/>
        <v>8.0178799924376687E-5</v>
      </c>
      <c r="BE239" s="13">
        <f t="shared" si="382"/>
        <v>1.4204015166503011E-4</v>
      </c>
      <c r="BF239" s="13">
        <f t="shared" si="383"/>
        <v>1.2581508269052333E-4</v>
      </c>
      <c r="BG239" s="13">
        <f t="shared" si="384"/>
        <v>7.4295588709092156E-5</v>
      </c>
      <c r="BH239" s="13">
        <f t="shared" si="385"/>
        <v>3.290444824016922E-5</v>
      </c>
      <c r="BI239" s="13">
        <f t="shared" si="386"/>
        <v>1.1658325699302007E-5</v>
      </c>
      <c r="BJ239" s="14">
        <f t="shared" si="387"/>
        <v>0.55640888004758149</v>
      </c>
      <c r="BK239" s="14">
        <f t="shared" si="388"/>
        <v>0.23582516858419908</v>
      </c>
      <c r="BL239" s="14">
        <f t="shared" si="389"/>
        <v>0.19792190784751756</v>
      </c>
      <c r="BM239" s="14">
        <f t="shared" si="390"/>
        <v>0.51746739414021337</v>
      </c>
      <c r="BN239" s="14">
        <f t="shared" si="391"/>
        <v>0.48010286052071471</v>
      </c>
    </row>
    <row r="240" spans="1:66" x14ac:dyDescent="0.25">
      <c r="A240" t="s">
        <v>40</v>
      </c>
      <c r="B240" t="s">
        <v>334</v>
      </c>
      <c r="C240" t="s">
        <v>339</v>
      </c>
      <c r="D240" s="11">
        <v>44260</v>
      </c>
      <c r="E240" s="10">
        <f>VLOOKUP(A240,home!$A$2:$E$405,3,FALSE)</f>
        <v>1.4975000000000001</v>
      </c>
      <c r="F240" s="10">
        <f>VLOOKUP(B240,home!$B$2:$E$405,3,FALSE)</f>
        <v>0.81</v>
      </c>
      <c r="G240" s="10">
        <f>VLOOKUP(C240,away!$B$2:$E$405,4,FALSE)</f>
        <v>0.84</v>
      </c>
      <c r="H240" s="10">
        <f>VLOOKUP(A240,away!$A$2:$E$405,3,FALSE)</f>
        <v>1.175</v>
      </c>
      <c r="I240" s="10">
        <f>VLOOKUP(C240,away!$B$2:$E$405,3,FALSE)</f>
        <v>0.53</v>
      </c>
      <c r="J240" s="10">
        <f>VLOOKUP(B240,home!$B$2:$E$405,4,FALSE)</f>
        <v>1.08</v>
      </c>
      <c r="K240" s="12">
        <f t="shared" si="336"/>
        <v>1.018899</v>
      </c>
      <c r="L240" s="12">
        <f t="shared" si="337"/>
        <v>0.67257000000000011</v>
      </c>
      <c r="M240" s="13">
        <f t="shared" si="338"/>
        <v>0.18424866380775842</v>
      </c>
      <c r="N240" s="13">
        <f t="shared" si="339"/>
        <v>0.18773077930506124</v>
      </c>
      <c r="O240" s="13">
        <f t="shared" si="340"/>
        <v>0.12392012381718409</v>
      </c>
      <c r="P240" s="13">
        <f t="shared" si="341"/>
        <v>0.12626209023720503</v>
      </c>
      <c r="Q240" s="13">
        <f t="shared" si="342"/>
        <v>9.5639351651573778E-2</v>
      </c>
      <c r="R240" s="13">
        <f t="shared" si="343"/>
        <v>4.1672478837861758E-2</v>
      </c>
      <c r="S240" s="13">
        <f t="shared" si="344"/>
        <v>2.1631249721981445E-2</v>
      </c>
      <c r="T240" s="13">
        <f t="shared" si="345"/>
        <v>6.4324158740298981E-2</v>
      </c>
      <c r="U240" s="13">
        <f t="shared" si="346"/>
        <v>4.2460047015418501E-2</v>
      </c>
      <c r="V240" s="13">
        <f t="shared" si="347"/>
        <v>1.6470535874339599E-3</v>
      </c>
      <c r="W240" s="13">
        <f t="shared" si="348"/>
        <v>3.2482279919478968E-2</v>
      </c>
      <c r="X240" s="13">
        <f t="shared" si="349"/>
        <v>2.1846607005443969E-2</v>
      </c>
      <c r="Y240" s="13">
        <f t="shared" si="350"/>
        <v>7.3466862368257255E-3</v>
      </c>
      <c r="Z240" s="13">
        <f t="shared" si="351"/>
        <v>9.3425530306602295E-3</v>
      </c>
      <c r="AA240" s="13">
        <f t="shared" si="352"/>
        <v>9.5191179403866771E-3</v>
      </c>
      <c r="AB240" s="13">
        <f t="shared" si="353"/>
        <v>4.8495098751710217E-3</v>
      </c>
      <c r="AC240" s="13">
        <f t="shared" si="354"/>
        <v>7.0543397840825366E-5</v>
      </c>
      <c r="AD240" s="13">
        <f t="shared" si="355"/>
        <v>8.2740406319192997E-3</v>
      </c>
      <c r="AE240" s="13">
        <f t="shared" si="356"/>
        <v>5.5648715078099632E-3</v>
      </c>
      <c r="AF240" s="13">
        <f t="shared" si="357"/>
        <v>1.8713828150038738E-3</v>
      </c>
      <c r="AG240" s="13">
        <f t="shared" si="358"/>
        <v>4.1954531329571859E-4</v>
      </c>
      <c r="AH240" s="13">
        <f t="shared" si="359"/>
        <v>1.5708802229577878E-3</v>
      </c>
      <c r="AI240" s="13">
        <f t="shared" si="360"/>
        <v>1.600568288291467E-3</v>
      </c>
      <c r="AJ240" s="13">
        <f t="shared" si="361"/>
        <v>8.1540871418594356E-4</v>
      </c>
      <c r="AK240" s="13">
        <f t="shared" si="362"/>
        <v>2.7693970782511463E-4</v>
      </c>
      <c r="AL240" s="13">
        <f t="shared" si="363"/>
        <v>1.9336817276701023E-6</v>
      </c>
      <c r="AM240" s="13">
        <f t="shared" si="364"/>
        <v>1.6860823451643886E-3</v>
      </c>
      <c r="AN240" s="13">
        <f t="shared" si="365"/>
        <v>1.1340084028872129E-3</v>
      </c>
      <c r="AO240" s="13">
        <f t="shared" si="366"/>
        <v>3.8135001576492645E-4</v>
      </c>
      <c r="AP240" s="13">
        <f t="shared" si="367"/>
        <v>8.5494860034338889E-5</v>
      </c>
      <c r="AQ240" s="13">
        <f t="shared" si="368"/>
        <v>1.4375319503323826E-5</v>
      </c>
      <c r="AR240" s="13">
        <f t="shared" si="369"/>
        <v>2.1130538231094398E-4</v>
      </c>
      <c r="AS240" s="13">
        <f t="shared" si="370"/>
        <v>2.152988427312385E-4</v>
      </c>
      <c r="AT240" s="13">
        <f t="shared" si="371"/>
        <v>1.0968388778000806E-4</v>
      </c>
      <c r="AU240" s="13">
        <f t="shared" si="372"/>
        <v>3.725226785838749E-5</v>
      </c>
      <c r="AV240" s="13">
        <f t="shared" si="373"/>
        <v>9.4890746171607881E-6</v>
      </c>
      <c r="AW240" s="13">
        <f t="shared" si="374"/>
        <v>3.680875431896679E-8</v>
      </c>
      <c r="AX240" s="13">
        <f t="shared" si="375"/>
        <v>2.863246025676083E-4</v>
      </c>
      <c r="AY240" s="13">
        <f t="shared" si="376"/>
        <v>1.925733379488963E-4</v>
      </c>
      <c r="AZ240" s="13">
        <f t="shared" si="377"/>
        <v>6.4759524952144601E-5</v>
      </c>
      <c r="BA240" s="13">
        <f t="shared" si="378"/>
        <v>1.4518437899021303E-5</v>
      </c>
      <c r="BB240" s="13">
        <f t="shared" si="379"/>
        <v>2.4411664444361896E-6</v>
      </c>
      <c r="BC240" s="13">
        <f t="shared" si="380"/>
        <v>3.2837106310688975E-7</v>
      </c>
      <c r="BD240" s="13">
        <f t="shared" si="381"/>
        <v>2.3686276830145257E-5</v>
      </c>
      <c r="BE240" s="13">
        <f t="shared" si="382"/>
        <v>2.4133923775958168E-5</v>
      </c>
      <c r="BF240" s="13">
        <f t="shared" si="383"/>
        <v>1.2295015400699999E-5</v>
      </c>
      <c r="BG240" s="13">
        <f t="shared" si="384"/>
        <v>4.175792965585944E-6</v>
      </c>
      <c r="BH240" s="13">
        <f t="shared" si="385"/>
        <v>1.0636778192106382E-6</v>
      </c>
      <c r="BI240" s="13">
        <f t="shared" si="386"/>
        <v>2.1675605326318001E-7</v>
      </c>
      <c r="BJ240" s="14">
        <f t="shared" si="387"/>
        <v>0.42936195951094086</v>
      </c>
      <c r="BK240" s="14">
        <f t="shared" si="388"/>
        <v>0.33405410777189626</v>
      </c>
      <c r="BL240" s="14">
        <f t="shared" si="389"/>
        <v>0.22733367531742499</v>
      </c>
      <c r="BM240" s="14">
        <f t="shared" si="390"/>
        <v>0.24042627144508349</v>
      </c>
      <c r="BN240" s="14">
        <f t="shared" si="391"/>
        <v>0.75947348765664435</v>
      </c>
    </row>
    <row r="241" spans="1:66" x14ac:dyDescent="0.25">
      <c r="A241" t="s">
        <v>40</v>
      </c>
      <c r="B241" t="s">
        <v>318</v>
      </c>
      <c r="C241" t="s">
        <v>237</v>
      </c>
      <c r="D241" s="11">
        <v>44260</v>
      </c>
      <c r="E241" s="10">
        <f>VLOOKUP(A241,home!$A$2:$E$405,3,FALSE)</f>
        <v>1.4975000000000001</v>
      </c>
      <c r="F241" s="10">
        <f>VLOOKUP(B241,home!$B$2:$E$405,3,FALSE)</f>
        <v>0.88</v>
      </c>
      <c r="G241" s="10">
        <f>VLOOKUP(C241,away!$B$2:$E$405,4,FALSE)</f>
        <v>0.95</v>
      </c>
      <c r="H241" s="10">
        <f>VLOOKUP(A241,away!$A$2:$E$405,3,FALSE)</f>
        <v>1.175</v>
      </c>
      <c r="I241" s="10">
        <f>VLOOKUP(C241,away!$B$2:$E$405,3,FALSE)</f>
        <v>0.53</v>
      </c>
      <c r="J241" s="10">
        <f>VLOOKUP(B241,home!$B$2:$E$405,4,FALSE)</f>
        <v>0.94</v>
      </c>
      <c r="K241" s="12">
        <f t="shared" si="336"/>
        <v>1.2519100000000001</v>
      </c>
      <c r="L241" s="12">
        <f t="shared" si="337"/>
        <v>0.58538500000000004</v>
      </c>
      <c r="M241" s="13">
        <f t="shared" si="338"/>
        <v>0.15924760880433336</v>
      </c>
      <c r="N241" s="13">
        <f t="shared" si="339"/>
        <v>0.19936367393823301</v>
      </c>
      <c r="O241" s="13">
        <f t="shared" si="340"/>
        <v>9.322116147992468E-2</v>
      </c>
      <c r="P241" s="13">
        <f t="shared" si="341"/>
        <v>0.11670450426833254</v>
      </c>
      <c r="Q241" s="13">
        <f t="shared" si="342"/>
        <v>0.12479268852000668</v>
      </c>
      <c r="R241" s="13">
        <f t="shared" si="343"/>
        <v>2.7285134806462861E-2</v>
      </c>
      <c r="S241" s="13">
        <f t="shared" si="344"/>
        <v>2.138170459634969E-2</v>
      </c>
      <c r="T241" s="13">
        <f t="shared" si="345"/>
        <v>7.3051767969284115E-2</v>
      </c>
      <c r="U241" s="13">
        <f t="shared" si="346"/>
        <v>3.4158533115558928E-2</v>
      </c>
      <c r="V241" s="13">
        <f t="shared" si="347"/>
        <v>1.7410631113427685E-3</v>
      </c>
      <c r="W241" s="13">
        <f t="shared" si="348"/>
        <v>5.2076404895027184E-2</v>
      </c>
      <c r="X241" s="13">
        <f t="shared" si="349"/>
        <v>3.0484746279475488E-2</v>
      </c>
      <c r="Y241" s="13">
        <f t="shared" si="350"/>
        <v>8.922656600405381E-3</v>
      </c>
      <c r="Z241" s="13">
        <f t="shared" si="351"/>
        <v>5.3241028795604217E-3</v>
      </c>
      <c r="AA241" s="13">
        <f t="shared" si="352"/>
        <v>6.665297635950489E-3</v>
      </c>
      <c r="AB241" s="13">
        <f t="shared" si="353"/>
        <v>4.1721763817113896E-3</v>
      </c>
      <c r="AC241" s="13">
        <f t="shared" si="354"/>
        <v>7.9746058996871955E-5</v>
      </c>
      <c r="AD241" s="13">
        <f t="shared" si="355"/>
        <v>1.6298743013033377E-2</v>
      </c>
      <c r="AE241" s="13">
        <f t="shared" si="356"/>
        <v>9.5410396786845438E-3</v>
      </c>
      <c r="AF241" s="13">
        <f t="shared" si="357"/>
        <v>2.7925907561533762E-3</v>
      </c>
      <c r="AG241" s="13">
        <f t="shared" si="358"/>
        <v>5.4491357993028148E-4</v>
      </c>
      <c r="AH241" s="13">
        <f t="shared" si="359"/>
        <v>7.7916249103786924E-4</v>
      </c>
      <c r="AI241" s="13">
        <f t="shared" si="360"/>
        <v>9.7544131415521916E-4</v>
      </c>
      <c r="AJ241" s="13">
        <f t="shared" si="361"/>
        <v>6.1058236780203029E-4</v>
      </c>
      <c r="AK241" s="13">
        <f t="shared" si="362"/>
        <v>2.5479805735834657E-4</v>
      </c>
      <c r="AL241" s="13">
        <f t="shared" si="363"/>
        <v>2.3376738533055815E-6</v>
      </c>
      <c r="AM241" s="13">
        <f t="shared" si="364"/>
        <v>4.0809118730893244E-3</v>
      </c>
      <c r="AN241" s="13">
        <f t="shared" si="365"/>
        <v>2.3889045968283943E-3</v>
      </c>
      <c r="AO241" s="13">
        <f t="shared" si="366"/>
        <v>6.9921445870719482E-4</v>
      </c>
      <c r="AP241" s="13">
        <f t="shared" si="367"/>
        <v>1.364365519701038E-4</v>
      </c>
      <c r="AQ241" s="13">
        <f t="shared" si="368"/>
        <v>1.99669777437548E-5</v>
      </c>
      <c r="AR241" s="13">
        <f t="shared" si="369"/>
        <v>9.1222006963240655E-5</v>
      </c>
      <c r="AS241" s="13">
        <f t="shared" si="370"/>
        <v>1.1420174273735064E-4</v>
      </c>
      <c r="AT241" s="13">
        <f t="shared" si="371"/>
        <v>7.1485151875158335E-5</v>
      </c>
      <c r="AU241" s="13">
        <f t="shared" si="372"/>
        <v>2.9830992161343155E-5</v>
      </c>
      <c r="AV241" s="13">
        <f t="shared" si="373"/>
        <v>9.3364293491767814E-6</v>
      </c>
      <c r="AW241" s="13">
        <f t="shared" si="374"/>
        <v>4.7587853601668518E-8</v>
      </c>
      <c r="AX241" s="13">
        <f t="shared" si="375"/>
        <v>8.514890638398751E-4</v>
      </c>
      <c r="AY241" s="13">
        <f t="shared" si="376"/>
        <v>4.9844892563590524E-4</v>
      </c>
      <c r="AZ241" s="13">
        <f t="shared" si="377"/>
        <v>1.4589226216668724E-4</v>
      </c>
      <c r="BA241" s="13">
        <f t="shared" si="378"/>
        <v>2.846771396281541E-5</v>
      </c>
      <c r="BB241" s="13">
        <f t="shared" si="379"/>
        <v>4.1661431845306744E-6</v>
      </c>
      <c r="BC241" s="13">
        <f t="shared" si="380"/>
        <v>4.8775954561529787E-7</v>
      </c>
      <c r="BD241" s="13">
        <f t="shared" si="381"/>
        <v>8.8999990910294366E-6</v>
      </c>
      <c r="BE241" s="13">
        <f t="shared" si="382"/>
        <v>1.1141997862050666E-5</v>
      </c>
      <c r="BF241" s="13">
        <f t="shared" si="383"/>
        <v>6.9743892717399259E-6</v>
      </c>
      <c r="BG241" s="13">
        <f t="shared" si="384"/>
        <v>2.9104358910613099E-6</v>
      </c>
      <c r="BH241" s="13">
        <f t="shared" si="385"/>
        <v>9.1090094909464152E-7</v>
      </c>
      <c r="BI241" s="13">
        <f t="shared" si="386"/>
        <v>2.280732014362146E-7</v>
      </c>
      <c r="BJ241" s="14">
        <f t="shared" si="387"/>
        <v>0.52672361155690772</v>
      </c>
      <c r="BK241" s="14">
        <f t="shared" si="388"/>
        <v>0.29965541343884439</v>
      </c>
      <c r="BL241" s="14">
        <f t="shared" si="389"/>
        <v>0.16846942976931453</v>
      </c>
      <c r="BM241" s="14">
        <f t="shared" si="390"/>
        <v>0.27905938448955175</v>
      </c>
      <c r="BN241" s="14">
        <f t="shared" si="391"/>
        <v>0.72061477181729316</v>
      </c>
    </row>
    <row r="242" spans="1:66" x14ac:dyDescent="0.25">
      <c r="A242" t="s">
        <v>40</v>
      </c>
      <c r="B242" t="s">
        <v>332</v>
      </c>
      <c r="C242" t="s">
        <v>335</v>
      </c>
      <c r="D242" s="11">
        <v>44260</v>
      </c>
      <c r="E242" s="10">
        <f>VLOOKUP(A242,home!$A$2:$E$405,3,FALSE)</f>
        <v>1.4975000000000001</v>
      </c>
      <c r="F242" s="10">
        <f>VLOOKUP(B242,home!$B$2:$E$405,3,FALSE)</f>
        <v>1.1599999999999999</v>
      </c>
      <c r="G242" s="10">
        <f>VLOOKUP(C242,away!$B$2:$E$405,4,FALSE)</f>
        <v>1.27</v>
      </c>
      <c r="H242" s="10">
        <f>VLOOKUP(A242,away!$A$2:$E$405,3,FALSE)</f>
        <v>1.175</v>
      </c>
      <c r="I242" s="10">
        <f>VLOOKUP(C242,away!$B$2:$E$405,3,FALSE)</f>
        <v>0.81</v>
      </c>
      <c r="J242" s="10">
        <f>VLOOKUP(B242,home!$B$2:$E$405,4,FALSE)</f>
        <v>1.03</v>
      </c>
      <c r="K242" s="12">
        <f t="shared" si="336"/>
        <v>2.2061169999999999</v>
      </c>
      <c r="L242" s="12">
        <f t="shared" si="337"/>
        <v>0.98030250000000008</v>
      </c>
      <c r="M242" s="13">
        <f t="shared" si="338"/>
        <v>4.1319551049511488E-2</v>
      </c>
      <c r="N242" s="13">
        <f t="shared" si="339"/>
        <v>9.1155764002695136E-2</v>
      </c>
      <c r="O242" s="13">
        <f t="shared" si="340"/>
        <v>4.0505659192713733E-2</v>
      </c>
      <c r="P242" s="13">
        <f t="shared" si="341"/>
        <v>8.9360223341252043E-2</v>
      </c>
      <c r="Q242" s="13">
        <f t="shared" si="342"/>
        <v>0.1005501403071669</v>
      </c>
      <c r="R242" s="13">
        <f t="shared" si="343"/>
        <v>1.9853899485382624E-2</v>
      </c>
      <c r="S242" s="13">
        <f t="shared" si="344"/>
        <v>4.8313990065078735E-2</v>
      </c>
      <c r="T242" s="13">
        <f t="shared" si="345"/>
        <v>9.8569553918466474E-2</v>
      </c>
      <c r="U242" s="13">
        <f t="shared" si="346"/>
        <v>4.3800025170993864E-2</v>
      </c>
      <c r="V242" s="13">
        <f t="shared" si="347"/>
        <v>1.1609647876025165E-2</v>
      </c>
      <c r="W242" s="13">
        <f t="shared" si="348"/>
        <v>7.3941791294675374E-2</v>
      </c>
      <c r="X242" s="13">
        <f t="shared" si="349"/>
        <v>7.2485322860648502E-2</v>
      </c>
      <c r="Y242" s="13">
        <f t="shared" si="350"/>
        <v>3.5528771606800437E-2</v>
      </c>
      <c r="Z242" s="13">
        <f t="shared" si="351"/>
        <v>6.487609100089769E-3</v>
      </c>
      <c r="AA242" s="13">
        <f t="shared" si="352"/>
        <v>1.4312424725062741E-2</v>
      </c>
      <c r="AB242" s="13">
        <f t="shared" si="353"/>
        <v>1.5787441748590623E-2</v>
      </c>
      <c r="AC242" s="13">
        <f t="shared" si="354"/>
        <v>1.5692340259695996E-3</v>
      </c>
      <c r="AD242" s="13">
        <f t="shared" si="355"/>
        <v>4.0781060696408827E-2</v>
      </c>
      <c r="AE242" s="13">
        <f t="shared" si="356"/>
        <v>3.9977775753341313E-2</v>
      </c>
      <c r="AF242" s="13">
        <f t="shared" si="357"/>
        <v>1.9595156757719934E-2</v>
      </c>
      <c r="AG242" s="13">
        <f t="shared" si="358"/>
        <v>6.4030603858282516E-3</v>
      </c>
      <c r="AH242" s="13">
        <f t="shared" si="359"/>
        <v>1.5899548549601875E-3</v>
      </c>
      <c r="AI242" s="13">
        <f t="shared" si="360"/>
        <v>3.5076264347602042E-3</v>
      </c>
      <c r="AJ242" s="13">
        <f t="shared" si="361"/>
        <v>3.8691171536869391E-3</v>
      </c>
      <c r="AK242" s="13">
        <f t="shared" si="362"/>
        <v>2.8452417092467894E-3</v>
      </c>
      <c r="AL242" s="13">
        <f t="shared" si="363"/>
        <v>1.3574891253518933E-4</v>
      </c>
      <c r="AM242" s="13">
        <f t="shared" si="364"/>
        <v>1.7993558256075876E-2</v>
      </c>
      <c r="AN242" s="13">
        <f t="shared" si="365"/>
        <v>1.7639130142326823E-2</v>
      </c>
      <c r="AO242" s="13">
        <f t="shared" si="366"/>
        <v>8.6458416881741683E-3</v>
      </c>
      <c r="AP242" s="13">
        <f t="shared" si="367"/>
        <v>2.8251800738404538E-3</v>
      </c>
      <c r="AQ242" s="13">
        <f t="shared" si="368"/>
        <v>6.9238277233399522E-4</v>
      </c>
      <c r="AR242" s="13">
        <f t="shared" si="369"/>
        <v>3.1172734384092197E-4</v>
      </c>
      <c r="AS242" s="13">
        <f t="shared" si="370"/>
        <v>6.8770699261230328E-4</v>
      </c>
      <c r="AT242" s="13">
        <f t="shared" si="371"/>
        <v>7.5858104371043841E-4</v>
      </c>
      <c r="AU242" s="13">
        <f t="shared" si="372"/>
        <v>5.5783951213578037E-4</v>
      </c>
      <c r="AV242" s="13">
        <f t="shared" si="373"/>
        <v>3.0766480774861282E-4</v>
      </c>
      <c r="AW242" s="13">
        <f t="shared" si="374"/>
        <v>8.1549726692207797E-6</v>
      </c>
      <c r="AX242" s="13">
        <f t="shared" si="375"/>
        <v>6.6159824598698899E-3</v>
      </c>
      <c r="AY242" s="13">
        <f t="shared" si="376"/>
        <v>6.4856641453666028E-3</v>
      </c>
      <c r="AZ242" s="13">
        <f t="shared" si="377"/>
        <v>3.1789563879316219E-3</v>
      </c>
      <c r="BA242" s="13">
        <f t="shared" si="378"/>
        <v>1.0387796314934466E-3</v>
      </c>
      <c r="BB242" s="13">
        <f t="shared" si="379"/>
        <v>2.5457956742552606E-4</v>
      </c>
      <c r="BC242" s="13">
        <f t="shared" si="380"/>
        <v>4.9912997279232373E-5</v>
      </c>
      <c r="BD242" s="13">
        <f t="shared" si="381"/>
        <v>5.0931182414269214E-5</v>
      </c>
      <c r="BE242" s="13">
        <f t="shared" si="382"/>
        <v>1.1236014735422037E-4</v>
      </c>
      <c r="BF242" s="13">
        <f t="shared" si="383"/>
        <v>1.2393981560032528E-4</v>
      </c>
      <c r="BG242" s="13">
        <f t="shared" si="384"/>
        <v>9.1141911390914276E-5</v>
      </c>
      <c r="BH242" s="13">
        <f t="shared" si="385"/>
        <v>5.0267430032997396E-5</v>
      </c>
      <c r="BI242" s="13">
        <f t="shared" si="386"/>
        <v>2.2179166388421232E-5</v>
      </c>
      <c r="BJ242" s="14">
        <f t="shared" si="387"/>
        <v>0.64440836570586879</v>
      </c>
      <c r="BK242" s="14">
        <f t="shared" si="388"/>
        <v>0.1987940594157388</v>
      </c>
      <c r="BL242" s="14">
        <f t="shared" si="389"/>
        <v>0.14914572982862692</v>
      </c>
      <c r="BM242" s="14">
        <f t="shared" si="390"/>
        <v>0.60961301749890506</v>
      </c>
      <c r="BN242" s="14">
        <f t="shared" si="391"/>
        <v>0.3827452373787219</v>
      </c>
    </row>
    <row r="243" spans="1:66" x14ac:dyDescent="0.25">
      <c r="A243" t="s">
        <v>40</v>
      </c>
      <c r="B243" t="s">
        <v>236</v>
      </c>
      <c r="C243" t="s">
        <v>235</v>
      </c>
      <c r="D243" s="11">
        <v>44260</v>
      </c>
      <c r="E243" s="10">
        <f>VLOOKUP(A243,home!$A$2:$E$405,3,FALSE)</f>
        <v>1.4975000000000001</v>
      </c>
      <c r="F243" s="10">
        <f>VLOOKUP(B243,home!$B$2:$E$405,3,FALSE)</f>
        <v>1.1599999999999999</v>
      </c>
      <c r="G243" s="10">
        <f>VLOOKUP(C243,away!$B$2:$E$405,4,FALSE)</f>
        <v>0.95</v>
      </c>
      <c r="H243" s="10">
        <f>VLOOKUP(A243,away!$A$2:$E$405,3,FALSE)</f>
        <v>1.175</v>
      </c>
      <c r="I243" s="10">
        <f>VLOOKUP(C243,away!$B$2:$E$405,3,FALSE)</f>
        <v>1.1599999999999999</v>
      </c>
      <c r="J243" s="10">
        <f>VLOOKUP(B243,home!$B$2:$E$405,4,FALSE)</f>
        <v>0.85</v>
      </c>
      <c r="K243" s="12">
        <f t="shared" si="336"/>
        <v>1.6502449999999997</v>
      </c>
      <c r="L243" s="12">
        <f t="shared" si="337"/>
        <v>1.15855</v>
      </c>
      <c r="M243" s="13">
        <f t="shared" si="338"/>
        <v>6.0277583135345383E-2</v>
      </c>
      <c r="N243" s="13">
        <f t="shared" si="339"/>
        <v>9.947278018118802E-2</v>
      </c>
      <c r="O243" s="13">
        <f t="shared" si="340"/>
        <v>6.9834593941454387E-2</v>
      </c>
      <c r="P243" s="13">
        <f t="shared" si="341"/>
        <v>0.11524418947891536</v>
      </c>
      <c r="Q243" s="13">
        <f t="shared" si="342"/>
        <v>8.2077229065052312E-2</v>
      </c>
      <c r="R243" s="13">
        <f t="shared" si="343"/>
        <v>4.0453434405435994E-2</v>
      </c>
      <c r="S243" s="13">
        <f t="shared" si="344"/>
        <v>5.5083592099366828E-2</v>
      </c>
      <c r="T243" s="13">
        <f t="shared" si="345"/>
        <v>9.509057373331635E-2</v>
      </c>
      <c r="U243" s="13">
        <f t="shared" si="346"/>
        <v>6.6758077860398696E-2</v>
      </c>
      <c r="V243" s="13">
        <f t="shared" si="347"/>
        <v>1.1701538108057657E-2</v>
      </c>
      <c r="W243" s="13">
        <f t="shared" si="348"/>
        <v>4.5149178959485746E-2</v>
      </c>
      <c r="X243" s="13">
        <f t="shared" si="349"/>
        <v>5.2307581283512206E-2</v>
      </c>
      <c r="Y243" s="13">
        <f t="shared" si="350"/>
        <v>3.0300474148006531E-2</v>
      </c>
      <c r="Z243" s="13">
        <f t="shared" si="351"/>
        <v>1.5622442143472623E-2</v>
      </c>
      <c r="AA243" s="13">
        <f t="shared" si="352"/>
        <v>2.5780857035054974E-2</v>
      </c>
      <c r="AB243" s="13">
        <f t="shared" si="353"/>
        <v>2.1272365208907146E-2</v>
      </c>
      <c r="AC243" s="13">
        <f t="shared" si="354"/>
        <v>1.3982543393161065E-3</v>
      </c>
      <c r="AD243" s="13">
        <f t="shared" si="355"/>
        <v>1.862680170799913E-2</v>
      </c>
      <c r="AE243" s="13">
        <f t="shared" si="356"/>
        <v>2.1580081118802389E-2</v>
      </c>
      <c r="AF243" s="13">
        <f t="shared" si="357"/>
        <v>1.2500801490094254E-2</v>
      </c>
      <c r="AG243" s="13">
        <f t="shared" si="358"/>
        <v>4.8276011887828998E-3</v>
      </c>
      <c r="AH243" s="13">
        <f t="shared" si="359"/>
        <v>4.5248450863300503E-3</v>
      </c>
      <c r="AI243" s="13">
        <f t="shared" si="360"/>
        <v>7.4671029794907313E-3</v>
      </c>
      <c r="AJ243" s="13">
        <f t="shared" si="361"/>
        <v>6.161274678194841E-3</v>
      </c>
      <c r="AK243" s="13">
        <f t="shared" si="362"/>
        <v>3.389204243772548E-3</v>
      </c>
      <c r="AL243" s="13">
        <f t="shared" si="363"/>
        <v>1.0693241476390379E-4</v>
      </c>
      <c r="AM243" s="13">
        <f t="shared" si="364"/>
        <v>6.1477572769234028E-3</v>
      </c>
      <c r="AN243" s="13">
        <f t="shared" si="365"/>
        <v>7.122484193179607E-3</v>
      </c>
      <c r="AO243" s="13">
        <f t="shared" si="366"/>
        <v>4.1258770310041168E-3</v>
      </c>
      <c r="AP243" s="13">
        <f t="shared" si="367"/>
        <v>1.5933449447566067E-3</v>
      </c>
      <c r="AQ243" s="13">
        <f t="shared" si="368"/>
        <v>4.6149244643694148E-4</v>
      </c>
      <c r="AR243" s="13">
        <f t="shared" si="369"/>
        <v>1.0484518549535367E-3</v>
      </c>
      <c r="AS243" s="13">
        <f t="shared" si="370"/>
        <v>1.7302024313777988E-3</v>
      </c>
      <c r="AT243" s="13">
        <f t="shared" si="371"/>
        <v>1.4276289556845278E-3</v>
      </c>
      <c r="AU243" s="13">
        <f t="shared" si="372"/>
        <v>7.8531251532453774E-4</v>
      </c>
      <c r="AV243" s="13">
        <f t="shared" si="373"/>
        <v>3.2398951296293532E-4</v>
      </c>
      <c r="AW243" s="13">
        <f t="shared" si="374"/>
        <v>5.6789766183423528E-6</v>
      </c>
      <c r="AX243" s="13">
        <f t="shared" si="375"/>
        <v>1.690884284576077E-3</v>
      </c>
      <c r="AY243" s="13">
        <f t="shared" si="376"/>
        <v>1.9589739878956135E-3</v>
      </c>
      <c r="AZ243" s="13">
        <f t="shared" si="377"/>
        <v>1.1347846568382316E-3</v>
      </c>
      <c r="BA243" s="13">
        <f t="shared" si="378"/>
        <v>4.3823492139331111E-4</v>
      </c>
      <c r="BB243" s="13">
        <f t="shared" si="379"/>
        <v>1.2692926704505509E-4</v>
      </c>
      <c r="BC243" s="13">
        <f t="shared" si="380"/>
        <v>2.941078046700974E-5</v>
      </c>
      <c r="BD243" s="13">
        <f t="shared" si="381"/>
        <v>2.0244731609273656E-4</v>
      </c>
      <c r="BE243" s="13">
        <f t="shared" si="382"/>
        <v>3.3408767114545795E-4</v>
      </c>
      <c r="BF243" s="13">
        <f t="shared" si="383"/>
        <v>2.7566325443471813E-4</v>
      </c>
      <c r="BG243" s="13">
        <f t="shared" si="384"/>
        <v>1.5163730243820711E-4</v>
      </c>
      <c r="BH243" s="13">
        <f t="shared" si="385"/>
        <v>6.255967504053475E-5</v>
      </c>
      <c r="BI243" s="13">
        <f t="shared" si="386"/>
        <v>2.0647758187453447E-5</v>
      </c>
      <c r="BJ243" s="14">
        <f t="shared" si="387"/>
        <v>0.4867632766667559</v>
      </c>
      <c r="BK243" s="14">
        <f t="shared" si="388"/>
        <v>0.24577106356366085</v>
      </c>
      <c r="BL243" s="14">
        <f t="shared" si="389"/>
        <v>0.25200438368668182</v>
      </c>
      <c r="BM243" s="14">
        <f t="shared" si="390"/>
        <v>0.53084806084190206</v>
      </c>
      <c r="BN243" s="14">
        <f t="shared" si="391"/>
        <v>0.46735981020739148</v>
      </c>
    </row>
    <row r="244" spans="1:66" x14ac:dyDescent="0.25">
      <c r="A244" t="s">
        <v>69</v>
      </c>
      <c r="B244" t="s">
        <v>79</v>
      </c>
      <c r="C244" t="s">
        <v>78</v>
      </c>
      <c r="D244" t="s">
        <v>493</v>
      </c>
      <c r="E244" s="10">
        <f>VLOOKUP(A244,home!$A$2:$E$405,3,FALSE)</f>
        <v>1.33815028901734</v>
      </c>
      <c r="F244" s="10">
        <f>VLOOKUP(B244,home!$B$2:$E$405,3,FALSE)</f>
        <v>1.03</v>
      </c>
      <c r="G244" s="10">
        <f>VLOOKUP(C244,away!$B$2:$E$405,4,FALSE)</f>
        <v>0.75</v>
      </c>
      <c r="H244" s="10">
        <f>VLOOKUP(A244,away!$A$2:$E$405,3,FALSE)</f>
        <v>1.32369942196532</v>
      </c>
      <c r="I244" s="10">
        <f>VLOOKUP(C244,away!$B$2:$E$405,3,FALSE)</f>
        <v>1.36</v>
      </c>
      <c r="J244" s="10">
        <f>VLOOKUP(B244,home!$B$2:$E$405,4,FALSE)</f>
        <v>0.99</v>
      </c>
      <c r="K244" s="12">
        <f t="shared" si="336"/>
        <v>1.0337210982658953</v>
      </c>
      <c r="L244" s="12">
        <f t="shared" si="337"/>
        <v>1.7822289017341071</v>
      </c>
      <c r="M244" s="13">
        <f t="shared" si="338"/>
        <v>5.9847836280755164E-2</v>
      </c>
      <c r="N244" s="13">
        <f t="shared" si="339"/>
        <v>6.1865971048979722E-2</v>
      </c>
      <c r="O244" s="13">
        <f t="shared" si="340"/>
        <v>0.10666254352581292</v>
      </c>
      <c r="P244" s="13">
        <f t="shared" si="341"/>
        <v>0.11025932163733719</v>
      </c>
      <c r="Q244" s="13">
        <f t="shared" si="342"/>
        <v>3.1976079769018693E-2</v>
      </c>
      <c r="R244" s="13">
        <f t="shared" si="343"/>
        <v>9.5048533902087992E-2</v>
      </c>
      <c r="S244" s="13">
        <f t="shared" si="344"/>
        <v>5.0783448339280432E-2</v>
      </c>
      <c r="T244" s="13">
        <f t="shared" si="345"/>
        <v>5.6988693528500382E-2</v>
      </c>
      <c r="U244" s="13">
        <f t="shared" si="346"/>
        <v>9.8253674853829576E-2</v>
      </c>
      <c r="V244" s="13">
        <f t="shared" si="347"/>
        <v>1.0395527710617523E-2</v>
      </c>
      <c r="W244" s="13">
        <f t="shared" si="348"/>
        <v>1.1018116099022628E-2</v>
      </c>
      <c r="X244" s="13">
        <f t="shared" si="349"/>
        <v>1.9636804954339983E-2</v>
      </c>
      <c r="Y244" s="13">
        <f t="shared" si="350"/>
        <v>1.7498640663670111E-2</v>
      </c>
      <c r="Z244" s="13">
        <f t="shared" si="351"/>
        <v>5.6466081395918438E-2</v>
      </c>
      <c r="AA244" s="13">
        <f t="shared" si="352"/>
        <v>5.8370179675360241E-2</v>
      </c>
      <c r="AB244" s="13">
        <f t="shared" si="353"/>
        <v>3.0169243119995508E-2</v>
      </c>
      <c r="AC244" s="13">
        <f t="shared" si="354"/>
        <v>1.1969979875899516E-3</v>
      </c>
      <c r="AD244" s="13">
        <f t="shared" si="355"/>
        <v>2.8474147686757029E-3</v>
      </c>
      <c r="AE244" s="13">
        <f t="shared" si="356"/>
        <v>5.0747448959583743E-3</v>
      </c>
      <c r="AF244" s="13">
        <f t="shared" si="357"/>
        <v>4.5221785112523304E-3</v>
      </c>
      <c r="AG244" s="13">
        <f t="shared" si="358"/>
        <v>2.6865190805182731E-3</v>
      </c>
      <c r="AH244" s="13">
        <f t="shared" si="359"/>
        <v>2.5158870557869112E-2</v>
      </c>
      <c r="AI244" s="13">
        <f t="shared" si="360"/>
        <v>2.6007255304209956E-2</v>
      </c>
      <c r="AJ244" s="13">
        <f t="shared" si="361"/>
        <v>1.3442124257974721E-2</v>
      </c>
      <c r="AK244" s="13">
        <f t="shared" si="362"/>
        <v>4.6318024836600876E-3</v>
      </c>
      <c r="AL244" s="13">
        <f t="shared" si="363"/>
        <v>8.8210498032902649E-5</v>
      </c>
      <c r="AM244" s="13">
        <f t="shared" si="364"/>
        <v>5.8868654437879578E-4</v>
      </c>
      <c r="AN244" s="13">
        <f t="shared" si="365"/>
        <v>1.0491741734538677E-3</v>
      </c>
      <c r="AO244" s="13">
        <f t="shared" si="366"/>
        <v>9.3493426744123832E-4</v>
      </c>
      <c r="AP244" s="13">
        <f t="shared" si="367"/>
        <v>5.5542229088512672E-4</v>
      </c>
      <c r="AQ244" s="13">
        <f t="shared" si="368"/>
        <v>2.4747241487071037E-4</v>
      </c>
      <c r="AR244" s="13">
        <f t="shared" si="369"/>
        <v>8.9677732486443222E-3</v>
      </c>
      <c r="AS244" s="13">
        <f t="shared" si="370"/>
        <v>9.2701764115881245E-3</v>
      </c>
      <c r="AT244" s="13">
        <f t="shared" si="371"/>
        <v>4.7913884706527353E-3</v>
      </c>
      <c r="AU244" s="13">
        <f t="shared" si="372"/>
        <v>1.6509864507005649E-3</v>
      </c>
      <c r="AV244" s="13">
        <f t="shared" si="373"/>
        <v>4.26664881760075E-4</v>
      </c>
      <c r="AW244" s="13">
        <f t="shared" si="374"/>
        <v>4.514239908158846E-6</v>
      </c>
      <c r="AX244" s="13">
        <f t="shared" si="375"/>
        <v>1.0142295019826722E-4</v>
      </c>
      <c r="AY244" s="13">
        <f t="shared" si="376"/>
        <v>1.8075891314249081E-4</v>
      </c>
      <c r="AZ244" s="13">
        <f t="shared" si="377"/>
        <v>1.6107687962429613E-4</v>
      </c>
      <c r="BA244" s="13">
        <f t="shared" si="378"/>
        <v>9.5691956755855425E-5</v>
      </c>
      <c r="BB244" s="13">
        <f t="shared" si="379"/>
        <v>4.2636242748443989E-5</v>
      </c>
      <c r="BC244" s="13">
        <f t="shared" si="380"/>
        <v>1.5197508817525618E-5</v>
      </c>
      <c r="BD244" s="13">
        <f t="shared" si="381"/>
        <v>2.6637707779886446E-3</v>
      </c>
      <c r="BE244" s="13">
        <f t="shared" si="382"/>
        <v>2.7535960541510201E-3</v>
      </c>
      <c r="BF244" s="13">
        <f t="shared" si="383"/>
        <v>1.4232251686388138E-3</v>
      </c>
      <c r="BG244" s="13">
        <f t="shared" si="384"/>
        <v>4.9040596146832625E-4</v>
      </c>
      <c r="BH244" s="13">
        <f t="shared" si="385"/>
        <v>1.2673574727129513E-4</v>
      </c>
      <c r="BI244" s="13">
        <f t="shared" si="386"/>
        <v>2.6201883171766438E-5</v>
      </c>
      <c r="BJ244" s="14">
        <f t="shared" si="387"/>
        <v>0.21808763746225282</v>
      </c>
      <c r="BK244" s="14">
        <f t="shared" si="388"/>
        <v>0.23275210136675564</v>
      </c>
      <c r="BL244" s="14">
        <f t="shared" si="389"/>
        <v>0.49033515273683576</v>
      </c>
      <c r="BM244" s="14">
        <f t="shared" si="390"/>
        <v>0.5318044421245367</v>
      </c>
      <c r="BN244" s="14">
        <f t="shared" si="391"/>
        <v>0.46566028616399169</v>
      </c>
    </row>
    <row r="245" spans="1:66" x14ac:dyDescent="0.25">
      <c r="A245" t="s">
        <v>122</v>
      </c>
      <c r="B245" t="s">
        <v>135</v>
      </c>
      <c r="C245" t="s">
        <v>130</v>
      </c>
      <c r="D245" t="s">
        <v>493</v>
      </c>
      <c r="E245" s="10">
        <f>VLOOKUP(A245,home!$A$2:$E$405,3,FALSE)</f>
        <v>1.26086956521739</v>
      </c>
      <c r="F245" s="10">
        <f>VLOOKUP(B245,home!$B$2:$E$405,3,FALSE)</f>
        <v>0.83</v>
      </c>
      <c r="G245" s="10">
        <f>VLOOKUP(C245,away!$B$2:$E$405,4,FALSE)</f>
        <v>1</v>
      </c>
      <c r="H245" s="10">
        <f>VLOOKUP(A245,away!$A$2:$E$405,3,FALSE)</f>
        <v>1.09963768115942</v>
      </c>
      <c r="I245" s="10">
        <f>VLOOKUP(C245,away!$B$2:$E$405,3,FALSE)</f>
        <v>1.48</v>
      </c>
      <c r="J245" s="10">
        <f>VLOOKUP(B245,home!$B$2:$E$405,4,FALSE)</f>
        <v>1.1499999999999999</v>
      </c>
      <c r="K245" s="12">
        <f t="shared" si="336"/>
        <v>1.0465217391304336</v>
      </c>
      <c r="L245" s="12">
        <f t="shared" si="337"/>
        <v>1.8715833333333327</v>
      </c>
      <c r="M245" s="13">
        <f t="shared" si="338"/>
        <v>5.4035984621947517E-2</v>
      </c>
      <c r="N245" s="13">
        <f t="shared" si="339"/>
        <v>5.6549832602185879E-2</v>
      </c>
      <c r="O245" s="13">
        <f t="shared" si="340"/>
        <v>0.10113284821869323</v>
      </c>
      <c r="P245" s="13">
        <f t="shared" si="341"/>
        <v>0.105837724201041</v>
      </c>
      <c r="Q245" s="13">
        <f t="shared" si="342"/>
        <v>2.9590314581187226E-2</v>
      </c>
      <c r="R245" s="13">
        <f t="shared" si="343"/>
        <v>9.4639276589317964E-2</v>
      </c>
      <c r="S245" s="13">
        <f t="shared" si="344"/>
        <v>5.1824834609869953E-2</v>
      </c>
      <c r="T245" s="13">
        <f t="shared" si="345"/>
        <v>5.5380739598240303E-2</v>
      </c>
      <c r="U245" s="13">
        <f t="shared" si="346"/>
        <v>9.9042060326299156E-2</v>
      </c>
      <c r="V245" s="13">
        <f t="shared" si="347"/>
        <v>1.1278538820172641E-2</v>
      </c>
      <c r="W245" s="13">
        <f t="shared" si="348"/>
        <v>1.0322302492306897E-2</v>
      </c>
      <c r="X245" s="13">
        <f t="shared" si="349"/>
        <v>1.9319049306226709E-2</v>
      </c>
      <c r="Y245" s="13">
        <f t="shared" si="350"/>
        <v>1.8078605348689401E-2</v>
      </c>
      <c r="Z245" s="13">
        <f t="shared" si="351"/>
        <v>5.9041764247763646E-2</v>
      </c>
      <c r="AA245" s="13">
        <f t="shared" si="352"/>
        <v>6.1788489801898661E-2</v>
      </c>
      <c r="AB245" s="13">
        <f t="shared" si="353"/>
        <v>3.2331498902863021E-2</v>
      </c>
      <c r="AC245" s="13">
        <f t="shared" si="354"/>
        <v>1.3806712431905634E-3</v>
      </c>
      <c r="AD245" s="13">
        <f t="shared" si="355"/>
        <v>2.700628489019855E-3</v>
      </c>
      <c r="AE245" s="13">
        <f t="shared" si="356"/>
        <v>5.0544512695747407E-3</v>
      </c>
      <c r="AF245" s="13">
        <f t="shared" si="357"/>
        <v>4.7299133776407968E-3</v>
      </c>
      <c r="AG245" s="13">
        <f t="shared" si="358"/>
        <v>2.9508090152342943E-3</v>
      </c>
      <c r="AH245" s="13">
        <f t="shared" si="359"/>
        <v>2.7625395484177591E-2</v>
      </c>
      <c r="AI245" s="13">
        <f t="shared" si="360"/>
        <v>2.8910576926267556E-2</v>
      </c>
      <c r="AJ245" s="13">
        <f t="shared" si="361"/>
        <v>1.5127773622070852E-2</v>
      </c>
      <c r="AK245" s="13">
        <f t="shared" si="362"/>
        <v>5.2771813200470303E-3</v>
      </c>
      <c r="AL245" s="13">
        <f t="shared" si="363"/>
        <v>1.0817021529002328E-4</v>
      </c>
      <c r="AM245" s="13">
        <f t="shared" si="364"/>
        <v>5.6525328461485083E-4</v>
      </c>
      <c r="AN245" s="13">
        <f t="shared" si="365"/>
        <v>1.0579186265970775E-3</v>
      </c>
      <c r="AO245" s="13">
        <f t="shared" si="366"/>
        <v>9.8999143478099025E-4</v>
      </c>
      <c r="AP245" s="13">
        <f t="shared" si="367"/>
        <v>6.1761715649295129E-4</v>
      </c>
      <c r="AQ245" s="13">
        <f t="shared" si="368"/>
        <v>2.8898049411823335E-4</v>
      </c>
      <c r="AR245" s="13">
        <f t="shared" si="369"/>
        <v>1.0340645952985733E-2</v>
      </c>
      <c r="AS245" s="13">
        <f t="shared" si="370"/>
        <v>1.0821710786450708E-2</v>
      </c>
      <c r="AT245" s="13">
        <f t="shared" si="371"/>
        <v>5.6625777963014833E-3</v>
      </c>
      <c r="AU245" s="13">
        <f t="shared" si="372"/>
        <v>1.9753369211156025E-3</v>
      </c>
      <c r="AV245" s="13">
        <f t="shared" si="373"/>
        <v>5.1680825751361395E-4</v>
      </c>
      <c r="AW245" s="13">
        <f t="shared" si="374"/>
        <v>5.8852188411162341E-6</v>
      </c>
      <c r="AX245" s="13">
        <f t="shared" si="375"/>
        <v>9.8591641744053899E-5</v>
      </c>
      <c r="AY245" s="13">
        <f t="shared" si="376"/>
        <v>1.8452247349414212E-4</v>
      </c>
      <c r="AZ245" s="13">
        <f t="shared" si="377"/>
        <v>1.726745930085391E-4</v>
      </c>
      <c r="BA245" s="13">
        <f t="shared" si="378"/>
        <v>1.0772496345496605E-4</v>
      </c>
      <c r="BB245" s="13">
        <f t="shared" si="379"/>
        <v>5.0404061546564239E-5</v>
      </c>
      <c r="BC245" s="13">
        <f t="shared" si="380"/>
        <v>1.8867080304571421E-5</v>
      </c>
      <c r="BD245" s="13">
        <f t="shared" si="381"/>
        <v>3.2255634369181417E-3</v>
      </c>
      <c r="BE245" s="13">
        <f t="shared" si="382"/>
        <v>3.375622257679112E-3</v>
      </c>
      <c r="BF245" s="13">
        <f t="shared" si="383"/>
        <v>1.7663310378768723E-3</v>
      </c>
      <c r="BG245" s="13">
        <f t="shared" si="384"/>
        <v>6.1616794321298952E-4</v>
      </c>
      <c r="BH245" s="13">
        <f t="shared" si="385"/>
        <v>1.6120828688191997E-4</v>
      </c>
      <c r="BI245" s="13">
        <f t="shared" si="386"/>
        <v>3.3741595349980958E-5</v>
      </c>
      <c r="BJ245" s="14">
        <f t="shared" si="387"/>
        <v>0.20882919189046306</v>
      </c>
      <c r="BK245" s="14">
        <f t="shared" si="388"/>
        <v>0.22465044618500582</v>
      </c>
      <c r="BL245" s="14">
        <f t="shared" si="389"/>
        <v>0.50437081546392115</v>
      </c>
      <c r="BM245" s="14">
        <f t="shared" si="390"/>
        <v>0.55492759971812788</v>
      </c>
      <c r="BN245" s="14">
        <f t="shared" si="391"/>
        <v>0.44178598081437281</v>
      </c>
    </row>
    <row r="246" spans="1:66" x14ac:dyDescent="0.25">
      <c r="A246" t="s">
        <v>21</v>
      </c>
      <c r="B246" t="s">
        <v>150</v>
      </c>
      <c r="C246" t="s">
        <v>270</v>
      </c>
      <c r="D246" t="s">
        <v>493</v>
      </c>
      <c r="E246" s="10">
        <f>VLOOKUP(A246,home!$A$2:$E$405,3,FALSE)</f>
        <v>1.4055555555555601</v>
      </c>
      <c r="F246" s="10">
        <f>VLOOKUP(B246,home!$B$2:$E$405,3,FALSE)</f>
        <v>1.1499999999999999</v>
      </c>
      <c r="G246" s="10">
        <f>VLOOKUP(C246,away!$B$2:$E$405,4,FALSE)</f>
        <v>1.1499999999999999</v>
      </c>
      <c r="H246" s="10">
        <f>VLOOKUP(A246,away!$A$2:$E$405,3,FALSE)</f>
        <v>1.3583333333333301</v>
      </c>
      <c r="I246" s="10">
        <f>VLOOKUP(C246,away!$B$2:$E$405,3,FALSE)</f>
        <v>1.03</v>
      </c>
      <c r="J246" s="10">
        <f>VLOOKUP(B246,home!$B$2:$E$405,4,FALSE)</f>
        <v>0.86</v>
      </c>
      <c r="K246" s="12">
        <f t="shared" si="336"/>
        <v>1.8588472222222279</v>
      </c>
      <c r="L246" s="12">
        <f t="shared" si="337"/>
        <v>1.2032116666666637</v>
      </c>
      <c r="M246" s="13">
        <f t="shared" si="338"/>
        <v>4.6791257976125898E-2</v>
      </c>
      <c r="N246" s="13">
        <f t="shared" si="339"/>
        <v>8.6977799913205298E-2</v>
      </c>
      <c r="O246" s="13">
        <f t="shared" si="340"/>
        <v>5.6299787494884262E-2</v>
      </c>
      <c r="P246" s="13">
        <f t="shared" si="341"/>
        <v>0.10465270359656732</v>
      </c>
      <c r="Q246" s="13">
        <f t="shared" si="342"/>
        <v>8.0839220881831222E-2</v>
      </c>
      <c r="R246" s="13">
        <f t="shared" si="343"/>
        <v>3.3870280572349351E-2</v>
      </c>
      <c r="S246" s="13">
        <f t="shared" si="344"/>
        <v>5.8516210312506832E-2</v>
      </c>
      <c r="T246" s="13">
        <f t="shared" si="345"/>
        <v>9.726669368926269E-2</v>
      </c>
      <c r="U246" s="13">
        <f t="shared" si="346"/>
        <v>6.2959676957799082E-2</v>
      </c>
      <c r="V246" s="13">
        <f t="shared" si="347"/>
        <v>1.4541841736889617E-2</v>
      </c>
      <c r="W246" s="13">
        <f t="shared" si="348"/>
        <v>5.0089253727600341E-2</v>
      </c>
      <c r="X246" s="13">
        <f t="shared" si="349"/>
        <v>6.0267974459675404E-2</v>
      </c>
      <c r="Y246" s="13">
        <f t="shared" si="350"/>
        <v>3.6257564998124991E-2</v>
      </c>
      <c r="Z246" s="13">
        <f t="shared" si="351"/>
        <v>1.3584372245974658E-2</v>
      </c>
      <c r="AA246" s="13">
        <f t="shared" si="352"/>
        <v>2.5251272615062721E-2</v>
      </c>
      <c r="AB246" s="13">
        <f t="shared" si="353"/>
        <v>2.346912897904278E-2</v>
      </c>
      <c r="AC246" s="13">
        <f t="shared" si="354"/>
        <v>2.0327555814691183E-3</v>
      </c>
      <c r="AD246" s="13">
        <f t="shared" si="355"/>
        <v>2.3277067538683565E-2</v>
      </c>
      <c r="AE246" s="13">
        <f t="shared" si="356"/>
        <v>2.8007239228331947E-2</v>
      </c>
      <c r="AF246" s="13">
        <f t="shared" si="357"/>
        <v>1.6849318495326629E-2</v>
      </c>
      <c r="AG246" s="13">
        <f t="shared" si="358"/>
        <v>6.7577655296531302E-3</v>
      </c>
      <c r="AH246" s="13">
        <f t="shared" si="359"/>
        <v>4.0862187926748849E-3</v>
      </c>
      <c r="AI246" s="13">
        <f t="shared" si="360"/>
        <v>7.595656452155976E-3</v>
      </c>
      <c r="AJ246" s="13">
        <f t="shared" si="361"/>
        <v>7.0595824485222411E-3</v>
      </c>
      <c r="AK246" s="13">
        <f t="shared" si="362"/>
        <v>4.3742284081614525E-3</v>
      </c>
      <c r="AL246" s="13">
        <f t="shared" si="363"/>
        <v>1.818573610141429E-4</v>
      </c>
      <c r="AM246" s="13">
        <f t="shared" si="364"/>
        <v>8.6537024671522259E-3</v>
      </c>
      <c r="AN246" s="13">
        <f t="shared" si="365"/>
        <v>1.0412235768339648E-2</v>
      </c>
      <c r="AO246" s="13">
        <f t="shared" si="366"/>
        <v>6.2640617762751011E-3</v>
      </c>
      <c r="AP246" s="13">
        <f t="shared" si="367"/>
        <v>2.5123307366449682E-3</v>
      </c>
      <c r="AQ246" s="13">
        <f t="shared" si="368"/>
        <v>7.5571641321411985E-4</v>
      </c>
      <c r="AR246" s="13">
        <f t="shared" si="369"/>
        <v>9.8331722477979834E-4</v>
      </c>
      <c r="AS246" s="13">
        <f t="shared" si="370"/>
        <v>1.8278364918451983E-3</v>
      </c>
      <c r="AT246" s="13">
        <f t="shared" si="371"/>
        <v>1.6988343927714347E-3</v>
      </c>
      <c r="AU246" s="13">
        <f t="shared" si="372"/>
        <v>1.0526245306729219E-3</v>
      </c>
      <c r="AV246" s="13">
        <f t="shared" si="373"/>
        <v>4.8916704622108424E-4</v>
      </c>
      <c r="AW246" s="13">
        <f t="shared" si="374"/>
        <v>1.1298326345951177E-5</v>
      </c>
      <c r="AX246" s="13">
        <f t="shared" si="375"/>
        <v>2.6809851321672592E-3</v>
      </c>
      <c r="AY246" s="13">
        <f t="shared" si="376"/>
        <v>3.2257925891835135E-3</v>
      </c>
      <c r="AZ246" s="13">
        <f t="shared" si="377"/>
        <v>1.9406556387762345E-3</v>
      </c>
      <c r="BA246" s="13">
        <f t="shared" si="378"/>
        <v>7.7833983518600376E-4</v>
      </c>
      <c r="BB246" s="13">
        <f t="shared" si="379"/>
        <v>2.3412689258180201E-4</v>
      </c>
      <c r="BC246" s="13">
        <f t="shared" si="380"/>
        <v>5.6340841726967402E-5</v>
      </c>
      <c r="BD246" s="13">
        <f t="shared" si="381"/>
        <v>1.9718979281488965E-4</v>
      </c>
      <c r="BE246" s="13">
        <f t="shared" si="382"/>
        <v>3.6654569862453422E-4</v>
      </c>
      <c r="BF246" s="13">
        <f t="shared" si="383"/>
        <v>3.4067622685286076E-4</v>
      </c>
      <c r="BG246" s="13">
        <f t="shared" si="384"/>
        <v>2.1108835265419654E-4</v>
      </c>
      <c r="BH246" s="13">
        <f t="shared" si="385"/>
        <v>9.8095249493679814E-5</v>
      </c>
      <c r="BI246" s="13">
        <f t="shared" si="386"/>
        <v>3.6468816406904615E-5</v>
      </c>
      <c r="BJ246" s="14">
        <f t="shared" si="387"/>
        <v>0.52410418655294322</v>
      </c>
      <c r="BK246" s="14">
        <f t="shared" si="388"/>
        <v>0.22994241915375643</v>
      </c>
      <c r="BL246" s="14">
        <f t="shared" si="389"/>
        <v>0.23226767654379021</v>
      </c>
      <c r="BM246" s="14">
        <f t="shared" si="390"/>
        <v>0.58725310979866352</v>
      </c>
      <c r="BN246" s="14">
        <f t="shared" si="391"/>
        <v>0.40943105043496336</v>
      </c>
    </row>
    <row r="247" spans="1:66" x14ac:dyDescent="0.25">
      <c r="A247" t="s">
        <v>32</v>
      </c>
      <c r="B247" t="s">
        <v>207</v>
      </c>
      <c r="C247" t="s">
        <v>331</v>
      </c>
      <c r="D247" t="s">
        <v>493</v>
      </c>
      <c r="E247" s="10">
        <f>VLOOKUP(A247,home!$A$2:$E$405,3,FALSE)</f>
        <v>1.2277580071174401</v>
      </c>
      <c r="F247" s="10">
        <f>VLOOKUP(B247,home!$B$2:$E$405,3,FALSE)</f>
        <v>1.17</v>
      </c>
      <c r="G247" s="10">
        <f>VLOOKUP(C247,away!$B$2:$E$405,4,FALSE)</f>
        <v>0.65</v>
      </c>
      <c r="H247" s="10">
        <f>VLOOKUP(A247,away!$A$2:$E$405,3,FALSE)</f>
        <v>1.1316725978647699</v>
      </c>
      <c r="I247" s="10">
        <f>VLOOKUP(C247,away!$B$2:$E$405,3,FALSE)</f>
        <v>0.38</v>
      </c>
      <c r="J247" s="10">
        <f>VLOOKUP(B247,home!$B$2:$E$405,4,FALSE)</f>
        <v>0.94</v>
      </c>
      <c r="K247" s="12">
        <f t="shared" si="336"/>
        <v>0.93370996441281306</v>
      </c>
      <c r="L247" s="12">
        <f t="shared" si="337"/>
        <v>0.40423345195729576</v>
      </c>
      <c r="M247" s="13">
        <f t="shared" si="338"/>
        <v>0.26238473021855818</v>
      </c>
      <c r="N247" s="13">
        <f t="shared" si="339"/>
        <v>0.2449912371148355</v>
      </c>
      <c r="O247" s="13">
        <f t="shared" si="340"/>
        <v>0.10606468523713153</v>
      </c>
      <c r="P247" s="13">
        <f t="shared" si="341"/>
        <v>9.9033653478218298E-2</v>
      </c>
      <c r="Q247" s="13">
        <f t="shared" si="342"/>
        <v>0.11437537964397204</v>
      </c>
      <c r="R247" s="13">
        <f t="shared" si="343"/>
        <v>2.1437446922084855E-2</v>
      </c>
      <c r="S247" s="13">
        <f t="shared" si="344"/>
        <v>9.3447363658265732E-3</v>
      </c>
      <c r="T247" s="13">
        <f t="shared" si="345"/>
        <v>4.6234354532409025E-2</v>
      </c>
      <c r="U247" s="13">
        <f t="shared" si="346"/>
        <v>2.0016357802721419E-2</v>
      </c>
      <c r="V247" s="13">
        <f t="shared" si="347"/>
        <v>3.91894156648737E-4</v>
      </c>
      <c r="W247" s="13">
        <f t="shared" si="348"/>
        <v>3.5597810552358382E-2</v>
      </c>
      <c r="X247" s="13">
        <f t="shared" si="349"/>
        <v>1.4389825841701676E-2</v>
      </c>
      <c r="Y247" s="13">
        <f t="shared" si="350"/>
        <v>2.9084244865276838E-3</v>
      </c>
      <c r="Z247" s="13">
        <f t="shared" si="351"/>
        <v>2.8885777234885549E-3</v>
      </c>
      <c r="AA247" s="13">
        <f t="shared" si="352"/>
        <v>2.6970938034021432E-3</v>
      </c>
      <c r="AB247" s="13">
        <f t="shared" si="353"/>
        <v>1.2591516795963167E-3</v>
      </c>
      <c r="AC247" s="13">
        <f t="shared" si="354"/>
        <v>9.2447048265159923E-6</v>
      </c>
      <c r="AD247" s="13">
        <f t="shared" si="355"/>
        <v>8.3095076060041486E-3</v>
      </c>
      <c r="AE247" s="13">
        <f t="shared" si="356"/>
        <v>3.3589809436404615E-3</v>
      </c>
      <c r="AF247" s="13">
        <f t="shared" si="357"/>
        <v>6.7890623095327924E-4</v>
      </c>
      <c r="AG247" s="13">
        <f t="shared" si="358"/>
        <v>9.1478869764520382E-5</v>
      </c>
      <c r="AH247" s="13">
        <f t="shared" si="359"/>
        <v>2.919149361031814E-4</v>
      </c>
      <c r="AI247" s="13">
        <f t="shared" si="360"/>
        <v>2.725638846004701E-4</v>
      </c>
      <c r="AJ247" s="13">
        <f t="shared" si="361"/>
        <v>1.272478074952615E-4</v>
      </c>
      <c r="AK247" s="13">
        <f t="shared" si="362"/>
        <v>3.9604181936003042E-5</v>
      </c>
      <c r="AL247" s="13">
        <f t="shared" si="363"/>
        <v>1.3957167302151835E-7</v>
      </c>
      <c r="AM247" s="13">
        <f t="shared" si="364"/>
        <v>1.5517340102180269E-3</v>
      </c>
      <c r="AN247" s="13">
        <f t="shared" si="365"/>
        <v>6.2726279546997056E-4</v>
      </c>
      <c r="AO247" s="13">
        <f t="shared" si="366"/>
        <v>1.2678030254860472E-4</v>
      </c>
      <c r="AP247" s="13">
        <f t="shared" si="367"/>
        <v>1.7082946446470939E-5</v>
      </c>
      <c r="AQ247" s="13">
        <f t="shared" si="368"/>
        <v>1.7263746029146419E-6</v>
      </c>
      <c r="AR247" s="13">
        <f t="shared" si="369"/>
        <v>2.3600356459776502E-5</v>
      </c>
      <c r="AS247" s="13">
        <f t="shared" si="370"/>
        <v>2.2035887990187619E-5</v>
      </c>
      <c r="AT247" s="13">
        <f t="shared" si="371"/>
        <v>1.0287564095561408E-5</v>
      </c>
      <c r="AU247" s="13">
        <f t="shared" si="372"/>
        <v>3.2018670351870593E-6</v>
      </c>
      <c r="AV247" s="13">
        <f t="shared" si="373"/>
        <v>7.474037888697669E-7</v>
      </c>
      <c r="AW247" s="13">
        <f t="shared" si="374"/>
        <v>1.4633190533562731E-9</v>
      </c>
      <c r="AX247" s="13">
        <f t="shared" si="375"/>
        <v>2.4147825124313754E-4</v>
      </c>
      <c r="AY247" s="13">
        <f t="shared" si="376"/>
        <v>9.761358707262462E-5</v>
      </c>
      <c r="AZ247" s="13">
        <f t="shared" si="377"/>
        <v>1.9729338630150556E-5</v>
      </c>
      <c r="BA247" s="13">
        <f t="shared" si="378"/>
        <v>2.6584195531000612E-6</v>
      </c>
      <c r="BB247" s="13">
        <f t="shared" si="379"/>
        <v>2.6865552817510231E-7</v>
      </c>
      <c r="BC247" s="13">
        <f t="shared" si="380"/>
        <v>2.1719910308326441E-8</v>
      </c>
      <c r="BD247" s="13">
        <f t="shared" si="381"/>
        <v>1.5900089265263514E-6</v>
      </c>
      <c r="BE247" s="13">
        <f t="shared" si="382"/>
        <v>1.4846071782029746E-6</v>
      </c>
      <c r="BF247" s="13">
        <f t="shared" si="383"/>
        <v>6.9309625776345298E-7</v>
      </c>
      <c r="BG247" s="13">
        <f t="shared" si="384"/>
        <v>2.1571696072365594E-7</v>
      </c>
      <c r="BH247" s="13">
        <f t="shared" si="385"/>
        <v>5.0354268930131235E-8</v>
      </c>
      <c r="BI247" s="13">
        <f t="shared" si="386"/>
        <v>9.4032565301572124E-9</v>
      </c>
      <c r="BJ247" s="14">
        <f t="shared" si="387"/>
        <v>0.47362226222339021</v>
      </c>
      <c r="BK247" s="14">
        <f t="shared" si="388"/>
        <v>0.37126201208282389</v>
      </c>
      <c r="BL247" s="14">
        <f t="shared" si="389"/>
        <v>0.15226998252128937</v>
      </c>
      <c r="BM247" s="14">
        <f t="shared" si="390"/>
        <v>0.15165808981243811</v>
      </c>
      <c r="BN247" s="14">
        <f t="shared" si="391"/>
        <v>0.84828713261480038</v>
      </c>
    </row>
    <row r="248" spans="1:66" x14ac:dyDescent="0.25">
      <c r="A248" t="s">
        <v>32</v>
      </c>
      <c r="B248" t="s">
        <v>209</v>
      </c>
      <c r="C248" t="s">
        <v>309</v>
      </c>
      <c r="D248" t="s">
        <v>493</v>
      </c>
      <c r="E248" s="10">
        <f>VLOOKUP(A248,home!$A$2:$E$405,3,FALSE)</f>
        <v>1.2277580071174401</v>
      </c>
      <c r="F248" s="10">
        <f>VLOOKUP(B248,home!$B$2:$E$405,3,FALSE)</f>
        <v>1.03</v>
      </c>
      <c r="G248" s="10">
        <f>VLOOKUP(C248,away!$B$2:$E$405,4,FALSE)</f>
        <v>0.92</v>
      </c>
      <c r="H248" s="10">
        <f>VLOOKUP(A248,away!$A$2:$E$405,3,FALSE)</f>
        <v>1.1316725978647699</v>
      </c>
      <c r="I248" s="10">
        <f>VLOOKUP(C248,away!$B$2:$E$405,3,FALSE)</f>
        <v>0.54</v>
      </c>
      <c r="J248" s="10">
        <f>VLOOKUP(B248,home!$B$2:$E$405,4,FALSE)</f>
        <v>1.3</v>
      </c>
      <c r="K248" s="12">
        <f t="shared" si="336"/>
        <v>1.1634234875444864</v>
      </c>
      <c r="L248" s="12">
        <f t="shared" si="337"/>
        <v>0.79443416370106856</v>
      </c>
      <c r="M248" s="13">
        <f t="shared" si="338"/>
        <v>0.14116051226061949</v>
      </c>
      <c r="N248" s="13">
        <f t="shared" si="339"/>
        <v>0.16422945547781617</v>
      </c>
      <c r="O248" s="13">
        <f t="shared" si="340"/>
        <v>0.11214273350537968</v>
      </c>
      <c r="P248" s="13">
        <f t="shared" si="341"/>
        <v>0.13046949011760076</v>
      </c>
      <c r="Q248" s="13">
        <f t="shared" si="342"/>
        <v>9.5534202924766429E-2</v>
      </c>
      <c r="R248" s="13">
        <f t="shared" si="343"/>
        <v>4.4545009353749047E-2</v>
      </c>
      <c r="S248" s="13">
        <f t="shared" si="344"/>
        <v>3.0147042503145451E-2</v>
      </c>
      <c r="T248" s="13">
        <f t="shared" si="345"/>
        <v>7.5895634605384996E-2</v>
      </c>
      <c r="U248" s="13">
        <f t="shared" si="346"/>
        <v>5.1824710135040496E-2</v>
      </c>
      <c r="V248" s="13">
        <f t="shared" si="347"/>
        <v>3.0959785510594842E-3</v>
      </c>
      <c r="W248" s="13">
        <f t="shared" si="348"/>
        <v>3.7048911848838136E-2</v>
      </c>
      <c r="X248" s="13">
        <f t="shared" si="349"/>
        <v>2.9432921300666336E-2</v>
      </c>
      <c r="Y248" s="13">
        <f t="shared" si="350"/>
        <v>1.1691259109387113E-2</v>
      </c>
      <c r="Z248" s="13">
        <f t="shared" si="351"/>
        <v>1.1796025751000637E-2</v>
      </c>
      <c r="AA248" s="13">
        <f t="shared" si="352"/>
        <v>1.3723773418393731E-2</v>
      </c>
      <c r="AB248" s="13">
        <f t="shared" si="353"/>
        <v>7.9832801663489768E-3</v>
      </c>
      <c r="AC248" s="13">
        <f t="shared" si="354"/>
        <v>1.7884372216732102E-4</v>
      </c>
      <c r="AD248" s="13">
        <f t="shared" si="355"/>
        <v>1.0775893558225877E-2</v>
      </c>
      <c r="AE248" s="13">
        <f t="shared" si="356"/>
        <v>8.5607379870609058E-3</v>
      </c>
      <c r="AF248" s="13">
        <f t="shared" si="357"/>
        <v>3.4004713617073498E-3</v>
      </c>
      <c r="AG248" s="13">
        <f t="shared" si="358"/>
        <v>9.0048354080913759E-4</v>
      </c>
      <c r="AH248" s="13">
        <f t="shared" si="359"/>
        <v>2.3427914631231144E-3</v>
      </c>
      <c r="AI248" s="13">
        <f t="shared" si="360"/>
        <v>2.7256586146161442E-3</v>
      </c>
      <c r="AJ248" s="13">
        <f t="shared" si="361"/>
        <v>1.5855476256361938E-3</v>
      </c>
      <c r="AK248" s="13">
        <f t="shared" si="362"/>
        <v>6.148877827618466E-4</v>
      </c>
      <c r="AL248" s="13">
        <f t="shared" si="363"/>
        <v>6.6119480209377988E-6</v>
      </c>
      <c r="AM248" s="13">
        <f t="shared" si="364"/>
        <v>2.5073855329838619E-3</v>
      </c>
      <c r="AN248" s="13">
        <f t="shared" si="365"/>
        <v>1.9919527289721925E-3</v>
      </c>
      <c r="AO248" s="13">
        <f t="shared" si="366"/>
        <v>7.9123765018654238E-4</v>
      </c>
      <c r="AP248" s="13">
        <f t="shared" si="367"/>
        <v>2.0952874030491487E-4</v>
      </c>
      <c r="AQ248" s="13">
        <f t="shared" si="368"/>
        <v>4.1614197393868339E-5</v>
      </c>
      <c r="AR248" s="13">
        <f t="shared" si="369"/>
        <v>3.7223871534644294E-4</v>
      </c>
      <c r="AS248" s="13">
        <f t="shared" si="370"/>
        <v>4.3307126440743804E-4</v>
      </c>
      <c r="AT248" s="13">
        <f t="shared" si="371"/>
        <v>2.5192264039610102E-4</v>
      </c>
      <c r="AU248" s="13">
        <f t="shared" si="372"/>
        <v>9.7697572293682425E-5</v>
      </c>
      <c r="AV248" s="13">
        <f t="shared" si="373"/>
        <v>2.8415912570636396E-5</v>
      </c>
      <c r="AW248" s="13">
        <f t="shared" si="374"/>
        <v>1.6975503692781615E-7</v>
      </c>
      <c r="AX248" s="13">
        <f t="shared" si="375"/>
        <v>4.8619187023377861E-4</v>
      </c>
      <c r="AY248" s="13">
        <f t="shared" si="376"/>
        <v>3.8624743182743036E-4</v>
      </c>
      <c r="AZ248" s="13">
        <f t="shared" si="377"/>
        <v>1.5342407774275504E-4</v>
      </c>
      <c r="BA248" s="13">
        <f t="shared" si="378"/>
        <v>4.0628442964391118E-5</v>
      </c>
      <c r="BB248" s="13">
        <f t="shared" si="379"/>
        <v>8.069155777223154E-6</v>
      </c>
      <c r="BC248" s="13">
        <f t="shared" si="380"/>
        <v>1.2820826043303848E-6</v>
      </c>
      <c r="BD248" s="13">
        <f t="shared" si="381"/>
        <v>4.9286525420568574E-5</v>
      </c>
      <c r="BE248" s="13">
        <f t="shared" si="382"/>
        <v>5.7341101293747884E-5</v>
      </c>
      <c r="BF248" s="13">
        <f t="shared" si="383"/>
        <v>3.335599202340691E-5</v>
      </c>
      <c r="BG248" s="13">
        <f t="shared" si="384"/>
        <v>1.293571485679271E-5</v>
      </c>
      <c r="BH248" s="13">
        <f t="shared" si="385"/>
        <v>3.7624286231427E-6</v>
      </c>
      <c r="BI248" s="13">
        <f t="shared" si="386"/>
        <v>8.7545956607477564E-7</v>
      </c>
      <c r="BJ248" s="14">
        <f t="shared" si="387"/>
        <v>0.44408753362565362</v>
      </c>
      <c r="BK248" s="14">
        <f t="shared" si="388"/>
        <v>0.30544472653444077</v>
      </c>
      <c r="BL248" s="14">
        <f t="shared" si="389"/>
        <v>0.23882929539184733</v>
      </c>
      <c r="BM248" s="14">
        <f t="shared" si="390"/>
        <v>0.31169009998622016</v>
      </c>
      <c r="BN248" s="14">
        <f t="shared" si="391"/>
        <v>0.68808140363993153</v>
      </c>
    </row>
    <row r="249" spans="1:66" x14ac:dyDescent="0.25">
      <c r="A249" t="s">
        <v>32</v>
      </c>
      <c r="B249" t="s">
        <v>211</v>
      </c>
      <c r="C249" t="s">
        <v>36</v>
      </c>
      <c r="D249" t="s">
        <v>493</v>
      </c>
      <c r="E249" s="10">
        <f>VLOOKUP(A249,home!$A$2:$E$405,3,FALSE)</f>
        <v>1.2277580071174401</v>
      </c>
      <c r="F249" s="10">
        <f>VLOOKUP(B249,home!$B$2:$E$405,3,FALSE)</f>
        <v>0.81</v>
      </c>
      <c r="G249" s="10">
        <f>VLOOKUP(C249,away!$B$2:$E$405,4,FALSE)</f>
        <v>0.54</v>
      </c>
      <c r="H249" s="10">
        <f>VLOOKUP(A249,away!$A$2:$E$405,3,FALSE)</f>
        <v>1.1316725978647699</v>
      </c>
      <c r="I249" s="10">
        <f>VLOOKUP(C249,away!$B$2:$E$405,3,FALSE)</f>
        <v>1.74</v>
      </c>
      <c r="J249" s="10">
        <f>VLOOKUP(B249,home!$B$2:$E$405,4,FALSE)</f>
        <v>0.88</v>
      </c>
      <c r="K249" s="12">
        <f t="shared" si="336"/>
        <v>0.53702135231316839</v>
      </c>
      <c r="L249" s="12">
        <f t="shared" si="337"/>
        <v>1.7328170818505357</v>
      </c>
      <c r="M249" s="13">
        <f t="shared" si="338"/>
        <v>0.10332887315035326</v>
      </c>
      <c r="N249" s="13">
        <f t="shared" si="339"/>
        <v>5.5489811192198535E-2</v>
      </c>
      <c r="O249" s="13">
        <f t="shared" si="340"/>
        <v>0.17905003644329931</v>
      </c>
      <c r="P249" s="13">
        <f t="shared" si="341"/>
        <v>9.6153692702502666E-2</v>
      </c>
      <c r="Q249" s="13">
        <f t="shared" si="342"/>
        <v>1.489960672301842E-2</v>
      </c>
      <c r="R249" s="13">
        <f t="shared" si="343"/>
        <v>0.15513048082745501</v>
      </c>
      <c r="S249" s="13">
        <f t="shared" si="344"/>
        <v>2.2369189604134639E-2</v>
      </c>
      <c r="T249" s="13">
        <f t="shared" si="345"/>
        <v>2.5818293042501408E-2</v>
      </c>
      <c r="U249" s="13">
        <f t="shared" si="346"/>
        <v>8.3308380598951917E-2</v>
      </c>
      <c r="V249" s="13">
        <f t="shared" si="347"/>
        <v>2.3128742212689358E-3</v>
      </c>
      <c r="W249" s="13">
        <f t="shared" si="348"/>
        <v>2.6671356504432424E-3</v>
      </c>
      <c r="X249" s="13">
        <f t="shared" si="349"/>
        <v>4.6216582147005905E-3</v>
      </c>
      <c r="Y249" s="13">
        <f t="shared" si="350"/>
        <v>4.004244150454017E-3</v>
      </c>
      <c r="Z249" s="13">
        <f t="shared" si="351"/>
        <v>8.960424903116701E-2</v>
      </c>
      <c r="AA249" s="13">
        <f t="shared" si="352"/>
        <v>4.8119394987723212E-2</v>
      </c>
      <c r="AB249" s="13">
        <f t="shared" si="353"/>
        <v>1.2920571284399307E-2</v>
      </c>
      <c r="AC249" s="13">
        <f t="shared" si="354"/>
        <v>1.3451673183824969E-4</v>
      </c>
      <c r="AD249" s="13">
        <f t="shared" si="355"/>
        <v>3.5807719845092301E-4</v>
      </c>
      <c r="AE249" s="13">
        <f t="shared" si="356"/>
        <v>6.2048228609694366E-4</v>
      </c>
      <c r="AF249" s="13">
        <f t="shared" si="357"/>
        <v>5.3759115216722763E-4</v>
      </c>
      <c r="AG249" s="13">
        <f t="shared" si="358"/>
        <v>3.1051571050902751E-4</v>
      </c>
      <c r="AH249" s="13">
        <f t="shared" si="359"/>
        <v>3.8816943331898876E-2</v>
      </c>
      <c r="AI249" s="13">
        <f t="shared" si="360"/>
        <v>2.0845527400759956E-2</v>
      </c>
      <c r="AJ249" s="13">
        <f t="shared" si="361"/>
        <v>5.597246657218659E-3</v>
      </c>
      <c r="AK249" s="13">
        <f t="shared" si="362"/>
        <v>1.0019469896966418E-3</v>
      </c>
      <c r="AL249" s="13">
        <f t="shared" si="363"/>
        <v>5.0070343756480966E-6</v>
      </c>
      <c r="AM249" s="13">
        <f t="shared" si="364"/>
        <v>3.8459020268925101E-5</v>
      </c>
      <c r="AN249" s="13">
        <f t="shared" si="365"/>
        <v>6.6642447273229403E-5</v>
      </c>
      <c r="AO249" s="13">
        <f t="shared" si="366"/>
        <v>5.7739585505687788E-5</v>
      </c>
      <c r="AP249" s="13">
        <f t="shared" si="367"/>
        <v>3.3350713354408466E-5</v>
      </c>
      <c r="AQ249" s="13">
        <f t="shared" si="368"/>
        <v>1.4447671448104942E-5</v>
      </c>
      <c r="AR249" s="13">
        <f t="shared" si="369"/>
        <v>1.3452532494147712E-2</v>
      </c>
      <c r="AS249" s="13">
        <f t="shared" si="370"/>
        <v>7.2242971920440432E-3</v>
      </c>
      <c r="AT249" s="13">
        <f t="shared" si="371"/>
        <v>1.9398009237918585E-3</v>
      </c>
      <c r="AU249" s="13">
        <f t="shared" si="372"/>
        <v>3.4723817177101238E-4</v>
      </c>
      <c r="AV249" s="13">
        <f t="shared" si="373"/>
        <v>4.6618578144805332E-5</v>
      </c>
      <c r="AW249" s="13">
        <f t="shared" si="374"/>
        <v>1.2942624361214403E-7</v>
      </c>
      <c r="AX249" s="13">
        <f t="shared" si="375"/>
        <v>3.4422191789096166E-6</v>
      </c>
      <c r="AY249" s="13">
        <f t="shared" si="376"/>
        <v>5.9647361926881091E-6</v>
      </c>
      <c r="AZ249" s="13">
        <f t="shared" si="377"/>
        <v>5.1678983817110427E-6</v>
      </c>
      <c r="BA249" s="13">
        <f t="shared" si="378"/>
        <v>2.9850075310322111E-6</v>
      </c>
      <c r="BB249" s="13">
        <f t="shared" si="379"/>
        <v>1.2931180098062771E-6</v>
      </c>
      <c r="BC249" s="13">
        <f t="shared" si="380"/>
        <v>4.4814739524817666E-7</v>
      </c>
      <c r="BD249" s="13">
        <f t="shared" si="381"/>
        <v>3.8851296833347579E-3</v>
      </c>
      <c r="BE249" s="13">
        <f t="shared" si="382"/>
        <v>2.086397596456463E-3</v>
      </c>
      <c r="BF249" s="13">
        <f t="shared" si="383"/>
        <v>5.6022002935599696E-4</v>
      </c>
      <c r="BG249" s="13">
        <f t="shared" si="384"/>
        <v>1.0028337258589347E-4</v>
      </c>
      <c r="BH249" s="13">
        <f t="shared" si="385"/>
        <v>1.3463578090150456E-5</v>
      </c>
      <c r="BI249" s="13">
        <f t="shared" si="386"/>
        <v>1.446045782589309E-6</v>
      </c>
      <c r="BJ249" s="14">
        <f t="shared" si="387"/>
        <v>0.10955735588508007</v>
      </c>
      <c r="BK249" s="14">
        <f t="shared" si="388"/>
        <v>0.2243101181806661</v>
      </c>
      <c r="BL249" s="14">
        <f t="shared" si="389"/>
        <v>0.57444795618690814</v>
      </c>
      <c r="BM249" s="14">
        <f t="shared" si="390"/>
        <v>0.39386134293504527</v>
      </c>
      <c r="BN249" s="14">
        <f t="shared" si="391"/>
        <v>0.60405250103882724</v>
      </c>
    </row>
    <row r="250" spans="1:66" x14ac:dyDescent="0.25">
      <c r="A250" t="s">
        <v>32</v>
      </c>
      <c r="B250" t="s">
        <v>35</v>
      </c>
      <c r="C250" t="s">
        <v>311</v>
      </c>
      <c r="D250" t="s">
        <v>493</v>
      </c>
      <c r="E250" s="10">
        <f>VLOOKUP(A250,home!$A$2:$E$405,3,FALSE)</f>
        <v>1.2277580071174401</v>
      </c>
      <c r="F250" s="10">
        <f>VLOOKUP(B250,home!$B$2:$E$405,3,FALSE)</f>
        <v>1.68</v>
      </c>
      <c r="G250" s="10">
        <f>VLOOKUP(C250,away!$B$2:$E$405,4,FALSE)</f>
        <v>1.0900000000000001</v>
      </c>
      <c r="H250" s="10">
        <f>VLOOKUP(A250,away!$A$2:$E$405,3,FALSE)</f>
        <v>1.1316725978647699</v>
      </c>
      <c r="I250" s="10">
        <f>VLOOKUP(C250,away!$B$2:$E$405,3,FALSE)</f>
        <v>1.03</v>
      </c>
      <c r="J250" s="10">
        <f>VLOOKUP(B250,home!$B$2:$E$405,4,FALSE)</f>
        <v>0.82</v>
      </c>
      <c r="K250" s="12">
        <f t="shared" si="336"/>
        <v>2.2482704626334562</v>
      </c>
      <c r="L250" s="12">
        <f t="shared" si="337"/>
        <v>0.95581067615658477</v>
      </c>
      <c r="M250" s="13">
        <f t="shared" si="338"/>
        <v>4.0596186766611482E-2</v>
      </c>
      <c r="N250" s="13">
        <f t="shared" si="339"/>
        <v>9.1271207602923773E-2</v>
      </c>
      <c r="O250" s="13">
        <f t="shared" si="340"/>
        <v>3.8802268722773925E-2</v>
      </c>
      <c r="P250" s="13">
        <f t="shared" si="341"/>
        <v>8.7237994652578602E-2</v>
      </c>
      <c r="Q250" s="13">
        <f t="shared" si="342"/>
        <v>0.10260118007126988</v>
      </c>
      <c r="R250" s="13">
        <f t="shared" si="343"/>
        <v>1.8543811352162019E-2</v>
      </c>
      <c r="S250" s="13">
        <f t="shared" si="344"/>
        <v>4.6866887737240619E-2</v>
      </c>
      <c r="T250" s="13">
        <f t="shared" si="345"/>
        <v>9.8067303298383979E-2</v>
      </c>
      <c r="U250" s="13">
        <f t="shared" si="346"/>
        <v>4.1691503327712834E-2</v>
      </c>
      <c r="V250" s="13">
        <f t="shared" si="347"/>
        <v>1.119035945504962E-2</v>
      </c>
      <c r="W250" s="13">
        <f t="shared" si="348"/>
        <v>7.6891734195190825E-2</v>
      </c>
      <c r="X250" s="13">
        <f t="shared" si="349"/>
        <v>7.3493940451957729E-2</v>
      </c>
      <c r="Y250" s="13">
        <f t="shared" si="350"/>
        <v>3.5123146458398743E-2</v>
      </c>
      <c r="Z250" s="13">
        <f t="shared" si="351"/>
        <v>5.9081242890100449E-3</v>
      </c>
      <c r="AA250" s="13">
        <f t="shared" si="352"/>
        <v>1.3283061328548571E-2</v>
      </c>
      <c r="AB250" s="13">
        <f t="shared" si="353"/>
        <v>1.4931957219162238E-2</v>
      </c>
      <c r="AC250" s="13">
        <f t="shared" si="354"/>
        <v>1.5029498397109177E-3</v>
      </c>
      <c r="AD250" s="13">
        <f t="shared" si="355"/>
        <v>4.3218353702927606E-2</v>
      </c>
      <c r="AE250" s="13">
        <f t="shared" si="356"/>
        <v>4.1308563875169672E-2</v>
      </c>
      <c r="AF250" s="13">
        <f t="shared" si="357"/>
        <v>1.9741583184291697E-2</v>
      </c>
      <c r="AG250" s="13">
        <f t="shared" si="358"/>
        <v>6.2897386572597705E-3</v>
      </c>
      <c r="AH250" s="13">
        <f t="shared" si="359"/>
        <v>1.411762067873958E-3</v>
      </c>
      <c r="AI250" s="13">
        <f t="shared" si="360"/>
        <v>3.1740229574673479E-3</v>
      </c>
      <c r="AJ250" s="13">
        <f t="shared" si="361"/>
        <v>3.568031031497164E-3</v>
      </c>
      <c r="AK250" s="13">
        <f t="shared" si="362"/>
        <v>2.673966259291552E-3</v>
      </c>
      <c r="AL250" s="13">
        <f t="shared" si="363"/>
        <v>1.2918881355391783E-4</v>
      </c>
      <c r="AM250" s="13">
        <f t="shared" si="364"/>
        <v>1.9433309614787474E-2</v>
      </c>
      <c r="AN250" s="13">
        <f t="shared" si="365"/>
        <v>1.8574564802870275E-2</v>
      </c>
      <c r="AO250" s="13">
        <f t="shared" si="366"/>
        <v>8.8768836717728686E-3</v>
      </c>
      <c r="AP250" s="13">
        <f t="shared" si="367"/>
        <v>2.8282067281601908E-3</v>
      </c>
      <c r="AQ250" s="13">
        <f t="shared" si="368"/>
        <v>6.758075462883486E-4</v>
      </c>
      <c r="AR250" s="13">
        <f t="shared" si="369"/>
        <v>2.6987545133336531E-4</v>
      </c>
      <c r="AS250" s="13">
        <f t="shared" si="370"/>
        <v>6.0675300582267797E-4</v>
      </c>
      <c r="AT250" s="13">
        <f t="shared" si="371"/>
        <v>6.8207243055259644E-4</v>
      </c>
      <c r="AU250" s="13">
        <f t="shared" si="372"/>
        <v>5.1116109966267058E-4</v>
      </c>
      <c r="AV250" s="13">
        <f t="shared" si="373"/>
        <v>2.873071005047047E-4</v>
      </c>
      <c r="AW250" s="13">
        <f t="shared" si="374"/>
        <v>7.7115706367407877E-6</v>
      </c>
      <c r="AX250" s="13">
        <f t="shared" si="375"/>
        <v>7.2818893330229067E-3</v>
      </c>
      <c r="AY250" s="13">
        <f t="shared" si="376"/>
        <v>6.9601075670940472E-3</v>
      </c>
      <c r="AZ250" s="13">
        <f t="shared" si="377"/>
        <v>3.3262725599133608E-3</v>
      </c>
      <c r="BA250" s="13">
        <f t="shared" si="378"/>
        <v>1.0597622748572946E-3</v>
      </c>
      <c r="BB250" s="13">
        <f t="shared" si="379"/>
        <v>2.5323302412414778E-4</v>
      </c>
      <c r="BC250" s="13">
        <f t="shared" si="380"/>
        <v>4.8408565602655709E-5</v>
      </c>
      <c r="BD250" s="13">
        <f t="shared" si="381"/>
        <v>4.2991639602834545E-5</v>
      </c>
      <c r="BE250" s="13">
        <f t="shared" si="382"/>
        <v>9.6656833459235619E-5</v>
      </c>
      <c r="BF250" s="13">
        <f t="shared" si="383"/>
        <v>1.0865535183904035E-4</v>
      </c>
      <c r="BG250" s="13">
        <f t="shared" si="384"/>
        <v>8.1428872715586721E-5</v>
      </c>
      <c r="BH250" s="13">
        <f t="shared" si="385"/>
        <v>4.5768532332998252E-5</v>
      </c>
      <c r="BI250" s="13">
        <f t="shared" si="386"/>
        <v>2.0580007872472849E-5</v>
      </c>
      <c r="BJ250" s="14">
        <f t="shared" si="387"/>
        <v>0.65732519718626725</v>
      </c>
      <c r="BK250" s="14">
        <f t="shared" si="388"/>
        <v>0.19448367483183923</v>
      </c>
      <c r="BL250" s="14">
        <f t="shared" si="389"/>
        <v>0.14083363459218784</v>
      </c>
      <c r="BM250" s="14">
        <f t="shared" si="390"/>
        <v>0.61254558573452733</v>
      </c>
      <c r="BN250" s="14">
        <f t="shared" si="391"/>
        <v>0.37905264916831971</v>
      </c>
    </row>
    <row r="251" spans="1:66" x14ac:dyDescent="0.25">
      <c r="A251" t="s">
        <v>37</v>
      </c>
      <c r="B251" t="s">
        <v>224</v>
      </c>
      <c r="C251" t="s">
        <v>39</v>
      </c>
      <c r="D251" t="s">
        <v>493</v>
      </c>
      <c r="E251" s="10">
        <f>VLOOKUP(A251,home!$A$2:$E$405,3,FALSE)</f>
        <v>1.54814814814815</v>
      </c>
      <c r="F251" s="10">
        <f>VLOOKUP(B251,home!$B$2:$E$405,3,FALSE)</f>
        <v>0.83</v>
      </c>
      <c r="G251" s="10">
        <f>VLOOKUP(C251,away!$B$2:$E$405,4,FALSE)</f>
        <v>1.04</v>
      </c>
      <c r="H251" s="10">
        <f>VLOOKUP(A251,away!$A$2:$E$405,3,FALSE)</f>
        <v>1.2666666666666699</v>
      </c>
      <c r="I251" s="10">
        <f>VLOOKUP(C251,away!$B$2:$E$405,3,FALSE)</f>
        <v>0.7</v>
      </c>
      <c r="J251" s="10">
        <f>VLOOKUP(B251,home!$B$2:$E$405,4,FALSE)</f>
        <v>1.64</v>
      </c>
      <c r="K251" s="12">
        <f t="shared" si="336"/>
        <v>1.336361481481483</v>
      </c>
      <c r="L251" s="12">
        <f t="shared" si="337"/>
        <v>1.4541333333333371</v>
      </c>
      <c r="M251" s="13">
        <f t="shared" si="338"/>
        <v>6.1390829306407935E-2</v>
      </c>
      <c r="N251" s="13">
        <f t="shared" si="339"/>
        <v>8.2040339601288148E-2</v>
      </c>
      <c r="O251" s="13">
        <f t="shared" si="340"/>
        <v>8.9270451255424876E-2</v>
      </c>
      <c r="P251" s="13">
        <f t="shared" si="341"/>
        <v>0.11929759249222011</v>
      </c>
      <c r="Q251" s="13">
        <f t="shared" si="342"/>
        <v>5.4817774885410724E-2</v>
      </c>
      <c r="R251" s="13">
        <f t="shared" si="343"/>
        <v>6.4905569426111101E-2</v>
      </c>
      <c r="S251" s="13">
        <f t="shared" si="344"/>
        <v>5.7956195311383026E-2</v>
      </c>
      <c r="T251" s="13">
        <f t="shared" si="345"/>
        <v>7.9712353720038778E-2</v>
      </c>
      <c r="U251" s="13">
        <f t="shared" si="346"/>
        <v>8.6737302914677072E-2</v>
      </c>
      <c r="V251" s="13">
        <f t="shared" si="347"/>
        <v>1.2513694180152317E-2</v>
      </c>
      <c r="W251" s="13">
        <f t="shared" si="348"/>
        <v>2.4418787619128631E-2</v>
      </c>
      <c r="X251" s="13">
        <f t="shared" si="349"/>
        <v>3.5508173036562334E-2</v>
      </c>
      <c r="Y251" s="13">
        <f t="shared" si="350"/>
        <v>2.5816809009116658E-2</v>
      </c>
      <c r="Z251" s="13">
        <f t="shared" si="351"/>
        <v>3.1460450673829764E-2</v>
      </c>
      <c r="AA251" s="13">
        <f t="shared" si="352"/>
        <v>4.2042534470554269E-2</v>
      </c>
      <c r="AB251" s="13">
        <f t="shared" si="353"/>
        <v>2.8092011825153116E-2</v>
      </c>
      <c r="AC251" s="13">
        <f t="shared" si="354"/>
        <v>1.5198255237613453E-3</v>
      </c>
      <c r="AD251" s="13">
        <f t="shared" si="355"/>
        <v>8.1580817996701055E-3</v>
      </c>
      <c r="AE251" s="13">
        <f t="shared" si="356"/>
        <v>1.1862938680960318E-2</v>
      </c>
      <c r="AF251" s="13">
        <f t="shared" si="357"/>
        <v>8.6251472836369053E-3</v>
      </c>
      <c r="AG251" s="13">
        <f t="shared" si="358"/>
        <v>4.1807047233486392E-3</v>
      </c>
      <c r="AH251" s="13">
        <f t="shared" si="359"/>
        <v>1.1436922501626274E-2</v>
      </c>
      <c r="AI251" s="13">
        <f t="shared" si="360"/>
        <v>1.5283862697862196E-2</v>
      </c>
      <c r="AJ251" s="13">
        <f t="shared" si="361"/>
        <v>1.0212382698837353E-2</v>
      </c>
      <c r="AK251" s="13">
        <f t="shared" si="362"/>
        <v>4.5491449576247163E-3</v>
      </c>
      <c r="AL251" s="13">
        <f t="shared" si="363"/>
        <v>1.1813590273427413E-4</v>
      </c>
      <c r="AM251" s="13">
        <f t="shared" si="364"/>
        <v>2.1804292559708519E-3</v>
      </c>
      <c r="AN251" s="13">
        <f t="shared" si="365"/>
        <v>3.1706348620824227E-3</v>
      </c>
      <c r="AO251" s="13">
        <f t="shared" si="366"/>
        <v>2.3052629203914E-3</v>
      </c>
      <c r="AP251" s="13">
        <f t="shared" si="367"/>
        <v>1.1173865515461637E-3</v>
      </c>
      <c r="AQ251" s="13">
        <f t="shared" si="368"/>
        <v>4.0620725770541626E-4</v>
      </c>
      <c r="AR251" s="13">
        <f t="shared" si="369"/>
        <v>3.3261620480729711E-3</v>
      </c>
      <c r="AS251" s="13">
        <f t="shared" si="370"/>
        <v>4.444954842210279E-3</v>
      </c>
      <c r="AT251" s="13">
        <f t="shared" si="371"/>
        <v>2.9700332190272113E-3</v>
      </c>
      <c r="AU251" s="13">
        <f t="shared" si="372"/>
        <v>1.3230126642094736E-3</v>
      </c>
      <c r="AV251" s="13">
        <f t="shared" si="373"/>
        <v>4.4200579099043389E-4</v>
      </c>
      <c r="AW251" s="13">
        <f t="shared" si="374"/>
        <v>6.3768702835405694E-6</v>
      </c>
      <c r="AX251" s="13">
        <f t="shared" si="375"/>
        <v>4.8564027846246226E-4</v>
      </c>
      <c r="AY251" s="13">
        <f t="shared" si="376"/>
        <v>7.0618571692155024E-4</v>
      </c>
      <c r="AZ251" s="13">
        <f t="shared" si="377"/>
        <v>5.1344409524976321E-4</v>
      </c>
      <c r="BA251" s="13">
        <f t="shared" si="378"/>
        <v>2.4887205790195263E-4</v>
      </c>
      <c r="BB251" s="13">
        <f t="shared" si="379"/>
        <v>9.0473288782623383E-5</v>
      </c>
      <c r="BC251" s="13">
        <f t="shared" si="380"/>
        <v>2.6312044999021143E-5</v>
      </c>
      <c r="BD251" s="13">
        <f t="shared" si="381"/>
        <v>8.0611385102853227E-4</v>
      </c>
      <c r="BE251" s="13">
        <f t="shared" si="382"/>
        <v>1.0772595002032329E-3</v>
      </c>
      <c r="BF251" s="13">
        <f t="shared" si="383"/>
        <v>7.1980405081579742E-4</v>
      </c>
      <c r="BG251" s="13">
        <f t="shared" si="384"/>
        <v>3.2063946924152379E-4</v>
      </c>
      <c r="BH251" s="13">
        <f t="shared" si="385"/>
        <v>1.0712255903425976E-4</v>
      </c>
      <c r="BI251" s="13">
        <f t="shared" si="386"/>
        <v>2.8630892338222186E-5</v>
      </c>
      <c r="BJ251" s="14">
        <f t="shared" si="387"/>
        <v>0.34639195868917488</v>
      </c>
      <c r="BK251" s="14">
        <f t="shared" si="388"/>
        <v>0.25350245843358055</v>
      </c>
      <c r="BL251" s="14">
        <f t="shared" si="389"/>
        <v>0.3680959216350429</v>
      </c>
      <c r="BM251" s="14">
        <f t="shared" si="390"/>
        <v>0.52702842361812718</v>
      </c>
      <c r="BN251" s="14">
        <f t="shared" si="391"/>
        <v>0.47172255696686288</v>
      </c>
    </row>
    <row r="252" spans="1:66" x14ac:dyDescent="0.25">
      <c r="A252" t="s">
        <v>37</v>
      </c>
      <c r="B252" t="s">
        <v>229</v>
      </c>
      <c r="C252" t="s">
        <v>38</v>
      </c>
      <c r="D252" t="s">
        <v>493</v>
      </c>
      <c r="E252" s="10">
        <f>VLOOKUP(A252,home!$A$2:$E$405,3,FALSE)</f>
        <v>1.54814814814815</v>
      </c>
      <c r="F252" s="10">
        <f>VLOOKUP(B252,home!$B$2:$E$405,3,FALSE)</f>
        <v>0.74</v>
      </c>
      <c r="G252" s="10">
        <f>VLOOKUP(C252,away!$B$2:$E$405,4,FALSE)</f>
        <v>0.75</v>
      </c>
      <c r="H252" s="10">
        <f>VLOOKUP(A252,away!$A$2:$E$405,3,FALSE)</f>
        <v>1.2666666666666699</v>
      </c>
      <c r="I252" s="10">
        <f>VLOOKUP(C252,away!$B$2:$E$405,3,FALSE)</f>
        <v>0.4</v>
      </c>
      <c r="J252" s="10">
        <f>VLOOKUP(B252,home!$B$2:$E$405,4,FALSE)</f>
        <v>0.62</v>
      </c>
      <c r="K252" s="12">
        <f t="shared" si="336"/>
        <v>0.85922222222222333</v>
      </c>
      <c r="L252" s="12">
        <f t="shared" si="337"/>
        <v>0.31413333333333421</v>
      </c>
      <c r="M252" s="13">
        <f t="shared" si="338"/>
        <v>0.30932723312624283</v>
      </c>
      <c r="N252" s="13">
        <f t="shared" si="339"/>
        <v>0.26578083264058211</v>
      </c>
      <c r="O252" s="13">
        <f t="shared" si="340"/>
        <v>9.716999483272401E-2</v>
      </c>
      <c r="P252" s="13">
        <f t="shared" si="341"/>
        <v>8.3490618893495086E-2</v>
      </c>
      <c r="Q252" s="13">
        <f t="shared" si="342"/>
        <v>0.11418239882275688</v>
      </c>
      <c r="R252" s="13">
        <f t="shared" si="343"/>
        <v>1.5262167188393226E-2</v>
      </c>
      <c r="S252" s="13">
        <f t="shared" si="344"/>
        <v>5.6337453485496682E-3</v>
      </c>
      <c r="T252" s="13">
        <f t="shared" si="345"/>
        <v>3.586849755018879E-2</v>
      </c>
      <c r="U252" s="13">
        <f t="shared" si="346"/>
        <v>1.311359320753833E-2</v>
      </c>
      <c r="V252" s="13">
        <f t="shared" si="347"/>
        <v>1.6895623629706785E-4</v>
      </c>
      <c r="W252" s="13">
        <f t="shared" si="348"/>
        <v>3.2702684818384446E-2</v>
      </c>
      <c r="X252" s="13">
        <f t="shared" si="349"/>
        <v>1.0273003390948528E-2</v>
      </c>
      <c r="Y252" s="13">
        <f t="shared" si="350"/>
        <v>1.6135463992716533E-3</v>
      </c>
      <c r="Z252" s="13">
        <f t="shared" si="351"/>
        <v>1.5981184842602024E-3</v>
      </c>
      <c r="AA252" s="13">
        <f t="shared" si="352"/>
        <v>1.3731389154204624E-3</v>
      </c>
      <c r="AB252" s="13">
        <f t="shared" si="353"/>
        <v>5.8991573516369153E-4</v>
      </c>
      <c r="AC252" s="13">
        <f t="shared" si="354"/>
        <v>2.8501897068259291E-6</v>
      </c>
      <c r="AD252" s="13">
        <f t="shared" si="355"/>
        <v>7.0247183805713133E-3</v>
      </c>
      <c r="AE252" s="13">
        <f t="shared" si="356"/>
        <v>2.2066982006168074E-3</v>
      </c>
      <c r="AF252" s="13">
        <f t="shared" si="357"/>
        <v>3.4659873071021417E-4</v>
      </c>
      <c r="AG252" s="13">
        <f t="shared" si="358"/>
        <v>3.6292738202367429E-5</v>
      </c>
      <c r="AH252" s="13">
        <f t="shared" si="359"/>
        <v>1.255055716305682E-4</v>
      </c>
      <c r="AI252" s="13">
        <f t="shared" si="360"/>
        <v>1.0783717615768724E-4</v>
      </c>
      <c r="AJ252" s="13">
        <f t="shared" si="361"/>
        <v>4.6328049068188681E-5</v>
      </c>
      <c r="AK252" s="13">
        <f t="shared" si="362"/>
        <v>1.3268696423863094E-5</v>
      </c>
      <c r="AL252" s="13">
        <f t="shared" si="363"/>
        <v>3.0771826997805675E-8</v>
      </c>
      <c r="AM252" s="13">
        <f t="shared" si="364"/>
        <v>1.2071588274879567E-3</v>
      </c>
      <c r="AN252" s="13">
        <f t="shared" si="365"/>
        <v>3.7920882634155109E-4</v>
      </c>
      <c r="AO252" s="13">
        <f t="shared" si="366"/>
        <v>5.9561066324046455E-5</v>
      </c>
      <c r="AP252" s="13">
        <f t="shared" si="367"/>
        <v>6.2367054337535057E-6</v>
      </c>
      <c r="AQ252" s="13">
        <f t="shared" si="368"/>
        <v>4.8978926673077649E-7</v>
      </c>
      <c r="AR252" s="13">
        <f t="shared" si="369"/>
        <v>7.8850967136431855E-6</v>
      </c>
      <c r="AS252" s="13">
        <f t="shared" si="370"/>
        <v>6.775050320733649E-6</v>
      </c>
      <c r="AT252" s="13">
        <f t="shared" si="371"/>
        <v>2.9106368961240761E-6</v>
      </c>
      <c r="AU252" s="13">
        <f t="shared" si="372"/>
        <v>8.3362796732324097E-7</v>
      </c>
      <c r="AV252" s="13">
        <f t="shared" si="373"/>
        <v>1.7906791864751753E-7</v>
      </c>
      <c r="AW252" s="13">
        <f t="shared" si="374"/>
        <v>2.3071206417202467E-10</v>
      </c>
      <c r="AX252" s="13">
        <f t="shared" si="375"/>
        <v>1.7286961505489588E-4</v>
      </c>
      <c r="AY252" s="13">
        <f t="shared" si="376"/>
        <v>5.4304108409244764E-5</v>
      </c>
      <c r="AZ252" s="13">
        <f t="shared" si="377"/>
        <v>8.5293652941454005E-6</v>
      </c>
      <c r="BA252" s="13">
        <f t="shared" si="378"/>
        <v>8.9311931702251673E-7</v>
      </c>
      <c r="BB252" s="13">
        <f t="shared" si="379"/>
        <v>7.0139637030168479E-8</v>
      </c>
      <c r="BC252" s="13">
        <f t="shared" si="380"/>
        <v>4.4066395958153978E-9</v>
      </c>
      <c r="BD252" s="13">
        <f t="shared" si="381"/>
        <v>4.1282861905207568E-7</v>
      </c>
      <c r="BE252" s="13">
        <f t="shared" si="382"/>
        <v>3.5471152345885617E-7</v>
      </c>
      <c r="BF252" s="13">
        <f t="shared" si="383"/>
        <v>1.5238801171707434E-7</v>
      </c>
      <c r="BG252" s="13">
        <f t="shared" si="384"/>
        <v>4.3645055355856937E-8</v>
      </c>
      <c r="BH252" s="13">
        <f t="shared" si="385"/>
        <v>9.3752003629678376E-9</v>
      </c>
      <c r="BI252" s="13">
        <f t="shared" si="386"/>
        <v>1.6110760979295644E-9</v>
      </c>
      <c r="BJ252" s="14">
        <f t="shared" si="387"/>
        <v>0.47192459764143918</v>
      </c>
      <c r="BK252" s="14">
        <f t="shared" si="388"/>
        <v>0.39867773867452766</v>
      </c>
      <c r="BL252" s="14">
        <f t="shared" si="389"/>
        <v>0.12782130741182257</v>
      </c>
      <c r="BM252" s="14">
        <f t="shared" si="390"/>
        <v>0.11475421283015826</v>
      </c>
      <c r="BN252" s="14">
        <f t="shared" si="391"/>
        <v>0.88521324550419411</v>
      </c>
    </row>
    <row r="253" spans="1:66" x14ac:dyDescent="0.25">
      <c r="A253" t="s">
        <v>37</v>
      </c>
      <c r="B253" t="s">
        <v>231</v>
      </c>
      <c r="C253" t="s">
        <v>227</v>
      </c>
      <c r="D253" t="s">
        <v>493</v>
      </c>
      <c r="E253" s="10">
        <f>VLOOKUP(A253,home!$A$2:$E$405,3,FALSE)</f>
        <v>1.54814814814815</v>
      </c>
      <c r="F253" s="10">
        <f>VLOOKUP(B253,home!$B$2:$E$405,3,FALSE)</f>
        <v>0.79</v>
      </c>
      <c r="G253" s="10">
        <f>VLOOKUP(C253,away!$B$2:$E$405,4,FALSE)</f>
        <v>1.1499999999999999</v>
      </c>
      <c r="H253" s="10">
        <f>VLOOKUP(A253,away!$A$2:$E$405,3,FALSE)</f>
        <v>1.2666666666666699</v>
      </c>
      <c r="I253" s="10">
        <f>VLOOKUP(C253,away!$B$2:$E$405,3,FALSE)</f>
        <v>0.92</v>
      </c>
      <c r="J253" s="10">
        <f>VLOOKUP(B253,home!$B$2:$E$405,4,FALSE)</f>
        <v>0.79</v>
      </c>
      <c r="K253" s="12">
        <f t="shared" si="336"/>
        <v>1.4064925925925944</v>
      </c>
      <c r="L253" s="12">
        <f t="shared" si="337"/>
        <v>0.92061333333333584</v>
      </c>
      <c r="M253" s="13">
        <f t="shared" si="338"/>
        <v>9.7577736040337301E-2</v>
      </c>
      <c r="N253" s="13">
        <f t="shared" si="339"/>
        <v>0.13724236294268985</v>
      </c>
      <c r="O253" s="13">
        <f t="shared" si="340"/>
        <v>8.983136483521531E-2</v>
      </c>
      <c r="P253" s="13">
        <f t="shared" si="341"/>
        <v>0.12634714922321319</v>
      </c>
      <c r="Q253" s="13">
        <f t="shared" si="342"/>
        <v>9.6515183434398841E-2</v>
      </c>
      <c r="R253" s="13">
        <f t="shared" si="343"/>
        <v>4.1349976109415279E-2</v>
      </c>
      <c r="S253" s="13">
        <f t="shared" si="344"/>
        <v>4.0899704083710665E-2</v>
      </c>
      <c r="T253" s="13">
        <f t="shared" si="345"/>
        <v>8.8853164738820267E-2</v>
      </c>
      <c r="U253" s="13">
        <f t="shared" si="346"/>
        <v>5.8158435101773334E-2</v>
      </c>
      <c r="V253" s="13">
        <f t="shared" si="347"/>
        <v>5.8842669385083387E-3</v>
      </c>
      <c r="W253" s="13">
        <f t="shared" si="348"/>
        <v>4.524929685773247E-2</v>
      </c>
      <c r="X253" s="13">
        <f t="shared" si="349"/>
        <v>4.1657106011186724E-2</v>
      </c>
      <c r="Y253" s="13">
        <f t="shared" si="350"/>
        <v>1.9175043610989373E-2</v>
      </c>
      <c r="Z253" s="13">
        <f t="shared" si="351"/>
        <v>1.2689113113114204E-2</v>
      </c>
      <c r="AA253" s="13">
        <f t="shared" si="352"/>
        <v>1.7847143600164681E-2</v>
      </c>
      <c r="AB253" s="13">
        <f t="shared" si="353"/>
        <v>1.2550937636283978E-2</v>
      </c>
      <c r="AC253" s="13">
        <f t="shared" si="354"/>
        <v>4.7619748054105067E-4</v>
      </c>
      <c r="AD253" s="13">
        <f t="shared" si="355"/>
        <v>1.5910700212606019E-2</v>
      </c>
      <c r="AE253" s="13">
        <f t="shared" si="356"/>
        <v>1.4647602758394641E-2</v>
      </c>
      <c r="AF253" s="13">
        <f t="shared" si="357"/>
        <v>6.7423892003741267E-3</v>
      </c>
      <c r="AG253" s="13">
        <f t="shared" si="358"/>
        <v>2.0690444654623704E-3</v>
      </c>
      <c r="AH253" s="13">
        <f t="shared" si="359"/>
        <v>2.920441680026952E-3</v>
      </c>
      <c r="AI253" s="13">
        <f t="shared" si="360"/>
        <v>4.1075795900565792E-3</v>
      </c>
      <c r="AJ253" s="13">
        <f t="shared" si="361"/>
        <v>2.8886401334495527E-3</v>
      </c>
      <c r="AK253" s="13">
        <f t="shared" si="362"/>
        <v>1.3542836501208261E-3</v>
      </c>
      <c r="AL253" s="13">
        <f t="shared" si="363"/>
        <v>2.4663902474132589E-5</v>
      </c>
      <c r="AM253" s="13">
        <f t="shared" si="364"/>
        <v>4.4756563983983566E-3</v>
      </c>
      <c r="AN253" s="13">
        <f t="shared" si="365"/>
        <v>4.1203489557841838E-3</v>
      </c>
      <c r="AO253" s="13">
        <f t="shared" si="366"/>
        <v>1.8966240933405033E-3</v>
      </c>
      <c r="AP253" s="13">
        <f t="shared" si="367"/>
        <v>5.8201914288350562E-4</v>
      </c>
      <c r="AQ253" s="13">
        <f t="shared" si="368"/>
        <v>1.3395364579844878E-4</v>
      </c>
      <c r="AR253" s="13">
        <f t="shared" si="369"/>
        <v>5.37719509971044E-4</v>
      </c>
      <c r="AS253" s="13">
        <f t="shared" si="370"/>
        <v>7.5629850766679302E-4</v>
      </c>
      <c r="AT253" s="13">
        <f t="shared" si="371"/>
        <v>5.3186412441108902E-4</v>
      </c>
      <c r="AU253" s="13">
        <f t="shared" si="372"/>
        <v>2.4935431708331417E-4</v>
      </c>
      <c r="AV253" s="13">
        <f t="shared" si="373"/>
        <v>8.7678749977166602E-5</v>
      </c>
      <c r="AW253" s="13">
        <f t="shared" si="374"/>
        <v>8.8710290914386782E-7</v>
      </c>
      <c r="AX253" s="13">
        <f t="shared" si="375"/>
        <v>1.0491629285561555E-3</v>
      </c>
      <c r="AY253" s="13">
        <f t="shared" si="376"/>
        <v>9.6587338086784693E-4</v>
      </c>
      <c r="AZ253" s="13">
        <f t="shared" si="377"/>
        <v>4.4459795636934355E-4</v>
      </c>
      <c r="BA253" s="13">
        <f t="shared" si="378"/>
        <v>1.3643426886879014E-4</v>
      </c>
      <c r="BB253" s="13">
        <f t="shared" si="379"/>
        <v>3.1400801761048365E-5</v>
      </c>
      <c r="BC253" s="13">
        <f t="shared" si="380"/>
        <v>5.7815993557156041E-6</v>
      </c>
      <c r="BD253" s="13">
        <f t="shared" si="381"/>
        <v>8.2505291745468425E-5</v>
      </c>
      <c r="BE253" s="13">
        <f t="shared" si="382"/>
        <v>1.1604308168969224E-4</v>
      </c>
      <c r="BF253" s="13">
        <f t="shared" si="383"/>
        <v>8.1606867409084749E-5</v>
      </c>
      <c r="BG253" s="13">
        <f t="shared" si="384"/>
        <v>3.825981817185456E-5</v>
      </c>
      <c r="BH253" s="13">
        <f t="shared" si="385"/>
        <v>1.3453037713163243E-5</v>
      </c>
      <c r="BI253" s="13">
        <f t="shared" si="386"/>
        <v>3.7843195782865839E-6</v>
      </c>
      <c r="BJ253" s="14">
        <f t="shared" si="387"/>
        <v>0.48190374740463865</v>
      </c>
      <c r="BK253" s="14">
        <f t="shared" si="388"/>
        <v>0.27217559104965255</v>
      </c>
      <c r="BL253" s="14">
        <f t="shared" si="389"/>
        <v>0.23350736996192342</v>
      </c>
      <c r="BM253" s="14">
        <f t="shared" si="390"/>
        <v>0.41044706266610032</v>
      </c>
      <c r="BN253" s="14">
        <f t="shared" si="391"/>
        <v>0.58886377258526967</v>
      </c>
    </row>
    <row r="254" spans="1:66" x14ac:dyDescent="0.25">
      <c r="A254" t="s">
        <v>37</v>
      </c>
      <c r="B254" t="s">
        <v>228</v>
      </c>
      <c r="C254" t="s">
        <v>226</v>
      </c>
      <c r="D254" t="s">
        <v>493</v>
      </c>
      <c r="E254" s="10">
        <f>VLOOKUP(A254,home!$A$2:$E$405,3,FALSE)</f>
        <v>1.54814814814815</v>
      </c>
      <c r="F254" s="10">
        <f>VLOOKUP(B254,home!$B$2:$E$405,3,FALSE)</f>
        <v>0.84</v>
      </c>
      <c r="G254" s="10">
        <f>VLOOKUP(C254,away!$B$2:$E$405,4,FALSE)</f>
        <v>1.06</v>
      </c>
      <c r="H254" s="10">
        <f>VLOOKUP(A254,away!$A$2:$E$405,3,FALSE)</f>
        <v>1.2666666666666699</v>
      </c>
      <c r="I254" s="10">
        <f>VLOOKUP(C254,away!$B$2:$E$405,3,FALSE)</f>
        <v>1.1100000000000001</v>
      </c>
      <c r="J254" s="10">
        <f>VLOOKUP(B254,home!$B$2:$E$405,4,FALSE)</f>
        <v>1.46</v>
      </c>
      <c r="K254" s="12">
        <f t="shared" si="336"/>
        <v>1.378471111111113</v>
      </c>
      <c r="L254" s="12">
        <f t="shared" si="337"/>
        <v>2.0527600000000055</v>
      </c>
      <c r="M254" s="13">
        <f t="shared" si="338"/>
        <v>3.2347093383581098E-2</v>
      </c>
      <c r="N254" s="13">
        <f t="shared" si="339"/>
        <v>4.4589533757679968E-2</v>
      </c>
      <c r="O254" s="13">
        <f t="shared" si="340"/>
        <v>6.6400819414080117E-2</v>
      </c>
      <c r="P254" s="13">
        <f t="shared" si="341"/>
        <v>9.1531611316415365E-2</v>
      </c>
      <c r="Q254" s="13">
        <f t="shared" si="342"/>
        <v>3.0732692071437796E-2</v>
      </c>
      <c r="R254" s="13">
        <f t="shared" si="343"/>
        <v>6.8152473030223731E-2</v>
      </c>
      <c r="S254" s="13">
        <f t="shared" si="344"/>
        <v>6.4751071841526772E-2</v>
      </c>
      <c r="T254" s="13">
        <f t="shared" si="345"/>
        <v>6.308684097656482E-2</v>
      </c>
      <c r="U254" s="13">
        <f t="shared" si="346"/>
        <v>9.3946215222942664E-2</v>
      </c>
      <c r="V254" s="13">
        <f t="shared" si="347"/>
        <v>2.0358243182397262E-2</v>
      </c>
      <c r="W254" s="13">
        <f t="shared" si="348"/>
        <v>1.4121376062383518E-2</v>
      </c>
      <c r="X254" s="13">
        <f t="shared" si="349"/>
        <v>2.8987795925818467E-2</v>
      </c>
      <c r="Y254" s="13">
        <f t="shared" si="350"/>
        <v>2.9752493982341637E-2</v>
      </c>
      <c r="Z254" s="13">
        <f t="shared" si="351"/>
        <v>4.6633556845840814E-2</v>
      </c>
      <c r="AA254" s="13">
        <f t="shared" si="352"/>
        <v>6.4283010920349437E-2</v>
      </c>
      <c r="AB254" s="13">
        <f t="shared" si="353"/>
        <v>4.4306136744470953E-2</v>
      </c>
      <c r="AC254" s="13">
        <f t="shared" si="354"/>
        <v>3.6004448296931353E-3</v>
      </c>
      <c r="AD254" s="13">
        <f t="shared" si="355"/>
        <v>4.8664772377829202E-3</v>
      </c>
      <c r="AE254" s="13">
        <f t="shared" si="356"/>
        <v>9.9897098146312941E-3</v>
      </c>
      <c r="AF254" s="13">
        <f t="shared" si="357"/>
        <v>1.0253238359541296E-2</v>
      </c>
      <c r="AG254" s="13">
        <f t="shared" si="358"/>
        <v>7.0158125249773487E-3</v>
      </c>
      <c r="AH254" s="13">
        <f t="shared" si="359"/>
        <v>2.3931875037717112E-2</v>
      </c>
      <c r="AI254" s="13">
        <f t="shared" si="360"/>
        <v>3.2989398374214218E-2</v>
      </c>
      <c r="AJ254" s="13">
        <f t="shared" si="361"/>
        <v>2.273746631589511E-2</v>
      </c>
      <c r="AK254" s="13">
        <f t="shared" si="362"/>
        <v>1.0447646818774478E-2</v>
      </c>
      <c r="AL254" s="13">
        <f t="shared" si="363"/>
        <v>4.075228804142831E-4</v>
      </c>
      <c r="AM254" s="13">
        <f t="shared" si="364"/>
        <v>1.3416596570327117E-3</v>
      </c>
      <c r="AN254" s="13">
        <f t="shared" si="365"/>
        <v>2.7541052775704768E-3</v>
      </c>
      <c r="AO254" s="13">
        <f t="shared" si="366"/>
        <v>2.8267585747927936E-3</v>
      </c>
      <c r="AP254" s="13">
        <f t="shared" si="367"/>
        <v>1.9342189773305567E-3</v>
      </c>
      <c r="AQ254" s="13">
        <f t="shared" si="368"/>
        <v>9.9262183697627101E-4</v>
      </c>
      <c r="AR254" s="13">
        <f t="shared" si="369"/>
        <v>9.8252791604848608E-3</v>
      </c>
      <c r="AS254" s="13">
        <f t="shared" si="370"/>
        <v>1.3543863481330428E-2</v>
      </c>
      <c r="AT254" s="13">
        <f t="shared" si="371"/>
        <v>9.3349122709233939E-3</v>
      </c>
      <c r="AU254" s="13">
        <f t="shared" si="372"/>
        <v>4.2893022967415107E-3</v>
      </c>
      <c r="AV254" s="13">
        <f t="shared" si="373"/>
        <v>1.4781698257201798E-3</v>
      </c>
      <c r="AW254" s="13">
        <f t="shared" si="374"/>
        <v>3.2032094859255339E-5</v>
      </c>
      <c r="AX254" s="13">
        <f t="shared" si="375"/>
        <v>3.0823984636047278E-4</v>
      </c>
      <c r="AY254" s="13">
        <f t="shared" si="376"/>
        <v>6.3274242701492575E-4</v>
      </c>
      <c r="AZ254" s="13">
        <f t="shared" si="377"/>
        <v>6.4943417223958127E-4</v>
      </c>
      <c r="BA254" s="13">
        <f t="shared" si="378"/>
        <v>4.4437749713550879E-4</v>
      </c>
      <c r="BB254" s="13">
        <f t="shared" si="379"/>
        <v>2.2805008775497238E-4</v>
      </c>
      <c r="BC254" s="13">
        <f t="shared" si="380"/>
        <v>9.3626419627979664E-5</v>
      </c>
      <c r="BD254" s="13">
        <f t="shared" si="381"/>
        <v>3.3614900082461598E-3</v>
      </c>
      <c r="BE254" s="13">
        <f t="shared" si="382"/>
        <v>4.6337168666559878E-3</v>
      </c>
      <c r="BF254" s="13">
        <f t="shared" si="383"/>
        <v>3.193722418876793E-3</v>
      </c>
      <c r="BG254" s="13">
        <f t="shared" si="384"/>
        <v>1.4674846971098547E-3</v>
      </c>
      <c r="BH254" s="13">
        <f t="shared" si="385"/>
        <v>5.0572131524089414E-4</v>
      </c>
      <c r="BI254" s="13">
        <f t="shared" si="386"/>
        <v>1.3942444466653767E-4</v>
      </c>
      <c r="BJ254" s="14">
        <f t="shared" si="387"/>
        <v>0.25560180548699524</v>
      </c>
      <c r="BK254" s="14">
        <f t="shared" si="388"/>
        <v>0.21362872986104284</v>
      </c>
      <c r="BL254" s="14">
        <f t="shared" si="389"/>
        <v>0.47896812866466432</v>
      </c>
      <c r="BM254" s="14">
        <f t="shared" si="390"/>
        <v>0.66047728755296964</v>
      </c>
      <c r="BN254" s="14">
        <f t="shared" si="391"/>
        <v>0.33375422297341806</v>
      </c>
    </row>
    <row r="255" spans="1:66" x14ac:dyDescent="0.25">
      <c r="A255" t="s">
        <v>37</v>
      </c>
      <c r="B255" t="s">
        <v>230</v>
      </c>
      <c r="C255" t="s">
        <v>225</v>
      </c>
      <c r="D255" t="s">
        <v>493</v>
      </c>
      <c r="E255" s="10">
        <f>VLOOKUP(A255,home!$A$2:$E$405,3,FALSE)</f>
        <v>1.54814814814815</v>
      </c>
      <c r="F255" s="10">
        <f>VLOOKUP(B255,home!$B$2:$E$405,3,FALSE)</f>
        <v>1.19</v>
      </c>
      <c r="G255" s="10">
        <f>VLOOKUP(C255,away!$B$2:$E$405,4,FALSE)</f>
        <v>0.4</v>
      </c>
      <c r="H255" s="10">
        <f>VLOOKUP(A255,away!$A$2:$E$405,3,FALSE)</f>
        <v>1.2666666666666699</v>
      </c>
      <c r="I255" s="10">
        <f>VLOOKUP(C255,away!$B$2:$E$405,3,FALSE)</f>
        <v>0.94</v>
      </c>
      <c r="J255" s="10">
        <f>VLOOKUP(B255,home!$B$2:$E$405,4,FALSE)</f>
        <v>1.0900000000000001</v>
      </c>
      <c r="K255" s="12">
        <f t="shared" si="336"/>
        <v>0.73691851851851942</v>
      </c>
      <c r="L255" s="12">
        <f t="shared" si="337"/>
        <v>1.29782666666667</v>
      </c>
      <c r="M255" s="13">
        <f t="shared" si="338"/>
        <v>0.13071378606991446</v>
      </c>
      <c r="N255" s="13">
        <f t="shared" si="339"/>
        <v>9.6325409580588037E-2</v>
      </c>
      <c r="O255" s="13">
        <f t="shared" si="340"/>
        <v>0.16964383726249729</v>
      </c>
      <c r="P255" s="13">
        <f t="shared" si="341"/>
        <v>0.12501368523127632</v>
      </c>
      <c r="Q255" s="13">
        <f t="shared" si="342"/>
        <v>3.5491989061908258E-2</v>
      </c>
      <c r="R255" s="13">
        <f t="shared" si="343"/>
        <v>0.11008414791746494</v>
      </c>
      <c r="S255" s="13">
        <f t="shared" si="344"/>
        <v>2.9890537878585938E-2</v>
      </c>
      <c r="T255" s="13">
        <f t="shared" si="345"/>
        <v>4.606244985758632E-2</v>
      </c>
      <c r="U255" s="13">
        <f t="shared" si="346"/>
        <v>8.1123047195711825E-2</v>
      </c>
      <c r="V255" s="13">
        <f t="shared" si="347"/>
        <v>3.1763429313742815E-3</v>
      </c>
      <c r="W255" s="13">
        <f t="shared" si="348"/>
        <v>8.7182346662589786E-3</v>
      </c>
      <c r="X255" s="13">
        <f t="shared" si="349"/>
        <v>1.1314757436128701E-2</v>
      </c>
      <c r="Y255" s="13">
        <f t="shared" si="350"/>
        <v>7.3422969637364143E-3</v>
      </c>
      <c r="Z255" s="13">
        <f t="shared" si="351"/>
        <v>4.7623380914854727E-2</v>
      </c>
      <c r="AA255" s="13">
        <f t="shared" si="352"/>
        <v>3.509455131061788E-2</v>
      </c>
      <c r="AB255" s="13">
        <f t="shared" si="353"/>
        <v>1.2930912379946344E-2</v>
      </c>
      <c r="AC255" s="13">
        <f t="shared" si="354"/>
        <v>1.8986441070427016E-4</v>
      </c>
      <c r="AD255" s="13">
        <f t="shared" si="355"/>
        <v>1.6061571435890909E-3</v>
      </c>
      <c r="AE255" s="13">
        <f t="shared" si="356"/>
        <v>2.0845135718070905E-3</v>
      </c>
      <c r="AF255" s="13">
        <f t="shared" si="357"/>
        <v>1.3526686502599152E-3</v>
      </c>
      <c r="AG255" s="13">
        <f t="shared" si="358"/>
        <v>5.8517648182377648E-4</v>
      </c>
      <c r="AH255" s="13">
        <f t="shared" si="359"/>
        <v>1.5451723427030748E-2</v>
      </c>
      <c r="AI255" s="13">
        <f t="shared" si="360"/>
        <v>1.13866611364054E-2</v>
      </c>
      <c r="AJ255" s="13">
        <f t="shared" si="361"/>
        <v>4.1955207277561326E-3</v>
      </c>
      <c r="AK255" s="13">
        <f t="shared" si="362"/>
        <v>1.0305856397039301E-3</v>
      </c>
      <c r="AL255" s="13">
        <f t="shared" si="363"/>
        <v>7.2633959707080909E-6</v>
      </c>
      <c r="AM255" s="13">
        <f t="shared" si="364"/>
        <v>2.3672138855232206E-4</v>
      </c>
      <c r="AN255" s="13">
        <f t="shared" si="365"/>
        <v>3.072233306335658E-4</v>
      </c>
      <c r="AO255" s="13">
        <f t="shared" si="366"/>
        <v>1.9936131555919645E-4</v>
      </c>
      <c r="AP255" s="13">
        <f t="shared" si="367"/>
        <v>8.6245477211491377E-5</v>
      </c>
      <c r="AQ255" s="13">
        <f t="shared" si="368"/>
        <v>2.7982920051116511E-5</v>
      </c>
      <c r="AR255" s="13">
        <f t="shared" si="369"/>
        <v>4.0107317419117213E-3</v>
      </c>
      <c r="AS255" s="13">
        <f t="shared" si="370"/>
        <v>2.9555824934247863E-3</v>
      </c>
      <c r="AT255" s="13">
        <f t="shared" si="371"/>
        <v>1.0890117362069324E-3</v>
      </c>
      <c r="AU255" s="13">
        <f t="shared" si="372"/>
        <v>2.6750430509829781E-4</v>
      </c>
      <c r="AV255" s="13">
        <f t="shared" si="373"/>
        <v>4.9282219052590899E-5</v>
      </c>
      <c r="AW255" s="13">
        <f t="shared" si="374"/>
        <v>1.9296270732099738E-7</v>
      </c>
      <c r="AX255" s="13">
        <f t="shared" si="375"/>
        <v>2.9074062492270649E-5</v>
      </c>
      <c r="AY255" s="13">
        <f t="shared" si="376"/>
        <v>3.7733093610802079E-5</v>
      </c>
      <c r="AZ255" s="13">
        <f t="shared" si="377"/>
        <v>2.4485507551964341E-5</v>
      </c>
      <c r="BA255" s="13">
        <f t="shared" si="378"/>
        <v>1.0592648215935821E-5</v>
      </c>
      <c r="BB255" s="13">
        <f t="shared" si="379"/>
        <v>3.4368553313151567E-6</v>
      </c>
      <c r="BC255" s="13">
        <f t="shared" si="380"/>
        <v>8.9208849969126454E-7</v>
      </c>
      <c r="BD255" s="13">
        <f t="shared" si="381"/>
        <v>8.6753910124991575E-4</v>
      </c>
      <c r="BE255" s="13">
        <f t="shared" si="382"/>
        <v>6.3930562924997575E-4</v>
      </c>
      <c r="BF255" s="13">
        <f t="shared" si="383"/>
        <v>2.3555807859372094E-4</v>
      </c>
      <c r="BG255" s="13">
        <f t="shared" si="384"/>
        <v>5.786237010078461E-5</v>
      </c>
      <c r="BH255" s="13">
        <f t="shared" si="385"/>
        <v>1.0659963013160115E-5</v>
      </c>
      <c r="BI255" s="13">
        <f t="shared" si="386"/>
        <v>1.5711048302240335E-6</v>
      </c>
      <c r="BJ255" s="14">
        <f t="shared" si="387"/>
        <v>0.21184740210139624</v>
      </c>
      <c r="BK255" s="14">
        <f t="shared" si="388"/>
        <v>0.2890292130114368</v>
      </c>
      <c r="BL255" s="14">
        <f t="shared" si="389"/>
        <v>0.45112559573986677</v>
      </c>
      <c r="BM255" s="14">
        <f t="shared" si="390"/>
        <v>0.33231519651300179</v>
      </c>
      <c r="BN255" s="14">
        <f t="shared" si="391"/>
        <v>0.6672728551236492</v>
      </c>
    </row>
    <row r="256" spans="1:66" x14ac:dyDescent="0.25">
      <c r="A256" t="s">
        <v>340</v>
      </c>
      <c r="B256" t="s">
        <v>365</v>
      </c>
      <c r="C256" t="s">
        <v>394</v>
      </c>
      <c r="D256" t="s">
        <v>493</v>
      </c>
      <c r="E256" s="10">
        <f>VLOOKUP(A256,home!$A$2:$E$405,3,FALSE)</f>
        <v>1.3524355300859601</v>
      </c>
      <c r="F256" s="10">
        <f>VLOOKUP(B256,home!$B$2:$E$405,3,FALSE)</f>
        <v>1.17</v>
      </c>
      <c r="G256" s="10">
        <f>VLOOKUP(C256,away!$B$2:$E$405,4,FALSE)</f>
        <v>1.03</v>
      </c>
      <c r="H256" s="10">
        <f>VLOOKUP(A256,away!$A$2:$E$405,3,FALSE)</f>
        <v>1.1318051575931201</v>
      </c>
      <c r="I256" s="10">
        <f>VLOOKUP(C256,away!$B$2:$E$405,3,FALSE)</f>
        <v>0.74</v>
      </c>
      <c r="J256" s="10">
        <f>VLOOKUP(B256,home!$B$2:$E$405,4,FALSE)</f>
        <v>1.4</v>
      </c>
      <c r="K256" s="12">
        <f t="shared" si="336"/>
        <v>1.6298200573065904</v>
      </c>
      <c r="L256" s="12">
        <f t="shared" si="337"/>
        <v>1.1725501432664722</v>
      </c>
      <c r="M256" s="13">
        <f t="shared" si="338"/>
        <v>6.0666101255991735E-2</v>
      </c>
      <c r="N256" s="13">
        <f t="shared" si="339"/>
        <v>9.8874828625607869E-2</v>
      </c>
      <c r="O256" s="13">
        <f t="shared" si="340"/>
        <v>7.1134045719131414E-2</v>
      </c>
      <c r="P256" s="13">
        <f t="shared" si="341"/>
        <v>0.11593569447040439</v>
      </c>
      <c r="Q256" s="13">
        <f t="shared" si="342"/>
        <v>8.0574089428383774E-2</v>
      </c>
      <c r="R256" s="13">
        <f t="shared" si="343"/>
        <v>4.1704117749545674E-2</v>
      </c>
      <c r="S256" s="13">
        <f t="shared" si="344"/>
        <v>5.5389603806983732E-2</v>
      </c>
      <c r="T256" s="13">
        <f t="shared" si="345"/>
        <v>9.447716010281694E-2</v>
      </c>
      <c r="U256" s="13">
        <f t="shared" si="346"/>
        <v>6.7970207580485331E-2</v>
      </c>
      <c r="V256" s="13">
        <f t="shared" si="347"/>
        <v>1.1761340721046828E-2</v>
      </c>
      <c r="W256" s="13">
        <f t="shared" si="348"/>
        <v>4.3773755683198252E-2</v>
      </c>
      <c r="X256" s="13">
        <f t="shared" si="349"/>
        <v>5.1326923497645664E-2</v>
      </c>
      <c r="Y256" s="13">
        <f t="shared" si="350"/>
        <v>3.0091695750295851E-2</v>
      </c>
      <c r="Z256" s="13">
        <f t="shared" si="351"/>
        <v>1.6300056414010531E-2</v>
      </c>
      <c r="AA256" s="13">
        <f t="shared" si="352"/>
        <v>2.6566158878783303E-2</v>
      </c>
      <c r="AB256" s="13">
        <f t="shared" si="353"/>
        <v>2.1649029293117298E-2</v>
      </c>
      <c r="AC256" s="13">
        <f t="shared" si="354"/>
        <v>1.4047787563476171E-3</v>
      </c>
      <c r="AD256" s="13">
        <f t="shared" si="355"/>
        <v>1.7835836249028719E-2</v>
      </c>
      <c r="AE256" s="13">
        <f t="shared" si="356"/>
        <v>2.0913412349075962E-2</v>
      </c>
      <c r="AF256" s="13">
        <f t="shared" si="357"/>
        <v>1.2261012323049918E-2</v>
      </c>
      <c r="AG256" s="13">
        <f t="shared" si="358"/>
        <v>4.7922172519947199E-3</v>
      </c>
      <c r="AH256" s="13">
        <f t="shared" si="359"/>
        <v>4.7781583708749074E-3</v>
      </c>
      <c r="AI256" s="13">
        <f t="shared" si="360"/>
        <v>7.7875383498393061E-3</v>
      </c>
      <c r="AJ256" s="13">
        <f t="shared" si="361"/>
        <v>6.3461430998061862E-3</v>
      </c>
      <c r="AK256" s="13">
        <f t="shared" si="362"/>
        <v>3.4476904368673129E-3</v>
      </c>
      <c r="AL256" s="13">
        <f t="shared" si="363"/>
        <v>1.0738385841357933E-4</v>
      </c>
      <c r="AM256" s="13">
        <f t="shared" si="364"/>
        <v>5.8138407315005917E-3</v>
      </c>
      <c r="AN256" s="13">
        <f t="shared" si="365"/>
        <v>6.8170197826494701E-3</v>
      </c>
      <c r="AO256" s="13">
        <f t="shared" si="366"/>
        <v>3.9966487613980065E-3</v>
      </c>
      <c r="AP256" s="13">
        <f t="shared" si="367"/>
        <v>1.5620903592543334E-3</v>
      </c>
      <c r="AQ256" s="13">
        <f t="shared" si="368"/>
        <v>4.5790731863471097E-4</v>
      </c>
      <c r="AR256" s="13">
        <f t="shared" si="369"/>
        <v>1.1205260564638535E-3</v>
      </c>
      <c r="AS256" s="13">
        <f t="shared" si="370"/>
        <v>1.8262558415594455E-3</v>
      </c>
      <c r="AT256" s="13">
        <f t="shared" si="371"/>
        <v>1.4882342001734559E-3</v>
      </c>
      <c r="AU256" s="13">
        <f t="shared" si="372"/>
        <v>8.0851798313744301E-4</v>
      </c>
      <c r="AV256" s="13">
        <f t="shared" si="373"/>
        <v>3.294347064026191E-4</v>
      </c>
      <c r="AW256" s="13">
        <f t="shared" si="374"/>
        <v>5.7004295929966353E-6</v>
      </c>
      <c r="AX256" s="13">
        <f t="shared" si="375"/>
        <v>1.5792523723642806E-3</v>
      </c>
      <c r="AY256" s="13">
        <f t="shared" si="376"/>
        <v>1.8517525954696533E-3</v>
      </c>
      <c r="AZ256" s="13">
        <f t="shared" si="377"/>
        <v>1.0856363855560023E-3</v>
      </c>
      <c r="BA256" s="13">
        <f t="shared" si="378"/>
        <v>4.2432103313966177E-4</v>
      </c>
      <c r="BB256" s="13">
        <f t="shared" si="379"/>
        <v>1.2438442204972197E-4</v>
      </c>
      <c r="BC256" s="13">
        <f t="shared" si="380"/>
        <v>2.9169394378903776E-5</v>
      </c>
      <c r="BD256" s="13">
        <f t="shared" si="381"/>
        <v>2.1897883134008419E-4</v>
      </c>
      <c r="BE256" s="13">
        <f t="shared" si="382"/>
        <v>3.5689609144362621E-4</v>
      </c>
      <c r="BF256" s="13">
        <f t="shared" si="383"/>
        <v>2.9083820410457457E-4</v>
      </c>
      <c r="BG256" s="13">
        <f t="shared" si="384"/>
        <v>1.5800464616022114E-4</v>
      </c>
      <c r="BH256" s="13">
        <f t="shared" si="385"/>
        <v>6.4379785364889809E-5</v>
      </c>
      <c r="BI256" s="13">
        <f t="shared" si="386"/>
        <v>2.0985493094558145E-5</v>
      </c>
      <c r="BJ256" s="14">
        <f t="shared" si="387"/>
        <v>0.47866295441749301</v>
      </c>
      <c r="BK256" s="14">
        <f t="shared" si="388"/>
        <v>0.24711665546465753</v>
      </c>
      <c r="BL256" s="14">
        <f t="shared" si="389"/>
        <v>0.25806614131769551</v>
      </c>
      <c r="BM256" s="14">
        <f t="shared" si="390"/>
        <v>0.52941087819891508</v>
      </c>
      <c r="BN256" s="14">
        <f t="shared" si="391"/>
        <v>0.46888887724906492</v>
      </c>
    </row>
    <row r="257" spans="1:66" s="15" customFormat="1" x14ac:dyDescent="0.25">
      <c r="A257" s="15" t="s">
        <v>342</v>
      </c>
      <c r="B257" s="15" t="s">
        <v>398</v>
      </c>
      <c r="C257" s="15" t="s">
        <v>436</v>
      </c>
      <c r="D257" s="15" t="s">
        <v>493</v>
      </c>
      <c r="E257" s="15">
        <f>VLOOKUP(A257,home!$A$2:$E$405,3,FALSE)</f>
        <v>1.17067307692308</v>
      </c>
      <c r="F257" s="15">
        <f>VLOOKUP(B257,home!$B$2:$E$405,3,FALSE)</f>
        <v>0.72</v>
      </c>
      <c r="G257" s="15">
        <f>VLOOKUP(C257,away!$B$2:$E$405,4,FALSE)</f>
        <v>1.08</v>
      </c>
      <c r="H257" s="15">
        <f>VLOOKUP(A257,away!$A$2:$E$405,3,FALSE)</f>
        <v>0.85336538461538503</v>
      </c>
      <c r="I257" s="15">
        <f>VLOOKUP(C257,away!$B$2:$E$405,3,FALSE)</f>
        <v>0.49</v>
      </c>
      <c r="J257" s="15">
        <f>VLOOKUP(B257,home!$B$2:$E$405,4,FALSE)</f>
        <v>0.86</v>
      </c>
      <c r="K257" s="17">
        <f t="shared" si="336"/>
        <v>0.91031538461538708</v>
      </c>
      <c r="L257" s="17">
        <f t="shared" si="337"/>
        <v>0.35960817307692328</v>
      </c>
      <c r="M257" s="18">
        <f t="shared" si="338"/>
        <v>0.28085309001615111</v>
      </c>
      <c r="N257" s="18">
        <f t="shared" si="339"/>
        <v>0.25566488865847253</v>
      </c>
      <c r="O257" s="18">
        <f t="shared" si="340"/>
        <v>0.10099706660371677</v>
      </c>
      <c r="P257" s="18">
        <f t="shared" si="341"/>
        <v>9.1939183530388296E-2</v>
      </c>
      <c r="Q257" s="18">
        <f t="shared" si="342"/>
        <v>0.11636784072589375</v>
      </c>
      <c r="R257" s="18">
        <f t="shared" si="343"/>
        <v>1.8159685303745461E-2</v>
      </c>
      <c r="S257" s="18">
        <f t="shared" si="344"/>
        <v>7.5242304328468693E-3</v>
      </c>
      <c r="T257" s="18">
        <f t="shared" si="345"/>
        <v>4.1846826608345038E-2</v>
      </c>
      <c r="U257" s="18">
        <f t="shared" si="346"/>
        <v>1.6531040911773442E-2</v>
      </c>
      <c r="V257" s="18">
        <f t="shared" si="347"/>
        <v>2.7367871012431749E-4</v>
      </c>
      <c r="W257" s="18">
        <f t="shared" si="348"/>
        <v>3.5310478562418035E-2</v>
      </c>
      <c r="X257" s="18">
        <f t="shared" si="349"/>
        <v>1.2697936686303013E-2</v>
      </c>
      <c r="Y257" s="18">
        <f t="shared" si="350"/>
        <v>2.2831409068039331E-3</v>
      </c>
      <c r="Z257" s="18">
        <f t="shared" si="351"/>
        <v>2.1767904185772528E-3</v>
      </c>
      <c r="AA257" s="18">
        <f t="shared" si="352"/>
        <v>1.9815658071142411E-3</v>
      </c>
      <c r="AB257" s="18">
        <f t="shared" si="353"/>
        <v>9.0192491992195016E-4</v>
      </c>
      <c r="AC257" s="18">
        <f t="shared" si="354"/>
        <v>5.5994125694488007E-6</v>
      </c>
      <c r="AD257" s="18">
        <f t="shared" si="355"/>
        <v>8.035917968375236E-3</v>
      </c>
      <c r="AE257" s="18">
        <f t="shared" si="356"/>
        <v>2.8897817796034388E-3</v>
      </c>
      <c r="AF257" s="18">
        <f t="shared" si="357"/>
        <v>5.1959457317708637E-4</v>
      </c>
      <c r="AG257" s="18">
        <f t="shared" si="358"/>
        <v>6.2283485066965246E-5</v>
      </c>
      <c r="AH257" s="18">
        <f t="shared" si="359"/>
        <v>1.9569790639897922E-4</v>
      </c>
      <c r="AI257" s="18">
        <f t="shared" si="360"/>
        <v>1.7814681493201278E-4</v>
      </c>
      <c r="AJ257" s="18">
        <f t="shared" si="361"/>
        <v>8.1084893176420694E-5</v>
      </c>
      <c r="AK257" s="18">
        <f t="shared" si="362"/>
        <v>2.4604275239463667E-5</v>
      </c>
      <c r="AL257" s="18">
        <f t="shared" si="363"/>
        <v>7.3320242957670407E-8</v>
      </c>
      <c r="AM257" s="18">
        <f t="shared" si="364"/>
        <v>1.463043951223841E-3</v>
      </c>
      <c r="AN257" s="18">
        <f t="shared" si="365"/>
        <v>5.261225624308486E-4</v>
      </c>
      <c r="AO257" s="18">
        <f t="shared" si="366"/>
        <v>9.4598986745153486E-5</v>
      </c>
      <c r="AP257" s="18">
        <f t="shared" si="367"/>
        <v>1.1339522932784243E-5</v>
      </c>
      <c r="AQ257" s="18">
        <f t="shared" si="368"/>
        <v>1.0194462813556039E-6</v>
      </c>
      <c r="AR257" s="18">
        <f t="shared" si="369"/>
        <v>1.4074913319023139E-5</v>
      </c>
      <c r="AS257" s="18">
        <f t="shared" si="370"/>
        <v>1.2812610131434782E-5</v>
      </c>
      <c r="AT257" s="18">
        <f t="shared" si="371"/>
        <v>5.831758059862029E-6</v>
      </c>
      <c r="AU257" s="18">
        <f t="shared" si="372"/>
        <v>1.7695796937490625E-6</v>
      </c>
      <c r="AV257" s="18">
        <f t="shared" si="373"/>
        <v>4.0271890488068905E-7</v>
      </c>
      <c r="AW257" s="18">
        <f t="shared" si="374"/>
        <v>6.6671899863201485E-10</v>
      </c>
      <c r="AX257" s="18">
        <f t="shared" si="375"/>
        <v>2.2197190286125769E-4</v>
      </c>
      <c r="AY257" s="18">
        <f t="shared" si="376"/>
        <v>7.9822910462345147E-5</v>
      </c>
      <c r="AZ257" s="18">
        <f t="shared" si="377"/>
        <v>1.4352485500523379E-5</v>
      </c>
      <c r="BA257" s="18">
        <f t="shared" si="378"/>
        <v>1.7204236966520812E-6</v>
      </c>
      <c r="BB257" s="18">
        <f t="shared" si="379"/>
        <v>1.5466960561782543E-7</v>
      </c>
      <c r="BC257" s="18">
        <f t="shared" si="380"/>
        <v>1.1124090861350893E-8</v>
      </c>
      <c r="BD257" s="18">
        <f t="shared" si="381"/>
        <v>8.4357564414499353E-7</v>
      </c>
      <c r="BE257" s="18">
        <f t="shared" si="382"/>
        <v>7.679198869520227E-7</v>
      </c>
      <c r="BF257" s="18">
        <f t="shared" si="383"/>
        <v>3.4952464362226754E-7</v>
      </c>
      <c r="BG257" s="18">
        <f t="shared" si="384"/>
        <v>1.0605922013052021E-7</v>
      </c>
      <c r="BH257" s="18">
        <f t="shared" si="385"/>
        <v>2.4136834941280619E-8</v>
      </c>
      <c r="BI257" s="18">
        <f t="shared" si="386"/>
        <v>4.3944264365939978E-9</v>
      </c>
      <c r="BJ257" s="19">
        <f t="shared" si="387"/>
        <v>0.47809284794029022</v>
      </c>
      <c r="BK257" s="19">
        <f t="shared" si="388"/>
        <v>0.38067567833278532</v>
      </c>
      <c r="BL257" s="19">
        <f t="shared" si="389"/>
        <v>0.13908780462678388</v>
      </c>
      <c r="BM257" s="19">
        <f t="shared" si="390"/>
        <v>0.13597154423632551</v>
      </c>
      <c r="BN257" s="19">
        <f t="shared" si="391"/>
        <v>0.86398175483836803</v>
      </c>
    </row>
    <row r="258" spans="1:66" x14ac:dyDescent="0.25">
      <c r="A258" t="s">
        <v>27</v>
      </c>
      <c r="B258" t="s">
        <v>28</v>
      </c>
      <c r="C258" t="s">
        <v>297</v>
      </c>
      <c r="D258" s="11">
        <v>44291</v>
      </c>
      <c r="E258" s="10">
        <f>VLOOKUP(A258,home!$A$2:$E$405,3,FALSE)</f>
        <v>1.3</v>
      </c>
      <c r="F258" s="10">
        <f>VLOOKUP(B258,home!$B$2:$E$405,3,FALSE)</f>
        <v>1.1100000000000001</v>
      </c>
      <c r="G258" s="10">
        <f>VLOOKUP(C258,away!$B$2:$E$405,4,FALSE)</f>
        <v>0.9</v>
      </c>
      <c r="H258" s="10">
        <f>VLOOKUP(A258,away!$A$2:$E$405,3,FALSE)</f>
        <v>1.0918918918918901</v>
      </c>
      <c r="I258" s="10">
        <f>VLOOKUP(C258,away!$B$2:$E$405,3,FALSE)</f>
        <v>0.81</v>
      </c>
      <c r="J258" s="10">
        <f>VLOOKUP(B258,home!$B$2:$E$405,4,FALSE)</f>
        <v>0.71</v>
      </c>
      <c r="K258" s="12">
        <f t="shared" ref="K258:K266" si="392">E258*F258*G258</f>
        <v>1.2987000000000002</v>
      </c>
      <c r="L258" s="12">
        <f t="shared" ref="L258:L266" si="393">H258*I258*J258</f>
        <v>0.62794702702702598</v>
      </c>
      <c r="M258" s="13">
        <f t="shared" ref="M258:M260" si="394">_xlfn.POISSON.DIST(0,K258,FALSE) * _xlfn.POISSON.DIST(0,L258,FALSE)</f>
        <v>0.14563569329195489</v>
      </c>
      <c r="N258" s="13">
        <f t="shared" ref="N258:N260" si="395">_xlfn.POISSON.DIST(1,K258,FALSE) * _xlfn.POISSON.DIST(0,L258,FALSE)</f>
        <v>0.18913707487826187</v>
      </c>
      <c r="O258" s="13">
        <f t="shared" ref="O258:O260" si="396">_xlfn.POISSON.DIST(0,K258,FALSE) * _xlfn.POISSON.DIST(1,L258,FALSE)</f>
        <v>9.1451500631702862E-2</v>
      </c>
      <c r="P258" s="13">
        <f t="shared" ref="P258:P260" si="397">_xlfn.POISSON.DIST(1,K258,FALSE) * _xlfn.POISSON.DIST(1,L258,FALSE)</f>
        <v>0.11876806387039253</v>
      </c>
      <c r="Q258" s="13">
        <f t="shared" ref="Q258:Q260" si="398">_xlfn.POISSON.DIST(2,K258,FALSE) * _xlfn.POISSON.DIST(0,L258,FALSE)</f>
        <v>0.12281615957219937</v>
      </c>
      <c r="R258" s="13">
        <f t="shared" ref="R258:R260" si="399">_xlfn.POISSON.DIST(0,K258,FALSE) * _xlfn.POISSON.DIST(2,L258,FALSE)</f>
        <v>2.8713348969418993E-2</v>
      </c>
      <c r="S258" s="13">
        <f t="shared" ref="S258:S260" si="400">_xlfn.POISSON.DIST(2,K258,FALSE) * _xlfn.POISSON.DIST(2,L258,FALSE)</f>
        <v>2.4214278582180622E-2</v>
      </c>
      <c r="T258" s="13">
        <f t="shared" ref="T258:T260" si="401">_xlfn.POISSON.DIST(2,K258,FALSE) * _xlfn.POISSON.DIST(1,L258,FALSE)</f>
        <v>7.7122042274239397E-2</v>
      </c>
      <c r="U258" s="13">
        <f t="shared" ref="U258:U260" si="402">_xlfn.POISSON.DIST(1,K258,FALSE) * _xlfn.POISSON.DIST(2,L258,FALSE)</f>
        <v>3.7290026306584456E-2</v>
      </c>
      <c r="V258" s="13">
        <f t="shared" ref="V258:V260" si="403">_xlfn.POISSON.DIST(3,K258,FALSE) * _xlfn.POISSON.DIST(3,L258,FALSE)</f>
        <v>2.1941225168831562E-3</v>
      </c>
      <c r="W258" s="13">
        <f t="shared" ref="W258:W260" si="404">_xlfn.POISSON.DIST(3,K258,FALSE) * _xlfn.POISSON.DIST(0,L258,FALSE)</f>
        <v>5.3167115478805128E-2</v>
      </c>
      <c r="X258" s="13">
        <f t="shared" ref="X258:X260" si="405">_xlfn.POISSON.DIST(3,K258,FALSE) * _xlfn.POISSON.DIST(1,L258,FALSE)</f>
        <v>3.3386132100518252E-2</v>
      </c>
      <c r="Y258" s="13">
        <f t="shared" ref="Y258:Y260" si="406">_xlfn.POISSON.DIST(3,K258,FALSE) * _xlfn.POISSON.DIST(2,L258,FALSE)</f>
        <v>1.0482361198225995E-2</v>
      </c>
      <c r="Z258" s="13">
        <f t="shared" ref="Z258:Z260" si="407">_xlfn.POISSON.DIST(0,K258,FALSE) * _xlfn.POISSON.DIST(3,L258,FALSE)</f>
        <v>6.0101540404453938E-3</v>
      </c>
      <c r="AA258" s="13">
        <f t="shared" ref="AA258:AA260" si="408">_xlfn.POISSON.DIST(1,K258,FALSE) * _xlfn.POISSON.DIST(3,L258,FALSE)</f>
        <v>7.8053870523264353E-3</v>
      </c>
      <c r="AB258" s="13">
        <f t="shared" ref="AB258:AB260" si="409">_xlfn.POISSON.DIST(2,K258,FALSE) * _xlfn.POISSON.DIST(3,L258,FALSE)</f>
        <v>5.0684280824281709E-3</v>
      </c>
      <c r="AC258" s="13">
        <f t="shared" ref="AC258:AC260" si="410">_xlfn.POISSON.DIST(4,K258,FALSE) * _xlfn.POISSON.DIST(4,L258,FALSE)</f>
        <v>1.1183371214424685E-4</v>
      </c>
      <c r="AD258" s="13">
        <f t="shared" ref="AD258:AD260" si="411">_xlfn.POISSON.DIST(4,K258,FALSE) * _xlfn.POISSON.DIST(0,L258,FALSE)</f>
        <v>1.7262033218081046E-2</v>
      </c>
      <c r="AE258" s="13">
        <f t="shared" ref="AE258:AE260" si="412">_xlfn.POISSON.DIST(4,K258,FALSE) * _xlfn.POISSON.DIST(1,L258,FALSE)</f>
        <v>1.0839642439735758E-2</v>
      </c>
      <c r="AF258" s="13">
        <f t="shared" ref="AF258:AF260" si="413">_xlfn.POISSON.DIST(4,K258,FALSE) * _xlfn.POISSON.DIST(2,L258,FALSE)</f>
        <v>3.4033606220340235E-3</v>
      </c>
      <c r="AG258" s="13">
        <f t="shared" ref="AG258:AG260" si="414">_xlfn.POISSON.DIST(4,K258,FALSE) * _xlfn.POISSON.DIST(3,L258,FALSE)</f>
        <v>7.1237672816903844E-4</v>
      </c>
      <c r="AH258" s="13">
        <f t="shared" ref="AH258:AH260" si="415">_xlfn.POISSON.DIST(0,K258,FALSE) * _xlfn.POISSON.DIST(4,L258,FALSE)</f>
        <v>9.4351459041803803E-4</v>
      </c>
      <c r="AI258" s="13">
        <f t="shared" ref="AI258:AI260" si="416">_xlfn.POISSON.DIST(1,K258,FALSE) * _xlfn.POISSON.DIST(4,L258,FALSE)</f>
        <v>1.2253423985759064E-3</v>
      </c>
      <c r="AJ258" s="13">
        <f t="shared" ref="AJ258:AJ260" si="417">_xlfn.POISSON.DIST(2,K258,FALSE) * _xlfn.POISSON.DIST(4,L258,FALSE)</f>
        <v>7.9567608651526483E-4</v>
      </c>
      <c r="AK258" s="13">
        <f t="shared" ref="AK258:AK260" si="418">_xlfn.POISSON.DIST(3,K258,FALSE) * _xlfn.POISSON.DIST(4,L258,FALSE)</f>
        <v>3.4444817785245831E-4</v>
      </c>
      <c r="AL258" s="13">
        <f t="shared" ref="AL258:AL260" si="419">_xlfn.POISSON.DIST(5,K258,FALSE) * _xlfn.POISSON.DIST(5,L258,FALSE)</f>
        <v>3.6480819135963089E-6</v>
      </c>
      <c r="AM258" s="13">
        <f t="shared" ref="AM258:AM260" si="420">_xlfn.POISSON.DIST(5,K258,FALSE) * _xlfn.POISSON.DIST(0,L258,FALSE)</f>
        <v>4.4836405080643698E-3</v>
      </c>
      <c r="AN258" s="13">
        <f t="shared" ref="AN258:AN260" si="421">_xlfn.POISSON.DIST(5,K258,FALSE) * _xlfn.POISSON.DIST(1,L258,FALSE)</f>
        <v>2.8154887272969649E-3</v>
      </c>
      <c r="AO258" s="13">
        <f t="shared" ref="AO258:AO260" si="422">_xlfn.POISSON.DIST(5,K258,FALSE) * _xlfn.POISSON.DIST(2,L258,FALSE)</f>
        <v>8.8398888796711698E-4</v>
      </c>
      <c r="AP258" s="13">
        <f t="shared" ref="AP258:AP260" si="423">_xlfn.POISSON.DIST(5,K258,FALSE) * _xlfn.POISSON.DIST(3,L258,FALSE)</f>
        <v>1.8503273137462597E-4</v>
      </c>
      <c r="AQ258" s="13">
        <f t="shared" ref="AQ258:AQ260" si="424">_xlfn.POISSON.DIST(5,K258,FALSE) * _xlfn.POISSON.DIST(4,L258,FALSE)</f>
        <v>2.9047688392346668E-5</v>
      </c>
      <c r="AR258" s="13">
        <f t="shared" ref="AR258:AR260" si="425">_xlfn.POISSON.DIST(0,K258,FALSE) * _xlfn.POISSON.DIST(5,L258,FALSE)</f>
        <v>1.1849543640192584E-4</v>
      </c>
      <c r="AS258" s="13">
        <f t="shared" ref="AS258:AS260" si="426">_xlfn.POISSON.DIST(1,K258,FALSE) * _xlfn.POISSON.DIST(5,L258,FALSE)</f>
        <v>1.5389002325518113E-4</v>
      </c>
      <c r="AT258" s="13">
        <f t="shared" ref="AT258:AT260" si="427">_xlfn.POISSON.DIST(2,K258,FALSE) * _xlfn.POISSON.DIST(5,L258,FALSE)</f>
        <v>9.9928486600751876E-5</v>
      </c>
      <c r="AU258" s="13">
        <f t="shared" ref="AU258:AU260" si="428">_xlfn.POISSON.DIST(3,K258,FALSE) * _xlfn.POISSON.DIST(5,L258,FALSE)</f>
        <v>4.325904184946551E-5</v>
      </c>
      <c r="AV258" s="13">
        <f t="shared" ref="AV258:AV260" si="429">_xlfn.POISSON.DIST(4,K258,FALSE) * _xlfn.POISSON.DIST(5,L258,FALSE)</f>
        <v>1.4045129412475207E-5</v>
      </c>
      <c r="AW258" s="13">
        <f t="shared" ref="AW258:AW260" si="430">_xlfn.POISSON.DIST(6,K258,FALSE) * _xlfn.POISSON.DIST(6,L258,FALSE)</f>
        <v>8.2640689076178757E-8</v>
      </c>
      <c r="AX258" s="13">
        <f t="shared" ref="AX258:AX260" si="431">_xlfn.POISSON.DIST(6,K258,FALSE) * _xlfn.POISSON.DIST(0,L258,FALSE)</f>
        <v>9.7048398797053336E-4</v>
      </c>
      <c r="AY258" s="13">
        <f t="shared" ref="AY258:AY260" si="432">_xlfn.POISSON.DIST(6,K258,FALSE) * _xlfn.POISSON.DIST(1,L258,FALSE)</f>
        <v>6.0941253502342838E-4</v>
      </c>
      <c r="AZ258" s="13">
        <f t="shared" ref="AZ258:AZ260" si="433">_xlfn.POISSON.DIST(6,K258,FALSE) * _xlfn.POISSON.DIST(2,L258,FALSE)</f>
        <v>1.9133939480048259E-4</v>
      </c>
      <c r="BA258" s="13">
        <f t="shared" ref="BA258:BA260" si="434">_xlfn.POISSON.DIST(6,K258,FALSE) * _xlfn.POISSON.DIST(3,L258,FALSE)</f>
        <v>4.005033470603782E-5</v>
      </c>
      <c r="BB258" s="13">
        <f t="shared" ref="BB258:BB260" si="435">_xlfn.POISSON.DIST(6,K258,FALSE) * _xlfn.POISSON.DIST(4,L258,FALSE)</f>
        <v>6.28737215252344E-6</v>
      </c>
      <c r="BC258" s="13">
        <f t="shared" ref="BC258:BC260" si="436">_xlfn.POISSON.DIST(6,K258,FALSE) * _xlfn.POISSON.DIST(5,L258,FALSE)</f>
        <v>7.896273301979216E-7</v>
      </c>
      <c r="BD258" s="13">
        <f t="shared" ref="BD258:BD260" si="437">_xlfn.POISSON.DIST(0,K258,FALSE) * _xlfn.POISSON.DIST(6,L258,FALSE)</f>
        <v>1.240147616747656E-5</v>
      </c>
      <c r="BE258" s="13">
        <f t="shared" ref="BE258:BE260" si="438">_xlfn.POISSON.DIST(1,K258,FALSE) * _xlfn.POISSON.DIST(6,L258,FALSE)</f>
        <v>1.6105797098701811E-5</v>
      </c>
      <c r="BF258" s="13">
        <f t="shared" ref="BF258:BF260" si="439">_xlfn.POISSON.DIST(2,K258,FALSE) * _xlfn.POISSON.DIST(6,L258,FALSE)</f>
        <v>1.0458299346042022E-5</v>
      </c>
      <c r="BG258" s="13">
        <f t="shared" ref="BG258:BG260" si="440">_xlfn.POISSON.DIST(3,K258,FALSE) * _xlfn.POISSON.DIST(6,L258,FALSE)</f>
        <v>4.527397786901594E-6</v>
      </c>
      <c r="BH258" s="13">
        <f t="shared" ref="BH258:BH260" si="441">_xlfn.POISSON.DIST(4,K258,FALSE) * _xlfn.POISSON.DIST(6,L258,FALSE)</f>
        <v>1.4699328764622743E-6</v>
      </c>
      <c r="BI258" s="13">
        <f t="shared" ref="BI258:BI260" si="442">_xlfn.POISSON.DIST(5,K258,FALSE) * _xlfn.POISSON.DIST(6,L258,FALSE)</f>
        <v>3.8180036533231097E-7</v>
      </c>
      <c r="BJ258" s="14">
        <f t="shared" ref="BJ258:BJ260" si="443">SUM(N258,Q258,T258,W258,X258,Y258,AD258,AE258,AF258,AG258,AM258,AN258,AO258,AP258,AQ258,AX258,AY258,AZ258,BA258,BB258,BC258)</f>
        <v>0.52854386030534839</v>
      </c>
      <c r="BK258" s="14">
        <f t="shared" ref="BK258:BK260" si="444">SUM(M258,P258,S258,V258,AC258,AL258,AY258)</f>
        <v>0.29153705259049251</v>
      </c>
      <c r="BL258" s="14">
        <f t="shared" ref="BL258:BL260" si="445">SUM(O258,R258,U258,AA258,AB258,AH258,AI258,AJ258,AK258,AR258,AS258,AT258,AU258,AV258,BD258,BE258,BF258,BG258,BH258,BI258)</f>
        <v>0.1741126351169833</v>
      </c>
      <c r="BM258" s="14">
        <f t="shared" ref="BM258:BM260" si="446">SUM(S258:BI258)</f>
        <v>0.3030725309450048</v>
      </c>
      <c r="BN258" s="14">
        <f t="shared" ref="BN258:BN260" si="447">SUM(M258:R258)</f>
        <v>0.69652184121393057</v>
      </c>
    </row>
    <row r="259" spans="1:66" x14ac:dyDescent="0.25">
      <c r="A259" t="s">
        <v>27</v>
      </c>
      <c r="B259" t="s">
        <v>186</v>
      </c>
      <c r="C259" t="s">
        <v>29</v>
      </c>
      <c r="D259" s="11">
        <v>44291</v>
      </c>
      <c r="E259" s="10">
        <f>VLOOKUP(A259,home!$A$2:$E$405,3,FALSE)</f>
        <v>1.3</v>
      </c>
      <c r="F259" s="10">
        <f>VLOOKUP(B259,home!$B$2:$E$405,3,FALSE)</f>
        <v>1.03</v>
      </c>
      <c r="G259" s="10">
        <f>VLOOKUP(C259,away!$B$2:$E$405,4,FALSE)</f>
        <v>1.1100000000000001</v>
      </c>
      <c r="H259" s="10">
        <f>VLOOKUP(A259,away!$A$2:$E$405,3,FALSE)</f>
        <v>1.0918918918918901</v>
      </c>
      <c r="I259" s="10">
        <f>VLOOKUP(C259,away!$B$2:$E$405,3,FALSE)</f>
        <v>0.47</v>
      </c>
      <c r="J259" s="10">
        <f>VLOOKUP(B259,home!$B$2:$E$405,4,FALSE)</f>
        <v>0.66</v>
      </c>
      <c r="K259" s="12">
        <f t="shared" si="392"/>
        <v>1.4862900000000003</v>
      </c>
      <c r="L259" s="12">
        <f t="shared" si="393"/>
        <v>0.33870486486486429</v>
      </c>
      <c r="M259" s="13">
        <f t="shared" si="394"/>
        <v>0.16121847200629122</v>
      </c>
      <c r="N259" s="13">
        <f t="shared" si="395"/>
        <v>0.2396174027582306</v>
      </c>
      <c r="O259" s="13">
        <f t="shared" si="396"/>
        <v>5.4605480774610769E-2</v>
      </c>
      <c r="P259" s="13">
        <f t="shared" si="397"/>
        <v>8.1159580020496253E-2</v>
      </c>
      <c r="Q259" s="13">
        <f t="shared" si="398"/>
        <v>0.17807047477276536</v>
      </c>
      <c r="R259" s="13">
        <f t="shared" si="399"/>
        <v>9.2475709933227401E-3</v>
      </c>
      <c r="S259" s="13">
        <f t="shared" si="400"/>
        <v>1.0214210175689879E-2</v>
      </c>
      <c r="T259" s="13">
        <f t="shared" si="401"/>
        <v>6.0313336094331718E-2</v>
      </c>
      <c r="U259" s="13">
        <f t="shared" si="402"/>
        <v>1.3744572291665657E-2</v>
      </c>
      <c r="V259" s="13">
        <f t="shared" si="403"/>
        <v>5.7133031813137052E-4</v>
      </c>
      <c r="W259" s="13">
        <f t="shared" si="404"/>
        <v>8.8221455316671207E-2</v>
      </c>
      <c r="X259" s="13">
        <f t="shared" si="405"/>
        <v>2.9881036101214783E-2</v>
      </c>
      <c r="Y259" s="13">
        <f t="shared" si="406"/>
        <v>5.0604261473420403E-3</v>
      </c>
      <c r="Z259" s="13">
        <f t="shared" si="407"/>
        <v>1.0440657612072056E-3</v>
      </c>
      <c r="AA259" s="13">
        <f t="shared" si="408"/>
        <v>1.551784500224658E-3</v>
      </c>
      <c r="AB259" s="13">
        <f t="shared" si="409"/>
        <v>1.1532008924194539E-3</v>
      </c>
      <c r="AC259" s="13">
        <f t="shared" si="410"/>
        <v>1.7975967678935181E-5</v>
      </c>
      <c r="AD259" s="13">
        <f t="shared" si="411"/>
        <v>3.2780666705653799E-2</v>
      </c>
      <c r="AE259" s="13">
        <f t="shared" si="412"/>
        <v>1.1102971286718624E-2</v>
      </c>
      <c r="AF259" s="13">
        <f t="shared" si="413"/>
        <v>1.8803151946332494E-3</v>
      </c>
      <c r="AG259" s="13">
        <f t="shared" si="414"/>
        <v>2.1229063463386856E-4</v>
      </c>
      <c r="AH259" s="13">
        <f t="shared" si="415"/>
        <v>8.8407538139929573E-5</v>
      </c>
      <c r="AI259" s="13">
        <f t="shared" si="416"/>
        <v>1.3139923986199594E-4</v>
      </c>
      <c r="AJ259" s="13">
        <f t="shared" si="417"/>
        <v>9.7648688107243017E-5</v>
      </c>
      <c r="AK259" s="13">
        <f t="shared" si="418"/>
        <v>4.8378089548971438E-5</v>
      </c>
      <c r="AL259" s="13">
        <f t="shared" si="419"/>
        <v>3.6197390264993036E-7</v>
      </c>
      <c r="AM259" s="13">
        <f t="shared" si="420"/>
        <v>9.7443154235892348E-3</v>
      </c>
      <c r="AN259" s="13">
        <f t="shared" si="421"/>
        <v>3.3004470387474043E-3</v>
      </c>
      <c r="AO259" s="13">
        <f t="shared" si="422"/>
        <v>5.5893873412629039E-4</v>
      </c>
      <c r="AP259" s="13">
        <f t="shared" si="423"/>
        <v>6.3105089469994496E-5</v>
      </c>
      <c r="AQ259" s="13">
        <f t="shared" si="424"/>
        <v>5.3435002003049137E-6</v>
      </c>
      <c r="AR259" s="13">
        <f t="shared" si="425"/>
        <v>5.9888126517440384E-6</v>
      </c>
      <c r="AS259" s="13">
        <f t="shared" si="426"/>
        <v>8.9011123561606488E-6</v>
      </c>
      <c r="AT259" s="13">
        <f t="shared" si="427"/>
        <v>6.6148171419190087E-6</v>
      </c>
      <c r="AU259" s="13">
        <f t="shared" si="428"/>
        <v>3.2771788566209367E-6</v>
      </c>
      <c r="AV259" s="13">
        <f t="shared" si="429"/>
        <v>1.2177095407017823E-6</v>
      </c>
      <c r="AW259" s="13">
        <f t="shared" si="430"/>
        <v>5.061739023356996E-9</v>
      </c>
      <c r="AX259" s="13">
        <f t="shared" si="431"/>
        <v>2.4138130951544099E-3</v>
      </c>
      <c r="AY259" s="13">
        <f t="shared" si="432"/>
        <v>8.1757023820331416E-4</v>
      </c>
      <c r="AZ259" s="13">
        <f t="shared" si="433"/>
        <v>1.3845750852409418E-4</v>
      </c>
      <c r="BA259" s="13">
        <f t="shared" si="434"/>
        <v>1.5632077238059704E-5</v>
      </c>
      <c r="BB259" s="13">
        <f t="shared" si="435"/>
        <v>1.3236651521185333E-6</v>
      </c>
      <c r="BC259" s="13">
        <f t="shared" si="436"/>
        <v>8.9666365294927599E-8</v>
      </c>
      <c r="BD259" s="13">
        <f t="shared" si="437"/>
        <v>3.3807332998499197E-7</v>
      </c>
      <c r="BE259" s="13">
        <f t="shared" si="438"/>
        <v>5.0247500962339373E-7</v>
      </c>
      <c r="BF259" s="13">
        <f t="shared" si="439"/>
        <v>3.7341179102657719E-7</v>
      </c>
      <c r="BG259" s="13">
        <f t="shared" si="440"/>
        <v>1.8499940362829726E-7</v>
      </c>
      <c r="BH259" s="13">
        <f t="shared" si="441"/>
        <v>6.8740690904675452E-8</v>
      </c>
      <c r="BI259" s="13">
        <f t="shared" si="442"/>
        <v>2.0433720296942011E-8</v>
      </c>
      <c r="BJ259" s="14">
        <f t="shared" si="443"/>
        <v>0.66419941104896596</v>
      </c>
      <c r="BK259" s="14">
        <f t="shared" si="444"/>
        <v>0.25399950070039362</v>
      </c>
      <c r="BL259" s="14">
        <f t="shared" si="445"/>
        <v>8.0695930772394051E-2</v>
      </c>
      <c r="BM259" s="14">
        <f t="shared" si="446"/>
        <v>0.27520236178077939</v>
      </c>
      <c r="BN259" s="14">
        <f t="shared" si="447"/>
        <v>0.72391898132571697</v>
      </c>
    </row>
    <row r="260" spans="1:66" x14ac:dyDescent="0.25">
      <c r="A260" t="s">
        <v>27</v>
      </c>
      <c r="B260" t="s">
        <v>298</v>
      </c>
      <c r="C260" t="s">
        <v>189</v>
      </c>
      <c r="D260" s="11">
        <v>44291</v>
      </c>
      <c r="E260" s="10">
        <f>VLOOKUP(A260,home!$A$2:$E$405,3,FALSE)</f>
        <v>1.3</v>
      </c>
      <c r="F260" s="10">
        <f>VLOOKUP(B260,home!$B$2:$E$405,3,FALSE)</f>
        <v>1.54</v>
      </c>
      <c r="G260" s="10">
        <f>VLOOKUP(C260,away!$B$2:$E$405,4,FALSE)</f>
        <v>1.07</v>
      </c>
      <c r="H260" s="10">
        <f>VLOOKUP(A260,away!$A$2:$E$405,3,FALSE)</f>
        <v>1.0918918918918901</v>
      </c>
      <c r="I260" s="10">
        <f>VLOOKUP(C260,away!$B$2:$E$405,3,FALSE)</f>
        <v>0.6</v>
      </c>
      <c r="J260" s="10">
        <f>VLOOKUP(B260,home!$B$2:$E$405,4,FALSE)</f>
        <v>0.71</v>
      </c>
      <c r="K260" s="12">
        <f t="shared" si="392"/>
        <v>2.1421400000000004</v>
      </c>
      <c r="L260" s="12">
        <f t="shared" si="393"/>
        <v>0.46514594594594511</v>
      </c>
      <c r="M260" s="13">
        <f t="shared" si="394"/>
        <v>7.3734391565865254E-2</v>
      </c>
      <c r="N260" s="13">
        <f t="shared" si="395"/>
        <v>0.15794938954890264</v>
      </c>
      <c r="O260" s="13">
        <f t="shared" si="396"/>
        <v>3.429725331365311E-2</v>
      </c>
      <c r="P260" s="13">
        <f t="shared" si="397"/>
        <v>7.3469518213308882E-2</v>
      </c>
      <c r="Q260" s="13">
        <f t="shared" si="398"/>
        <v>0.1691748526641432</v>
      </c>
      <c r="R260" s="13">
        <f t="shared" si="399"/>
        <v>7.9766141679634365E-3</v>
      </c>
      <c r="S260" s="13">
        <f t="shared" si="400"/>
        <v>1.8301399088897413E-2</v>
      </c>
      <c r="T260" s="13">
        <f t="shared" si="401"/>
        <v>7.8690996872728763E-2</v>
      </c>
      <c r="U260" s="13">
        <f t="shared" si="402"/>
        <v>1.70870242737612E-2</v>
      </c>
      <c r="V260" s="13">
        <f t="shared" si="403"/>
        <v>2.0261839604079871E-3</v>
      </c>
      <c r="W260" s="13">
        <f t="shared" si="404"/>
        <v>0.12079873962865592</v>
      </c>
      <c r="X260" s="13">
        <f t="shared" si="405"/>
        <v>5.6189044013649075E-2</v>
      </c>
      <c r="Y260" s="13">
        <f t="shared" si="406"/>
        <v>1.306805301476357E-2</v>
      </c>
      <c r="Z260" s="13">
        <f t="shared" si="407"/>
        <v>1.2367632475343937E-3</v>
      </c>
      <c r="AA260" s="13">
        <f t="shared" si="408"/>
        <v>2.6493200230733264E-3</v>
      </c>
      <c r="AB260" s="13">
        <f t="shared" si="409"/>
        <v>2.837607197113149E-3</v>
      </c>
      <c r="AC260" s="13">
        <f t="shared" si="410"/>
        <v>1.2618158587649465E-4</v>
      </c>
      <c r="AD260" s="13">
        <f t="shared" si="411"/>
        <v>6.4691953027032262E-2</v>
      </c>
      <c r="AE260" s="13">
        <f t="shared" si="412"/>
        <v>3.0091199685849564E-2</v>
      </c>
      <c r="AF260" s="13">
        <f t="shared" si="413"/>
        <v>6.9983997712614104E-3</v>
      </c>
      <c r="AG260" s="13">
        <f t="shared" si="414"/>
        <v>1.0850924272370916E-3</v>
      </c>
      <c r="AH260" s="13">
        <f t="shared" si="415"/>
        <v>1.4381885267139113E-4</v>
      </c>
      <c r="AI260" s="13">
        <f t="shared" si="416"/>
        <v>3.0808011706149387E-4</v>
      </c>
      <c r="AJ260" s="13">
        <f t="shared" si="417"/>
        <v>3.2997537098105435E-4</v>
      </c>
      <c r="AK260" s="13">
        <f t="shared" si="418"/>
        <v>2.3561781373111862E-4</v>
      </c>
      <c r="AL260" s="13">
        <f t="shared" si="419"/>
        <v>5.0291323355974004E-6</v>
      </c>
      <c r="AM260" s="13">
        <f t="shared" si="420"/>
        <v>2.7715844051465391E-2</v>
      </c>
      <c r="AN260" s="13">
        <f t="shared" si="421"/>
        <v>1.2891912499009164E-2</v>
      </c>
      <c r="AO260" s="13">
        <f t="shared" si="422"/>
        <v>2.9983104172019849E-3</v>
      </c>
      <c r="AP260" s="13">
        <f t="shared" si="423"/>
        <v>4.648839784163329E-4</v>
      </c>
      <c r="AQ260" s="13">
        <f t="shared" si="424"/>
        <v>5.4059724473894869E-5</v>
      </c>
      <c r="AR260" s="13">
        <f t="shared" si="425"/>
        <v>1.3379351254138955E-5</v>
      </c>
      <c r="AS260" s="13">
        <f t="shared" si="426"/>
        <v>2.8660443495541225E-5</v>
      </c>
      <c r="AT260" s="13">
        <f t="shared" si="427"/>
        <v>3.0697341214769351E-5</v>
      </c>
      <c r="AU260" s="13">
        <f t="shared" si="428"/>
        <v>2.1919334169935343E-5</v>
      </c>
      <c r="AV260" s="13">
        <f t="shared" si="429"/>
        <v>1.1738570624696325E-5</v>
      </c>
      <c r="AW260" s="13">
        <f t="shared" si="430"/>
        <v>1.391962879949757E-7</v>
      </c>
      <c r="AX260" s="13">
        <f t="shared" si="431"/>
        <v>9.8952030294010129E-3</v>
      </c>
      <c r="AY260" s="13">
        <f t="shared" si="432"/>
        <v>4.6027135734379157E-3</v>
      </c>
      <c r="AZ260" s="13">
        <f t="shared" si="433"/>
        <v>1.0704667795175102E-3</v>
      </c>
      <c r="BA260" s="13">
        <f t="shared" si="434"/>
        <v>1.6597442758746058E-4</v>
      </c>
      <c r="BB260" s="13">
        <f t="shared" si="435"/>
        <v>1.9300583030751531E-5</v>
      </c>
      <c r="BC260" s="13">
        <f t="shared" si="436"/>
        <v>1.7955175902294361E-6</v>
      </c>
      <c r="BD260" s="13">
        <f t="shared" si="437"/>
        <v>1.037225165874921E-6</v>
      </c>
      <c r="BE260" s="13">
        <f t="shared" si="438"/>
        <v>2.221881516827304E-6</v>
      </c>
      <c r="BF260" s="13">
        <f t="shared" si="439"/>
        <v>2.3797906362282212E-6</v>
      </c>
      <c r="BG260" s="13">
        <f t="shared" si="440"/>
        <v>1.6992815711633075E-6</v>
      </c>
      <c r="BH260" s="13">
        <f t="shared" si="441"/>
        <v>9.1002475621294206E-7</v>
      </c>
      <c r="BI260" s="13">
        <f t="shared" si="442"/>
        <v>3.8988008625479851E-7</v>
      </c>
      <c r="BJ260" s="14">
        <f t="shared" si="443"/>
        <v>0.75861818523535529</v>
      </c>
      <c r="BK260" s="14">
        <f t="shared" si="444"/>
        <v>0.17226541712012955</v>
      </c>
      <c r="BL260" s="14">
        <f t="shared" si="445"/>
        <v>6.5980344254500944E-2</v>
      </c>
      <c r="BM260" s="14">
        <f t="shared" si="446"/>
        <v>0.47689611600653353</v>
      </c>
      <c r="BN260" s="14">
        <f t="shared" si="447"/>
        <v>0.51660201947383655</v>
      </c>
    </row>
    <row r="261" spans="1:66" x14ac:dyDescent="0.25">
      <c r="A261" t="s">
        <v>27</v>
      </c>
      <c r="B261" t="s">
        <v>188</v>
      </c>
      <c r="C261" t="s">
        <v>195</v>
      </c>
      <c r="D261" s="11">
        <v>44291</v>
      </c>
      <c r="E261" s="10">
        <f>VLOOKUP(A261,home!$A$2:$E$405,3,FALSE)</f>
        <v>1.3</v>
      </c>
      <c r="F261" s="10">
        <f>VLOOKUP(B261,home!$B$2:$E$405,3,FALSE)</f>
        <v>1.1499999999999999</v>
      </c>
      <c r="G261" s="10">
        <f>VLOOKUP(C261,away!$B$2:$E$405,4,FALSE)</f>
        <v>0.73</v>
      </c>
      <c r="H261" s="10">
        <f>VLOOKUP(A261,away!$A$2:$E$405,3,FALSE)</f>
        <v>1.0918918918918901</v>
      </c>
      <c r="I261" s="10">
        <f>VLOOKUP(C261,away!$B$2:$E$405,3,FALSE)</f>
        <v>1.32</v>
      </c>
      <c r="J261" s="10">
        <f>VLOOKUP(B261,home!$B$2:$E$405,4,FALSE)</f>
        <v>0.71</v>
      </c>
      <c r="K261" s="12">
        <f t="shared" si="392"/>
        <v>1.0913499999999998</v>
      </c>
      <c r="L261" s="12">
        <f t="shared" si="393"/>
        <v>1.0233210810810793</v>
      </c>
      <c r="M261" s="13">
        <f t="shared" ref="M261:M295" si="448">_xlfn.POISSON.DIST(0,K261,FALSE) * _xlfn.POISSON.DIST(0,L261,FALSE)</f>
        <v>0.12067297465057587</v>
      </c>
      <c r="N261" s="13">
        <f t="shared" ref="N261:N295" si="449">_xlfn.POISSON.DIST(1,K261,FALSE) * _xlfn.POISSON.DIST(0,L261,FALSE)</f>
        <v>0.13169645088490595</v>
      </c>
      <c r="O261" s="13">
        <f t="shared" ref="O261:O295" si="450">_xlfn.POISSON.DIST(0,K261,FALSE) * _xlfn.POISSON.DIST(1,L261,FALSE)</f>
        <v>0.12348719887669699</v>
      </c>
      <c r="P261" s="13">
        <f t="shared" ref="P261:P295" si="451">_xlfn.POISSON.DIST(1,K261,FALSE) * _xlfn.POISSON.DIST(1,L261,FALSE)</f>
        <v>0.13476775449408321</v>
      </c>
      <c r="Q261" s="13">
        <f t="shared" ref="Q261:Q295" si="452">_xlfn.POISSON.DIST(2,K261,FALSE) * _xlfn.POISSON.DIST(0,L261,FALSE)</f>
        <v>7.1863460836621026E-2</v>
      </c>
      <c r="R261" s="13">
        <f t="shared" ref="R261:R295" si="453">_xlfn.POISSON.DIST(0,K261,FALSE) * _xlfn.POISSON.DIST(2,L261,FALSE)</f>
        <v>6.3183526927087896E-2</v>
      </c>
      <c r="S261" s="13">
        <f t="shared" ref="S261:S295" si="454">_xlfn.POISSON.DIST(2,K261,FALSE) * _xlfn.POISSON.DIST(2,L261,FALSE)</f>
        <v>3.762720630689867E-2</v>
      </c>
      <c r="T261" s="13">
        <f t="shared" ref="T261:T295" si="455">_xlfn.POISSON.DIST(2,K261,FALSE) * _xlfn.POISSON.DIST(1,L261,FALSE)</f>
        <v>7.353939443355885E-2</v>
      </c>
      <c r="U261" s="13">
        <f t="shared" ref="U261:U295" si="456">_xlfn.POISSON.DIST(1,K261,FALSE) * _xlfn.POISSON.DIST(2,L261,FALSE)</f>
        <v>6.8955342111877357E-2</v>
      </c>
      <c r="V261" s="13">
        <f t="shared" ref="V261:V295" si="457">_xlfn.POISSON.DIST(3,K261,FALSE) * _xlfn.POISSON.DIST(3,L261,FALSE)</f>
        <v>4.6691243342686971E-3</v>
      </c>
      <c r="W261" s="13">
        <f t="shared" ref="W261:W295" si="458">_xlfn.POISSON.DIST(3,K261,FALSE) * _xlfn.POISSON.DIST(0,L261,FALSE)</f>
        <v>2.6142729328015452E-2</v>
      </c>
      <c r="X261" s="13">
        <f t="shared" ref="X261:X295" si="459">_xlfn.POISSON.DIST(3,K261,FALSE) * _xlfn.POISSON.DIST(1,L261,FALSE)</f>
        <v>2.6752406038354812E-2</v>
      </c>
      <c r="Y261" s="13">
        <f t="shared" ref="Y261:Y295" si="460">_xlfn.POISSON.DIST(3,K261,FALSE) * _xlfn.POISSON.DIST(2,L261,FALSE)</f>
        <v>1.3688150534344619E-2</v>
      </c>
      <c r="Z261" s="13">
        <f t="shared" ref="Z261:Z295" si="461">_xlfn.POISSON.DIST(0,K261,FALSE) * _xlfn.POISSON.DIST(3,L261,FALSE)</f>
        <v>2.1552345027181029E-2</v>
      </c>
      <c r="AA261" s="13">
        <f t="shared" ref="AA261:AA295" si="462">_xlfn.POISSON.DIST(1,K261,FALSE) * _xlfn.POISSON.DIST(3,L261,FALSE)</f>
        <v>2.3521151745414009E-2</v>
      </c>
      <c r="AB261" s="13">
        <f t="shared" ref="AB261:AB295" si="463">_xlfn.POISSON.DIST(2,K261,FALSE) * _xlfn.POISSON.DIST(3,L261,FALSE)</f>
        <v>1.2834904478678785E-2</v>
      </c>
      <c r="AC261" s="13">
        <f t="shared" ref="AC261:AC295" si="464">_xlfn.POISSON.DIST(4,K261,FALSE) * _xlfn.POISSON.DIST(4,L261,FALSE)</f>
        <v>3.2590530512586823E-4</v>
      </c>
      <c r="AD261" s="13">
        <f t="shared" ref="AD261:AD295" si="465">_xlfn.POISSON.DIST(4,K261,FALSE) * _xlfn.POISSON.DIST(0,L261,FALSE)</f>
        <v>7.1327169130324152E-3</v>
      </c>
      <c r="AE261" s="13">
        <f t="shared" ref="AE261:AE295" si="466">_xlfn.POISSON.DIST(4,K261,FALSE) * _xlfn.POISSON.DIST(1,L261,FALSE)</f>
        <v>7.2990595824896304E-3</v>
      </c>
      <c r="AF261" s="13">
        <f t="shared" ref="AF261:AF295" si="467">_xlfn.POISSON.DIST(4,K261,FALSE) * _xlfn.POISSON.DIST(2,L261,FALSE)</f>
        <v>3.7346407714142493E-3</v>
      </c>
      <c r="AG261" s="13">
        <f t="shared" ref="AG261:AG295" si="468">_xlfn.POISSON.DIST(4,K261,FALSE) * _xlfn.POISSON.DIST(3,L261,FALSE)</f>
        <v>1.2739122105510355E-3</v>
      </c>
      <c r="AH261" s="13">
        <f t="shared" ref="AH261:AH295" si="469">_xlfn.POISSON.DIST(0,K261,FALSE) * _xlfn.POISSON.DIST(4,L261,FALSE)</f>
        <v>5.5137422532618267E-3</v>
      </c>
      <c r="AI261" s="13">
        <f t="shared" ref="AI261:AI295" si="470">_xlfn.POISSON.DIST(1,K261,FALSE) * _xlfn.POISSON.DIST(4,L261,FALSE)</f>
        <v>6.0174226080972927E-3</v>
      </c>
      <c r="AJ261" s="13">
        <f t="shared" ref="AJ261:AJ295" si="471">_xlfn.POISSON.DIST(2,K261,FALSE) * _xlfn.POISSON.DIST(4,L261,FALSE)</f>
        <v>3.2835570816734895E-3</v>
      </c>
      <c r="AK261" s="13">
        <f t="shared" ref="AK261:AK295" si="472">_xlfn.POISSON.DIST(3,K261,FALSE) * _xlfn.POISSON.DIST(4,L261,FALSE)</f>
        <v>1.1945033403614543E-3</v>
      </c>
      <c r="AL261" s="13">
        <f t="shared" ref="AL261:AL295" si="473">_xlfn.POISSON.DIST(5,K261,FALSE) * _xlfn.POISSON.DIST(5,L261,FALSE)</f>
        <v>1.4558860847411028E-5</v>
      </c>
      <c r="AM261" s="13">
        <f t="shared" ref="AM261:AM295" si="474">_xlfn.POISSON.DIST(5,K261,FALSE) * _xlfn.POISSON.DIST(0,L261,FALSE)</f>
        <v>1.5568581206075853E-3</v>
      </c>
      <c r="AN261" s="13">
        <f t="shared" ref="AN261:AN295" si="475">_xlfn.POISSON.DIST(5,K261,FALSE) * _xlfn.POISSON.DIST(1,L261,FALSE)</f>
        <v>1.5931657350700117E-3</v>
      </c>
      <c r="AO261" s="13">
        <f t="shared" ref="AO261:AO295" si="476">_xlfn.POISSON.DIST(5,K261,FALSE) * _xlfn.POISSON.DIST(2,L261,FALSE)</f>
        <v>8.1516004117658828E-4</v>
      </c>
      <c r="AP261" s="13">
        <f t="shared" ref="AP261:AP295" si="477">_xlfn.POISSON.DIST(5,K261,FALSE) * _xlfn.POISSON.DIST(3,L261,FALSE)</f>
        <v>2.7805681819697452E-4</v>
      </c>
      <c r="AQ261" s="13">
        <f t="shared" ref="AQ261:AQ295" si="478">_xlfn.POISSON.DIST(5,K261,FALSE) * _xlfn.POISSON.DIST(4,L261,FALSE)</f>
        <v>7.1135350949823255E-5</v>
      </c>
      <c r="AR261" s="13">
        <f t="shared" ref="AR261:AR295" si="479">_xlfn.POISSON.DIST(0,K261,FALSE) * _xlfn.POISSON.DIST(5,L261,FALSE)</f>
        <v>1.1284657366820642E-3</v>
      </c>
      <c r="AS261" s="13">
        <f t="shared" ref="AS261:AS295" si="480">_xlfn.POISSON.DIST(1,K261,FALSE) * _xlfn.POISSON.DIST(5,L261,FALSE)</f>
        <v>1.2315510817279703E-3</v>
      </c>
      <c r="AT261" s="13">
        <f t="shared" ref="AT261:AT295" si="481">_xlfn.POISSON.DIST(2,K261,FALSE) * _xlfn.POISSON.DIST(5,L261,FALSE)</f>
        <v>6.720266365219101E-4</v>
      </c>
      <c r="AU261" s="13">
        <f t="shared" ref="AU261:AU295" si="482">_xlfn.POISSON.DIST(3,K261,FALSE) * _xlfn.POISSON.DIST(5,L261,FALSE)</f>
        <v>2.4447208992272885E-4</v>
      </c>
      <c r="AV261" s="13">
        <f t="shared" ref="AV261:AV295" si="483">_xlfn.POISSON.DIST(4,K261,FALSE) * _xlfn.POISSON.DIST(5,L261,FALSE)</f>
        <v>6.670115383429251E-5</v>
      </c>
      <c r="AW261" s="13">
        <f t="shared" ref="AW261:AW295" si="484">_xlfn.POISSON.DIST(6,K261,FALSE) * _xlfn.POISSON.DIST(6,L261,FALSE)</f>
        <v>4.5164880769672929E-7</v>
      </c>
      <c r="AX261" s="13">
        <f t="shared" ref="AX261:AX295" si="485">_xlfn.POISSON.DIST(6,K261,FALSE) * _xlfn.POISSON.DIST(0,L261,FALSE)</f>
        <v>2.8317951832084782E-4</v>
      </c>
      <c r="AY261" s="13">
        <f t="shared" ref="AY261:AY295" si="486">_xlfn.POISSON.DIST(6,K261,FALSE) * _xlfn.POISSON.DIST(1,L261,FALSE)</f>
        <v>2.8978357082810934E-4</v>
      </c>
      <c r="AZ261" s="13">
        <f t="shared" ref="AZ261:AZ295" si="487">_xlfn.POISSON.DIST(6,K261,FALSE) * _xlfn.POISSON.DIST(2,L261,FALSE)</f>
        <v>1.4827081848967818E-4</v>
      </c>
      <c r="BA261" s="13">
        <f t="shared" ref="BA261:BA295" si="488">_xlfn.POISSON.DIST(6,K261,FALSE) * _xlfn.POISSON.DIST(3,L261,FALSE)</f>
        <v>5.057621808987799E-5</v>
      </c>
      <c r="BB261" s="13">
        <f t="shared" ref="BB261:BB295" si="489">_xlfn.POISSON.DIST(6,K261,FALSE) * _xlfn.POISSON.DIST(4,L261,FALSE)</f>
        <v>1.2938927543181593E-5</v>
      </c>
      <c r="BC261" s="13">
        <f t="shared" ref="BC261:BC295" si="490">_xlfn.POISSON.DIST(6,K261,FALSE) * _xlfn.POISSON.DIST(5,L261,FALSE)</f>
        <v>2.6481354643036694E-6</v>
      </c>
      <c r="BD261" s="13">
        <f t="shared" ref="BD261:BD295" si="491">_xlfn.POISSON.DIST(0,K261,FALSE) * _xlfn.POISSON.DIST(6,L261,FALSE)</f>
        <v>1.92463796270741E-4</v>
      </c>
      <c r="BE261" s="13">
        <f t="shared" ref="BE261:BE295" si="492">_xlfn.POISSON.DIST(1,K261,FALSE) * _xlfn.POISSON.DIST(6,L261,FALSE)</f>
        <v>2.1004536406007312E-4</v>
      </c>
      <c r="BF261" s="13">
        <f t="shared" ref="BF261:BF295" si="493">_xlfn.POISSON.DIST(2,K261,FALSE) * _xlfn.POISSON.DIST(6,L261,FALSE)</f>
        <v>1.1461650403348037E-4</v>
      </c>
      <c r="BG261" s="13">
        <f t="shared" ref="BG261:BG295" si="494">_xlfn.POISSON.DIST(3,K261,FALSE) * _xlfn.POISSON.DIST(6,L261,FALSE)</f>
        <v>4.1695573892312937E-5</v>
      </c>
      <c r="BH261" s="13">
        <f t="shared" ref="BH261:BH295" si="495">_xlfn.POISSON.DIST(4,K261,FALSE) * _xlfn.POISSON.DIST(6,L261,FALSE)</f>
        <v>1.1376116141843929E-5</v>
      </c>
      <c r="BI261" s="13">
        <f t="shared" ref="BI261:BI295" si="496">_xlfn.POISSON.DIST(5,K261,FALSE) * _xlfn.POISSON.DIST(6,L261,FALSE)</f>
        <v>2.4830648702802741E-6</v>
      </c>
      <c r="BJ261" s="14">
        <f t="shared" ref="BJ261:BJ295" si="497">SUM(N261,Q261,T261,W261,X261,Y261,AD261,AE261,AF261,AG261,AM261,AN261,AO261,AP261,AQ261,AX261,AY261,AZ261,BA261,BB261,BC261)</f>
        <v>0.368224694788025</v>
      </c>
      <c r="BK261" s="14">
        <f t="shared" ref="BK261:BK295" si="498">SUM(M261,P261,S261,V261,AC261,AL261,AY261)</f>
        <v>0.2983673075226278</v>
      </c>
      <c r="BL261" s="14">
        <f t="shared" ref="BL261:BL295" si="499">SUM(O261,R261,U261,AA261,AB261,AH261,AI261,AJ261,AK261,AR261,AS261,AT261,AU261,AV261,BD261,BE261,BF261,BG261,BH261,BI261)</f>
        <v>0.3119072465411068</v>
      </c>
      <c r="BM261" s="14">
        <f t="shared" ref="BM261:BM295" si="500">SUM(S261:BI261)</f>
        <v>0.35409089528694926</v>
      </c>
      <c r="BN261" s="14">
        <f t="shared" ref="BN261:BN295" si="501">SUM(M261:R261)</f>
        <v>0.64567136666997094</v>
      </c>
    </row>
    <row r="262" spans="1:66" x14ac:dyDescent="0.25">
      <c r="A262" t="s">
        <v>27</v>
      </c>
      <c r="B262" t="s">
        <v>296</v>
      </c>
      <c r="C262" t="s">
        <v>329</v>
      </c>
      <c r="D262" s="11">
        <v>44291</v>
      </c>
      <c r="E262" s="10">
        <f>VLOOKUP(A262,home!$A$2:$E$405,3,FALSE)</f>
        <v>1.3</v>
      </c>
      <c r="F262" s="10">
        <f>VLOOKUP(B262,home!$B$2:$E$405,3,FALSE)</f>
        <v>0.77</v>
      </c>
      <c r="G262" s="10">
        <f>VLOOKUP(C262,away!$B$2:$E$405,4,FALSE)</f>
        <v>1.37</v>
      </c>
      <c r="H262" s="10">
        <f>VLOOKUP(A262,away!$A$2:$E$405,3,FALSE)</f>
        <v>1.0918918918918901</v>
      </c>
      <c r="I262" s="10">
        <f>VLOOKUP(C262,away!$B$2:$E$405,3,FALSE)</f>
        <v>0.47</v>
      </c>
      <c r="J262" s="10">
        <f>VLOOKUP(B262,home!$B$2:$E$405,4,FALSE)</f>
        <v>1.32</v>
      </c>
      <c r="K262" s="12">
        <f t="shared" si="392"/>
        <v>1.3713700000000002</v>
      </c>
      <c r="L262" s="12">
        <f t="shared" si="393"/>
        <v>0.67740972972972857</v>
      </c>
      <c r="M262" s="13">
        <f t="shared" si="448"/>
        <v>0.12889209084936462</v>
      </c>
      <c r="N262" s="13">
        <f t="shared" si="449"/>
        <v>0.17675874662809318</v>
      </c>
      <c r="O262" s="13">
        <f t="shared" si="450"/>
        <v>8.7312756426567703E-2</v>
      </c>
      <c r="P262" s="13">
        <f t="shared" si="451"/>
        <v>0.11973809478070217</v>
      </c>
      <c r="Q262" s="13">
        <f t="shared" si="452"/>
        <v>0.12120082118168413</v>
      </c>
      <c r="R262" s="13">
        <f t="shared" si="453"/>
        <v>2.9573255366439424E-2</v>
      </c>
      <c r="S262" s="13">
        <f t="shared" si="454"/>
        <v>2.7808555294653859E-2</v>
      </c>
      <c r="T262" s="13">
        <f t="shared" si="455"/>
        <v>8.2102615519705796E-2</v>
      </c>
      <c r="U262" s="13">
        <f t="shared" si="456"/>
        <v>4.0555875211874037E-2</v>
      </c>
      <c r="V262" s="13">
        <f t="shared" si="457"/>
        <v>2.8703971650872505E-3</v>
      </c>
      <c r="W262" s="13">
        <f t="shared" si="458"/>
        <v>5.5403723381308723E-2</v>
      </c>
      <c r="X262" s="13">
        <f t="shared" si="459"/>
        <v>3.753102128175298E-2</v>
      </c>
      <c r="Y262" s="13">
        <f t="shared" si="460"/>
        <v>1.2711939491476488E-2</v>
      </c>
      <c r="Z262" s="13">
        <f t="shared" si="461"/>
        <v>6.6777369750026586E-3</v>
      </c>
      <c r="AA262" s="13">
        <f t="shared" si="462"/>
        <v>9.1576481554093963E-3</v>
      </c>
      <c r="AB262" s="13">
        <f t="shared" si="463"/>
        <v>6.2792619754418943E-3</v>
      </c>
      <c r="AC262" s="13">
        <f t="shared" si="464"/>
        <v>1.6665873636359849E-4</v>
      </c>
      <c r="AD262" s="13">
        <f t="shared" si="465"/>
        <v>1.8994751033356336E-2</v>
      </c>
      <c r="AE262" s="13">
        <f t="shared" si="466"/>
        <v>1.2867229163789396E-2</v>
      </c>
      <c r="AF262" s="13">
        <f t="shared" si="467"/>
        <v>4.3581931151065274E-3</v>
      </c>
      <c r="AG262" s="13">
        <f t="shared" si="468"/>
        <v>9.8409414007142562E-4</v>
      </c>
      <c r="AH262" s="13">
        <f t="shared" si="469"/>
        <v>1.1308909998606913E-3</v>
      </c>
      <c r="AI262" s="13">
        <f t="shared" si="470"/>
        <v>1.5508699904789565E-3</v>
      </c>
      <c r="AJ262" s="13">
        <f t="shared" si="471"/>
        <v>1.0634082894215636E-3</v>
      </c>
      <c r="AK262" s="13">
        <f t="shared" si="472"/>
        <v>4.8610874195468325E-4</v>
      </c>
      <c r="AL262" s="13">
        <f t="shared" si="473"/>
        <v>6.1929011902082836E-6</v>
      </c>
      <c r="AM262" s="13">
        <f t="shared" si="474"/>
        <v>5.2097663449227729E-3</v>
      </c>
      <c r="AN262" s="13">
        <f t="shared" si="475"/>
        <v>3.5291464116691713E-3</v>
      </c>
      <c r="AO262" s="13">
        <f t="shared" si="476"/>
        <v>1.1953390584527272E-3</v>
      </c>
      <c r="AP262" s="13">
        <f t="shared" si="477"/>
        <v>2.6991143617395005E-4</v>
      </c>
      <c r="AQ262" s="13">
        <f t="shared" si="478"/>
        <v>4.5710158257389589E-5</v>
      </c>
      <c r="AR262" s="13">
        <f t="shared" si="479"/>
        <v>1.5321531331388273E-4</v>
      </c>
      <c r="AS262" s="13">
        <f t="shared" si="480"/>
        <v>2.101148842192594E-4</v>
      </c>
      <c r="AT262" s="13">
        <f t="shared" si="481"/>
        <v>1.4407262438588295E-4</v>
      </c>
      <c r="AU262" s="13">
        <f t="shared" si="482"/>
        <v>6.5858958301356094E-5</v>
      </c>
      <c r="AV262" s="13">
        <f t="shared" si="483"/>
        <v>2.2579249911432676E-5</v>
      </c>
      <c r="AW262" s="13">
        <f t="shared" si="484"/>
        <v>1.5980770874005726E-7</v>
      </c>
      <c r="AX262" s="13">
        <f t="shared" si="485"/>
        <v>1.190752878739456E-3</v>
      </c>
      <c r="AY262" s="13">
        <f t="shared" si="486"/>
        <v>8.0662758576179115E-4</v>
      </c>
      <c r="AZ262" s="13">
        <f t="shared" si="487"/>
        <v>2.7320868743171918E-4</v>
      </c>
      <c r="BA262" s="13">
        <f t="shared" si="488"/>
        <v>6.1691407704311585E-5</v>
      </c>
      <c r="BB262" s="13">
        <f t="shared" si="489"/>
        <v>1.044758995490605E-5</v>
      </c>
      <c r="BC262" s="13">
        <f t="shared" si="490"/>
        <v>1.4154598175359875E-6</v>
      </c>
      <c r="BD262" s="13">
        <f t="shared" si="491"/>
        <v>1.7298257330402154E-5</v>
      </c>
      <c r="BE262" s="13">
        <f t="shared" si="492"/>
        <v>2.3722311155193605E-5</v>
      </c>
      <c r="BF262" s="13">
        <f t="shared" si="493"/>
        <v>1.6266032924448934E-5</v>
      </c>
      <c r="BG262" s="13">
        <f t="shared" si="494"/>
        <v>7.4355831905338449E-6</v>
      </c>
      <c r="BH262" s="13">
        <f t="shared" si="495"/>
        <v>2.5492339300005994E-6</v>
      </c>
      <c r="BI262" s="13">
        <f t="shared" si="496"/>
        <v>6.9918858691698411E-7</v>
      </c>
      <c r="BJ262" s="14">
        <f t="shared" si="497"/>
        <v>0.53550715195523058</v>
      </c>
      <c r="BK262" s="14">
        <f t="shared" si="498"/>
        <v>0.28028861731312349</v>
      </c>
      <c r="BL262" s="14">
        <f t="shared" si="499"/>
        <v>0.17777388679469763</v>
      </c>
      <c r="BM262" s="14">
        <f t="shared" si="500"/>
        <v>0.3359651600271501</v>
      </c>
      <c r="BN262" s="14">
        <f t="shared" si="501"/>
        <v>0.66347576523285112</v>
      </c>
    </row>
    <row r="263" spans="1:66" x14ac:dyDescent="0.25">
      <c r="A263" t="s">
        <v>27</v>
      </c>
      <c r="B263" t="s">
        <v>190</v>
      </c>
      <c r="C263" t="s">
        <v>193</v>
      </c>
      <c r="D263" s="11">
        <v>44291</v>
      </c>
      <c r="E263" s="10">
        <f>VLOOKUP(A263,home!$A$2:$E$405,3,FALSE)</f>
        <v>1.3</v>
      </c>
      <c r="F263" s="10">
        <f>VLOOKUP(B263,home!$B$2:$E$405,3,FALSE)</f>
        <v>0.98</v>
      </c>
      <c r="G263" s="10">
        <f>VLOOKUP(C263,away!$B$2:$E$405,4,FALSE)</f>
        <v>0.81</v>
      </c>
      <c r="H263" s="10">
        <f>VLOOKUP(A263,away!$A$2:$E$405,3,FALSE)</f>
        <v>1.0918918918918901</v>
      </c>
      <c r="I263" s="10">
        <f>VLOOKUP(C263,away!$B$2:$E$405,3,FALSE)</f>
        <v>1.03</v>
      </c>
      <c r="J263" s="10">
        <f>VLOOKUP(B263,home!$B$2:$E$405,4,FALSE)</f>
        <v>0.86</v>
      </c>
      <c r="K263" s="12">
        <f t="shared" si="392"/>
        <v>1.0319400000000001</v>
      </c>
      <c r="L263" s="12">
        <f t="shared" si="393"/>
        <v>0.96719783783783631</v>
      </c>
      <c r="M263" s="13">
        <f t="shared" si="448"/>
        <v>0.13545201451043795</v>
      </c>
      <c r="N263" s="13">
        <f t="shared" si="449"/>
        <v>0.13977835185390136</v>
      </c>
      <c r="O263" s="13">
        <f t="shared" si="450"/>
        <v>0.13100889556527481</v>
      </c>
      <c r="P263" s="13">
        <f t="shared" si="451"/>
        <v>0.13519331968962972</v>
      </c>
      <c r="Q263" s="13">
        <f t="shared" si="452"/>
        <v>7.2121436206057474E-2</v>
      </c>
      <c r="R263" s="13">
        <f t="shared" si="453"/>
        <v>6.3355760264128355E-2</v>
      </c>
      <c r="S263" s="13">
        <f t="shared" si="454"/>
        <v>3.3733779735136332E-2</v>
      </c>
      <c r="T263" s="13">
        <f t="shared" si="455"/>
        <v>6.9755697160258243E-2</v>
      </c>
      <c r="U263" s="13">
        <f t="shared" si="456"/>
        <v>6.5379343246964622E-2</v>
      </c>
      <c r="V263" s="13">
        <f t="shared" si="457"/>
        <v>3.7410392033215404E-3</v>
      </c>
      <c r="W263" s="13">
        <f t="shared" si="458"/>
        <v>2.4808331626159655E-2</v>
      </c>
      <c r="X263" s="13">
        <f t="shared" si="459"/>
        <v>2.3994564709185633E-2</v>
      </c>
      <c r="Y263" s="13">
        <f t="shared" si="460"/>
        <v>1.1603745553292197E-2</v>
      </c>
      <c r="Z263" s="13">
        <f t="shared" si="461"/>
        <v>2.0425851447345749E-2</v>
      </c>
      <c r="AA263" s="13">
        <f t="shared" si="462"/>
        <v>2.1078253142573975E-2</v>
      </c>
      <c r="AB263" s="13">
        <f t="shared" si="463"/>
        <v>1.0875746273973893E-2</v>
      </c>
      <c r="AC263" s="13">
        <f t="shared" si="464"/>
        <v>2.3336839563352902E-4</v>
      </c>
      <c r="AD263" s="13">
        <f t="shared" si="465"/>
        <v>6.400177434574798E-3</v>
      </c>
      <c r="AE263" s="13">
        <f t="shared" si="466"/>
        <v>6.190237776499255E-3</v>
      </c>
      <c r="AF263" s="13">
        <f t="shared" si="467"/>
        <v>2.9935922965660874E-3</v>
      </c>
      <c r="AG263" s="13">
        <f t="shared" si="468"/>
        <v>9.6513199886890755E-4</v>
      </c>
      <c r="AH263" s="13">
        <f t="shared" si="469"/>
        <v>4.93895983896741E-3</v>
      </c>
      <c r="AI263" s="13">
        <f t="shared" si="470"/>
        <v>5.09671021622403E-3</v>
      </c>
      <c r="AJ263" s="13">
        <f t="shared" si="471"/>
        <v>2.6297495702651127E-3</v>
      </c>
      <c r="AK263" s="13">
        <f t="shared" si="472"/>
        <v>9.0458125717979363E-4</v>
      </c>
      <c r="AL263" s="13">
        <f t="shared" si="473"/>
        <v>9.3169077567047808E-6</v>
      </c>
      <c r="AM263" s="13">
        <f t="shared" si="474"/>
        <v>1.3209198203670239E-3</v>
      </c>
      <c r="AN263" s="13">
        <f t="shared" si="475"/>
        <v>1.2775907942161287E-3</v>
      </c>
      <c r="AO263" s="13">
        <f t="shared" si="476"/>
        <v>6.1784152690368187E-4</v>
      </c>
      <c r="AP263" s="13">
        <f t="shared" si="477"/>
        <v>1.9919166298255615E-4</v>
      </c>
      <c r="AQ263" s="13">
        <f t="shared" si="478"/>
        <v>4.8164436438012807E-5</v>
      </c>
      <c r="AR263" s="13">
        <f t="shared" si="479"/>
        <v>9.5539025548343787E-4</v>
      </c>
      <c r="AS263" s="13">
        <f t="shared" si="480"/>
        <v>9.8590542024357911E-4</v>
      </c>
      <c r="AT263" s="13">
        <f t="shared" si="481"/>
        <v>5.0869761968307938E-4</v>
      </c>
      <c r="AU263" s="13">
        <f t="shared" si="482"/>
        <v>1.749818072185857E-4</v>
      </c>
      <c r="AV263" s="13">
        <f t="shared" si="483"/>
        <v>4.5142681535286827E-5</v>
      </c>
      <c r="AW263" s="13">
        <f t="shared" si="484"/>
        <v>2.5830871492336076E-7</v>
      </c>
      <c r="AX263" s="13">
        <f t="shared" si="485"/>
        <v>2.2718499990492436E-4</v>
      </c>
      <c r="AY263" s="13">
        <f t="shared" si="486"/>
        <v>2.1973284069723193E-4</v>
      </c>
      <c r="AZ263" s="13">
        <f t="shared" si="487"/>
        <v>1.0626256421216421E-4</v>
      </c>
      <c r="BA263" s="13">
        <f t="shared" si="488"/>
        <v>3.4258974116369825E-5</v>
      </c>
      <c r="BB263" s="13">
        <f t="shared" si="489"/>
        <v>8.2838014229738199E-6</v>
      </c>
      <c r="BC263" s="13">
        <f t="shared" si="490"/>
        <v>1.6024149650756547E-6</v>
      </c>
      <c r="BD263" s="13">
        <f t="shared" si="491"/>
        <v>1.5400856489915314E-4</v>
      </c>
      <c r="BE263" s="13">
        <f t="shared" si="492"/>
        <v>1.5892759846203211E-4</v>
      </c>
      <c r="BF263" s="13">
        <f t="shared" si="493"/>
        <v>8.2001872978454692E-5</v>
      </c>
      <c r="BG263" s="13">
        <f t="shared" si="494"/>
        <v>2.8207004267128852E-5</v>
      </c>
      <c r="BH263" s="13">
        <f t="shared" si="495"/>
        <v>7.2769839958552361E-6</v>
      </c>
      <c r="BI263" s="13">
        <f t="shared" si="496"/>
        <v>1.501882172936571E-6</v>
      </c>
      <c r="BJ263" s="14">
        <f t="shared" si="497"/>
        <v>0.36267230045158966</v>
      </c>
      <c r="BK263" s="14">
        <f t="shared" si="498"/>
        <v>0.30858257128261296</v>
      </c>
      <c r="BL263" s="14">
        <f t="shared" si="499"/>
        <v>0.30837004106649163</v>
      </c>
      <c r="BM263" s="14">
        <f t="shared" si="500"/>
        <v>0.32292151162662797</v>
      </c>
      <c r="BN263" s="14">
        <f t="shared" si="501"/>
        <v>0.67690977808942965</v>
      </c>
    </row>
    <row r="264" spans="1:66" x14ac:dyDescent="0.25">
      <c r="A264" t="s">
        <v>27</v>
      </c>
      <c r="B264" t="s">
        <v>192</v>
      </c>
      <c r="C264" t="s">
        <v>299</v>
      </c>
      <c r="D264" s="11">
        <v>44291</v>
      </c>
      <c r="E264" s="10">
        <f>VLOOKUP(A264,home!$A$2:$E$405,3,FALSE)</f>
        <v>1.3</v>
      </c>
      <c r="F264" s="10">
        <f>VLOOKUP(B264,home!$B$2:$E$405,3,FALSE)</f>
        <v>1.07</v>
      </c>
      <c r="G264" s="10">
        <f>VLOOKUP(C264,away!$B$2:$E$405,4,FALSE)</f>
        <v>0.9</v>
      </c>
      <c r="H264" s="10">
        <f>VLOOKUP(A264,away!$A$2:$E$405,3,FALSE)</f>
        <v>1.0918918918918901</v>
      </c>
      <c r="I264" s="10">
        <f>VLOOKUP(C264,away!$B$2:$E$405,3,FALSE)</f>
        <v>0.73</v>
      </c>
      <c r="J264" s="10">
        <f>VLOOKUP(B264,home!$B$2:$E$405,4,FALSE)</f>
        <v>0.97</v>
      </c>
      <c r="K264" s="12">
        <f t="shared" si="392"/>
        <v>1.2519000000000002</v>
      </c>
      <c r="L264" s="12">
        <f t="shared" si="393"/>
        <v>0.77316864864864732</v>
      </c>
      <c r="M264" s="13">
        <f t="shared" si="448"/>
        <v>0.13198478229987798</v>
      </c>
      <c r="N264" s="13">
        <f t="shared" si="449"/>
        <v>0.16523174896121728</v>
      </c>
      <c r="O264" s="13">
        <f t="shared" si="450"/>
        <v>0.10204649577298257</v>
      </c>
      <c r="P264" s="13">
        <f t="shared" si="451"/>
        <v>0.12775200805819692</v>
      </c>
      <c r="Q264" s="13">
        <f t="shared" si="452"/>
        <v>0.103426813262274</v>
      </c>
      <c r="R264" s="13">
        <f t="shared" si="453"/>
        <v>3.9449575618063407E-2</v>
      </c>
      <c r="S264" s="13">
        <f t="shared" si="454"/>
        <v>3.0913744900188948E-2</v>
      </c>
      <c r="T264" s="13">
        <f t="shared" si="455"/>
        <v>7.9966369444028379E-2</v>
      </c>
      <c r="U264" s="13">
        <f t="shared" si="456"/>
        <v>4.938692371625359E-2</v>
      </c>
      <c r="V264" s="13">
        <f t="shared" si="457"/>
        <v>3.3247039871485014E-3</v>
      </c>
      <c r="W264" s="13">
        <f t="shared" si="458"/>
        <v>4.3160009174346932E-2</v>
      </c>
      <c r="X264" s="13">
        <f t="shared" si="459"/>
        <v>3.336996596899304E-2</v>
      </c>
      <c r="Y264" s="13">
        <f t="shared" si="460"/>
        <v>1.2900305746848846E-2</v>
      </c>
      <c r="Z264" s="13">
        <f t="shared" si="461"/>
        <v>1.0167058356793574E-2</v>
      </c>
      <c r="AA264" s="13">
        <f t="shared" si="462"/>
        <v>1.2728140356869876E-2</v>
      </c>
      <c r="AB264" s="13">
        <f t="shared" si="463"/>
        <v>7.967179456382702E-3</v>
      </c>
      <c r="AC264" s="13">
        <f t="shared" si="464"/>
        <v>2.0113001057589882E-4</v>
      </c>
      <c r="AD264" s="13">
        <f t="shared" si="465"/>
        <v>1.3508003871341235E-2</v>
      </c>
      <c r="AE264" s="13">
        <f t="shared" si="466"/>
        <v>1.0443965099145599E-2</v>
      </c>
      <c r="AF264" s="13">
        <f t="shared" si="467"/>
        <v>4.037473191120018E-3</v>
      </c>
      <c r="AG264" s="13">
        <f t="shared" si="468"/>
        <v>1.0405492303778023E-3</v>
      </c>
      <c r="AH264" s="13">
        <f t="shared" si="469"/>
        <v>1.9652126926135056E-3</v>
      </c>
      <c r="AI264" s="13">
        <f t="shared" si="470"/>
        <v>2.4602497698828483E-3</v>
      </c>
      <c r="AJ264" s="13">
        <f t="shared" si="471"/>
        <v>1.5399933434581694E-3</v>
      </c>
      <c r="AK264" s="13">
        <f t="shared" si="472"/>
        <v>6.4263922222509398E-4</v>
      </c>
      <c r="AL264" s="13">
        <f t="shared" si="473"/>
        <v>7.7871894877872539E-6</v>
      </c>
      <c r="AM264" s="13">
        <f t="shared" si="474"/>
        <v>3.38213400930642E-3</v>
      </c>
      <c r="AN264" s="13">
        <f t="shared" si="475"/>
        <v>2.614959981524076E-3</v>
      </c>
      <c r="AO264" s="13">
        <f t="shared" si="476"/>
        <v>1.0109025375926307E-3</v>
      </c>
      <c r="AP264" s="13">
        <f t="shared" si="477"/>
        <v>2.6053271630199429E-4</v>
      </c>
      <c r="AQ264" s="13">
        <f t="shared" si="478"/>
        <v>5.0358932047993575E-5</v>
      </c>
      <c r="AR264" s="13">
        <f t="shared" si="479"/>
        <v>3.0388816837103086E-4</v>
      </c>
      <c r="AS264" s="13">
        <f t="shared" si="480"/>
        <v>3.8043759798369361E-4</v>
      </c>
      <c r="AT264" s="13">
        <f t="shared" si="481"/>
        <v>2.3813491445789312E-4</v>
      </c>
      <c r="AU264" s="13">
        <f t="shared" si="482"/>
        <v>9.9373699803278787E-5</v>
      </c>
      <c r="AV264" s="13">
        <f t="shared" si="483"/>
        <v>3.1101483695931187E-5</v>
      </c>
      <c r="AW264" s="13">
        <f t="shared" si="484"/>
        <v>2.0937369463258465E-7</v>
      </c>
      <c r="AX264" s="13">
        <f t="shared" si="485"/>
        <v>7.0568226104178358E-4</v>
      </c>
      <c r="AY264" s="13">
        <f t="shared" si="486"/>
        <v>5.4561140014499786E-4</v>
      </c>
      <c r="AZ264" s="13">
        <f t="shared" si="487"/>
        <v>2.1092481446870212E-4</v>
      </c>
      <c r="BA264" s="13">
        <f t="shared" si="488"/>
        <v>5.4360151256411037E-5</v>
      </c>
      <c r="BB264" s="13">
        <f t="shared" si="489"/>
        <v>1.0507391171813846E-5</v>
      </c>
      <c r="BC264" s="13">
        <f t="shared" si="490"/>
        <v>1.6247970866268083E-6</v>
      </c>
      <c r="BD264" s="13">
        <f t="shared" si="491"/>
        <v>3.91594674132904E-5</v>
      </c>
      <c r="BE264" s="13">
        <f t="shared" si="492"/>
        <v>4.9023737254698265E-5</v>
      </c>
      <c r="BF264" s="13">
        <f t="shared" si="493"/>
        <v>3.0686408334578394E-5</v>
      </c>
      <c r="BG264" s="13">
        <f t="shared" si="494"/>
        <v>1.2805438198019561E-5</v>
      </c>
      <c r="BH264" s="13">
        <f t="shared" si="495"/>
        <v>4.0077820200251725E-6</v>
      </c>
      <c r="BI264" s="13">
        <f t="shared" si="496"/>
        <v>1.0034684621739032E-6</v>
      </c>
      <c r="BJ264" s="14">
        <f t="shared" si="497"/>
        <v>0.47593280294163653</v>
      </c>
      <c r="BK264" s="14">
        <f t="shared" si="498"/>
        <v>0.29472976784562105</v>
      </c>
      <c r="BL264" s="14">
        <f t="shared" si="499"/>
        <v>0.21937603211472642</v>
      </c>
      <c r="BM264" s="14">
        <f t="shared" si="500"/>
        <v>0.32976883525971507</v>
      </c>
      <c r="BN264" s="14">
        <f t="shared" si="501"/>
        <v>0.66989142397261214</v>
      </c>
    </row>
    <row r="265" spans="1:66" x14ac:dyDescent="0.25">
      <c r="A265" t="s">
        <v>27</v>
      </c>
      <c r="B265" t="s">
        <v>194</v>
      </c>
      <c r="C265" t="s">
        <v>187</v>
      </c>
      <c r="D265" s="11">
        <v>44291</v>
      </c>
      <c r="E265" s="10">
        <f>VLOOKUP(A265,home!$A$2:$E$405,3,FALSE)</f>
        <v>1.3</v>
      </c>
      <c r="F265" s="10">
        <f>VLOOKUP(B265,home!$B$2:$E$405,3,FALSE)</f>
        <v>0.85</v>
      </c>
      <c r="G265" s="10">
        <f>VLOOKUP(C265,away!$B$2:$E$405,4,FALSE)</f>
        <v>1.1100000000000001</v>
      </c>
      <c r="H265" s="10">
        <f>VLOOKUP(A265,away!$A$2:$E$405,3,FALSE)</f>
        <v>1.0918918918918901</v>
      </c>
      <c r="I265" s="10">
        <f>VLOOKUP(C265,away!$B$2:$E$405,3,FALSE)</f>
        <v>0.81</v>
      </c>
      <c r="J265" s="10">
        <f>VLOOKUP(B265,home!$B$2:$E$405,4,FALSE)</f>
        <v>0.92</v>
      </c>
      <c r="K265" s="12">
        <f t="shared" si="392"/>
        <v>1.22655</v>
      </c>
      <c r="L265" s="12">
        <f t="shared" si="393"/>
        <v>0.81367783783783654</v>
      </c>
      <c r="M265" s="13">
        <f t="shared" si="448"/>
        <v>0.12999908879272681</v>
      </c>
      <c r="N265" s="13">
        <f t="shared" si="449"/>
        <v>0.15945038235871906</v>
      </c>
      <c r="O265" s="13">
        <f t="shared" si="450"/>
        <v>0.10577737748975487</v>
      </c>
      <c r="P265" s="13">
        <f t="shared" si="451"/>
        <v>0.12974124236005885</v>
      </c>
      <c r="Q265" s="13">
        <f t="shared" si="452"/>
        <v>9.7786933241043456E-2</v>
      </c>
      <c r="R265" s="13">
        <f t="shared" si="453"/>
        <v>4.3034353904010191E-2</v>
      </c>
      <c r="S265" s="13">
        <f t="shared" si="454"/>
        <v>3.2370976838095526E-2</v>
      </c>
      <c r="T265" s="13">
        <f t="shared" si="455"/>
        <v>7.9567060408365101E-2</v>
      </c>
      <c r="U265" s="13">
        <f t="shared" si="456"/>
        <v>5.2783786780963703E-2</v>
      </c>
      <c r="V265" s="13">
        <f t="shared" si="457"/>
        <v>3.5896411876475457E-3</v>
      </c>
      <c r="W265" s="13">
        <f t="shared" si="458"/>
        <v>3.9980187655600623E-2</v>
      </c>
      <c r="X265" s="13">
        <f t="shared" si="459"/>
        <v>3.2530992647960076E-2</v>
      </c>
      <c r="Y265" s="13">
        <f t="shared" si="460"/>
        <v>1.3234873880255356E-2</v>
      </c>
      <c r="Z265" s="13">
        <f t="shared" si="461"/>
        <v>1.167203334578776E-2</v>
      </c>
      <c r="AA265" s="13">
        <f t="shared" si="462"/>
        <v>1.4316332500275978E-2</v>
      </c>
      <c r="AB265" s="13">
        <f t="shared" si="463"/>
        <v>8.7798488141067523E-3</v>
      </c>
      <c r="AC265" s="13">
        <f t="shared" si="464"/>
        <v>2.2390758256332394E-4</v>
      </c>
      <c r="AD265" s="13">
        <f t="shared" si="465"/>
        <v>1.2259424792244239E-2</v>
      </c>
      <c r="AE265" s="13">
        <f t="shared" si="466"/>
        <v>9.9752222580888599E-3</v>
      </c>
      <c r="AF265" s="13">
        <f t="shared" si="467"/>
        <v>4.0583086394568027E-3</v>
      </c>
      <c r="AG265" s="13">
        <f t="shared" si="468"/>
        <v>1.1007185996772745E-3</v>
      </c>
      <c r="AH265" s="13">
        <f t="shared" si="469"/>
        <v>2.374318713992928E-3</v>
      </c>
      <c r="AI265" s="13">
        <f t="shared" si="470"/>
        <v>2.9122206186480261E-3</v>
      </c>
      <c r="AJ265" s="13">
        <f t="shared" si="471"/>
        <v>1.7859920999013686E-3</v>
      </c>
      <c r="AK265" s="13">
        <f t="shared" si="472"/>
        <v>7.3020287004467454E-4</v>
      </c>
      <c r="AL265" s="13">
        <f t="shared" si="473"/>
        <v>8.9385389406601439E-6</v>
      </c>
      <c r="AM265" s="13">
        <f t="shared" si="474"/>
        <v>3.0073594957854338E-3</v>
      </c>
      <c r="AN265" s="13">
        <f t="shared" si="475"/>
        <v>2.447021772131778E-3</v>
      </c>
      <c r="AO265" s="13">
        <f t="shared" si="476"/>
        <v>9.9554369234514822E-4</v>
      </c>
      <c r="AP265" s="13">
        <f t="shared" si="477"/>
        <v>2.7001727968683223E-4</v>
      </c>
      <c r="AQ265" s="13">
        <f t="shared" si="478"/>
        <v>5.4926769078608994E-5</v>
      </c>
      <c r="AR265" s="13">
        <f t="shared" si="479"/>
        <v>3.8638610350793574E-4</v>
      </c>
      <c r="AS265" s="13">
        <f t="shared" si="480"/>
        <v>4.7392187525765859E-4</v>
      </c>
      <c r="AT265" s="13">
        <f t="shared" si="481"/>
        <v>2.9064443804864066E-4</v>
      </c>
      <c r="AU265" s="13">
        <f t="shared" si="482"/>
        <v>1.1882997849618674E-4</v>
      </c>
      <c r="AV265" s="13">
        <f t="shared" si="483"/>
        <v>3.6437727531124467E-5</v>
      </c>
      <c r="AW265" s="13">
        <f t="shared" si="484"/>
        <v>2.4780027259653763E-7</v>
      </c>
      <c r="AX265" s="13">
        <f t="shared" si="485"/>
        <v>6.1477946492593757E-4</v>
      </c>
      <c r="AY265" s="13">
        <f t="shared" si="486"/>
        <v>5.0023242576803897E-4</v>
      </c>
      <c r="AZ265" s="13">
        <f t="shared" si="487"/>
        <v>2.03514019307657E-4</v>
      </c>
      <c r="BA265" s="13">
        <f t="shared" si="488"/>
        <v>5.5198282399980701E-5</v>
      </c>
      <c r="BB265" s="13">
        <f t="shared" si="489"/>
        <v>1.1228404768894649E-5</v>
      </c>
      <c r="BC265" s="13">
        <f t="shared" si="490"/>
        <v>1.8272608229444505E-6</v>
      </c>
      <c r="BD265" s="13">
        <f t="shared" si="491"/>
        <v>5.2398968212153927E-5</v>
      </c>
      <c r="BE265" s="13">
        <f t="shared" si="492"/>
        <v>6.4269954460617398E-5</v>
      </c>
      <c r="BF265" s="13">
        <f t="shared" si="493"/>
        <v>3.941515632183515E-5</v>
      </c>
      <c r="BG265" s="13">
        <f t="shared" si="494"/>
        <v>1.61148866621823E-5</v>
      </c>
      <c r="BH265" s="13">
        <f t="shared" si="495"/>
        <v>4.941428558874926E-6</v>
      </c>
      <c r="BI265" s="13">
        <f t="shared" si="496"/>
        <v>1.2121818397776081E-6</v>
      </c>
      <c r="BJ265" s="14">
        <f t="shared" si="497"/>
        <v>0.45810575334843201</v>
      </c>
      <c r="BK265" s="14">
        <f t="shared" si="498"/>
        <v>0.29643402772580074</v>
      </c>
      <c r="BL265" s="14">
        <f t="shared" si="499"/>
        <v>0.23397900649059547</v>
      </c>
      <c r="BM265" s="14">
        <f t="shared" si="500"/>
        <v>0.33390145813880739</v>
      </c>
      <c r="BN265" s="14">
        <f t="shared" si="501"/>
        <v>0.66578937814631323</v>
      </c>
    </row>
    <row r="266" spans="1:66" x14ac:dyDescent="0.25">
      <c r="A266" t="s">
        <v>27</v>
      </c>
      <c r="B266" t="s">
        <v>328</v>
      </c>
      <c r="C266" t="s">
        <v>31</v>
      </c>
      <c r="D266" s="11">
        <v>44291</v>
      </c>
      <c r="E266" s="10">
        <f>VLOOKUP(A266,home!$A$2:$E$405,3,FALSE)</f>
        <v>1.3</v>
      </c>
      <c r="F266" s="10">
        <f>VLOOKUP(B266,home!$B$2:$E$405,3,FALSE)</f>
        <v>1.03</v>
      </c>
      <c r="G266" s="10">
        <f>VLOOKUP(C266,away!$B$2:$E$405,4,FALSE)</f>
        <v>0.9</v>
      </c>
      <c r="H266" s="10">
        <f>VLOOKUP(A266,away!$A$2:$E$405,3,FALSE)</f>
        <v>1.0918918918918901</v>
      </c>
      <c r="I266" s="10">
        <f>VLOOKUP(C266,away!$B$2:$E$405,3,FALSE)</f>
        <v>0.77</v>
      </c>
      <c r="J266" s="10">
        <f>VLOOKUP(B266,home!$B$2:$E$405,4,FALSE)</f>
        <v>0.97</v>
      </c>
      <c r="K266" s="12">
        <f t="shared" si="392"/>
        <v>1.2051000000000003</v>
      </c>
      <c r="L266" s="12">
        <f t="shared" si="393"/>
        <v>0.81553405405405266</v>
      </c>
      <c r="M266" s="13">
        <f t="shared" si="448"/>
        <v>0.13257138100443691</v>
      </c>
      <c r="N266" s="13">
        <f t="shared" si="449"/>
        <v>0.15976177124844695</v>
      </c>
      <c r="O266" s="13">
        <f t="shared" si="450"/>
        <v>0.10811647580209287</v>
      </c>
      <c r="P266" s="13">
        <f t="shared" si="451"/>
        <v>0.13029116498910215</v>
      </c>
      <c r="Q266" s="13">
        <f t="shared" si="452"/>
        <v>9.6264455265751739E-2</v>
      </c>
      <c r="R266" s="13">
        <f t="shared" si="453"/>
        <v>4.4086333910458839E-2</v>
      </c>
      <c r="S266" s="13">
        <f t="shared" si="454"/>
        <v>3.2012542121834894E-2</v>
      </c>
      <c r="T266" s="13">
        <f t="shared" si="455"/>
        <v>7.8506941464183522E-2</v>
      </c>
      <c r="U266" s="13">
        <f t="shared" si="456"/>
        <v>5.3128440995493957E-2</v>
      </c>
      <c r="V266" s="13">
        <f t="shared" si="457"/>
        <v>3.4957699146385647E-3</v>
      </c>
      <c r="W266" s="13">
        <f t="shared" si="458"/>
        <v>3.8669431680252497E-2</v>
      </c>
      <c r="X266" s="13">
        <f t="shared" si="459"/>
        <v>3.1536238386162541E-2</v>
      </c>
      <c r="Y266" s="13">
        <f t="shared" si="460"/>
        <v>1.2859438170341084E-2</v>
      </c>
      <c r="Z266" s="13">
        <f t="shared" si="461"/>
        <v>1.1984635540792385E-2</v>
      </c>
      <c r="AA266" s="13">
        <f t="shared" si="462"/>
        <v>1.4442684290208906E-2</v>
      </c>
      <c r="AB266" s="13">
        <f t="shared" si="463"/>
        <v>8.7024394190653789E-3</v>
      </c>
      <c r="AC266" s="13">
        <f t="shared" si="464"/>
        <v>2.1472768635150821E-4</v>
      </c>
      <c r="AD266" s="13">
        <f t="shared" si="465"/>
        <v>1.1650133029468067E-2</v>
      </c>
      <c r="AE266" s="13">
        <f t="shared" si="466"/>
        <v>9.5010802197911144E-3</v>
      </c>
      <c r="AF266" s="13">
        <f t="shared" si="467"/>
        <v>3.8742272347695086E-3</v>
      </c>
      <c r="AG266" s="13">
        <f t="shared" si="468"/>
        <v>1.0531880810327333E-3</v>
      </c>
      <c r="AH266" s="13">
        <f t="shared" si="469"/>
        <v>2.4434696022356739E-3</v>
      </c>
      <c r="AI266" s="13">
        <f t="shared" si="470"/>
        <v>2.9446252176542113E-3</v>
      </c>
      <c r="AJ266" s="13">
        <f t="shared" si="471"/>
        <v>1.7742839248975455E-3</v>
      </c>
      <c r="AK266" s="13">
        <f t="shared" si="472"/>
        <v>7.1272985263134449E-4</v>
      </c>
      <c r="AL266" s="13">
        <f t="shared" si="473"/>
        <v>8.4413755663346973E-6</v>
      </c>
      <c r="AM266" s="13">
        <f t="shared" si="474"/>
        <v>2.8079150627623936E-3</v>
      </c>
      <c r="AN266" s="13">
        <f t="shared" si="475"/>
        <v>2.2899503545740548E-3</v>
      </c>
      <c r="AO266" s="13">
        <f t="shared" si="476"/>
        <v>9.3376624812414703E-4</v>
      </c>
      <c r="AP266" s="13">
        <f t="shared" si="477"/>
        <v>2.5383939129050939E-4</v>
      </c>
      <c r="AQ266" s="13">
        <f t="shared" si="478"/>
        <v>5.1753666964440515E-5</v>
      </c>
      <c r="AR266" s="13">
        <f t="shared" si="479"/>
        <v>3.9854653413382067E-4</v>
      </c>
      <c r="AS266" s="13">
        <f t="shared" si="480"/>
        <v>4.8028842828466738E-4</v>
      </c>
      <c r="AT266" s="13">
        <f t="shared" si="481"/>
        <v>2.8939779246292644E-4</v>
      </c>
      <c r="AU266" s="13">
        <f t="shared" si="482"/>
        <v>1.1625109323235761E-4</v>
      </c>
      <c r="AV266" s="13">
        <f t="shared" si="483"/>
        <v>3.5023548113578525E-5</v>
      </c>
      <c r="AW266" s="13">
        <f t="shared" si="484"/>
        <v>2.3044957372215815E-7</v>
      </c>
      <c r="AX266" s="13">
        <f t="shared" si="485"/>
        <v>5.6396974035582796E-4</v>
      </c>
      <c r="AY266" s="13">
        <f t="shared" si="486"/>
        <v>4.5993652871619982E-4</v>
      </c>
      <c r="AZ266" s="13">
        <f t="shared" si="487"/>
        <v>1.8754695093573532E-4</v>
      </c>
      <c r="BA266" s="13">
        <f t="shared" si="488"/>
        <v>5.0983641740698914E-5</v>
      </c>
      <c r="BB266" s="13">
        <f t="shared" si="489"/>
        <v>1.0394724009807899E-5</v>
      </c>
      <c r="BC266" s="13">
        <f t="shared" si="490"/>
        <v>1.6954502824983275E-6</v>
      </c>
      <c r="BD266" s="13">
        <f t="shared" si="491"/>
        <v>5.4171378451891075E-5</v>
      </c>
      <c r="BE266" s="13">
        <f t="shared" si="492"/>
        <v>6.5281928172373948E-5</v>
      </c>
      <c r="BF266" s="13">
        <f t="shared" si="493"/>
        <v>3.9335625820263933E-5</v>
      </c>
      <c r="BG266" s="13">
        <f t="shared" si="494"/>
        <v>1.5801120892000031E-5</v>
      </c>
      <c r="BH266" s="13">
        <f t="shared" si="495"/>
        <v>4.7604826967373078E-6</v>
      </c>
      <c r="BI266" s="13">
        <f t="shared" si="496"/>
        <v>1.147371539567626E-6</v>
      </c>
      <c r="BJ266" s="14">
        <f t="shared" si="497"/>
        <v>0.45128865653995609</v>
      </c>
      <c r="BK266" s="14">
        <f t="shared" si="498"/>
        <v>0.29905396362064657</v>
      </c>
      <c r="BL266" s="14">
        <f t="shared" si="499"/>
        <v>0.23785148831853889</v>
      </c>
      <c r="BM266" s="14">
        <f t="shared" si="500"/>
        <v>0.32862745572050206</v>
      </c>
      <c r="BN266" s="14">
        <f t="shared" si="501"/>
        <v>0.67109158222028942</v>
      </c>
    </row>
    <row r="267" spans="1:66" x14ac:dyDescent="0.25">
      <c r="A267" t="s">
        <v>27</v>
      </c>
      <c r="B267" t="s">
        <v>30</v>
      </c>
      <c r="C267" t="s">
        <v>191</v>
      </c>
      <c r="D267" s="11">
        <v>44291</v>
      </c>
      <c r="E267" s="10">
        <f>VLOOKUP(A267,home!$A$2:$E$405,3,FALSE)</f>
        <v>1.3</v>
      </c>
      <c r="F267" s="10">
        <f>VLOOKUP(B267,home!$B$2:$E$405,3,FALSE)</f>
        <v>0.85</v>
      </c>
      <c r="G267" s="10">
        <f>VLOOKUP(C267,away!$B$2:$E$405,4,FALSE)</f>
        <v>1.1100000000000001</v>
      </c>
      <c r="H267" s="10">
        <f>VLOOKUP(A267,away!$A$2:$E$405,3,FALSE)</f>
        <v>1.0918918918918901</v>
      </c>
      <c r="I267" s="10">
        <f>VLOOKUP(C267,away!$B$2:$E$405,3,FALSE)</f>
        <v>0.98</v>
      </c>
      <c r="J267" s="10">
        <f>VLOOKUP(B267,home!$B$2:$E$405,4,FALSE)</f>
        <v>1.17</v>
      </c>
      <c r="K267" s="12">
        <f t="shared" ref="K267:K295" si="502">E267*F267*G267</f>
        <v>1.22655</v>
      </c>
      <c r="L267" s="12">
        <f t="shared" ref="L267:L295" si="503">H267*I267*J267</f>
        <v>1.251963243243241</v>
      </c>
      <c r="M267" s="13">
        <f t="shared" si="448"/>
        <v>8.3867823999488389E-2</v>
      </c>
      <c r="N267" s="13">
        <f t="shared" si="449"/>
        <v>0.1028680795265725</v>
      </c>
      <c r="O267" s="13">
        <f t="shared" si="450"/>
        <v>0.10499943293815282</v>
      </c>
      <c r="P267" s="13">
        <f t="shared" si="451"/>
        <v>0.12878705447029135</v>
      </c>
      <c r="Q267" s="13">
        <f t="shared" si="452"/>
        <v>6.3086421471658757E-2</v>
      </c>
      <c r="R267" s="13">
        <f t="shared" si="453"/>
        <v>6.5727715299975509E-2</v>
      </c>
      <c r="S267" s="13">
        <f t="shared" si="454"/>
        <v>4.944120584085672E-2</v>
      </c>
      <c r="T267" s="13">
        <f t="shared" si="455"/>
        <v>7.8981880830267956E-2</v>
      </c>
      <c r="U267" s="13">
        <f t="shared" si="456"/>
        <v>8.061832920118496E-2</v>
      </c>
      <c r="V267" s="13">
        <f t="shared" si="457"/>
        <v>8.4357437772058317E-3</v>
      </c>
      <c r="W267" s="13">
        <f t="shared" si="458"/>
        <v>2.5792883418687688E-2</v>
      </c>
      <c r="X267" s="13">
        <f t="shared" si="459"/>
        <v>3.2291741977455053E-2</v>
      </c>
      <c r="Y267" s="13">
        <f t="shared" si="460"/>
        <v>2.0214037008034268E-2</v>
      </c>
      <c r="Z267" s="13">
        <f t="shared" si="461"/>
        <v>2.7429561205975252E-2</v>
      </c>
      <c r="AA267" s="13">
        <f t="shared" si="462"/>
        <v>3.3643728297188945E-2</v>
      </c>
      <c r="AB267" s="13">
        <f t="shared" si="463"/>
        <v>2.0632857471458557E-2</v>
      </c>
      <c r="AC267" s="13">
        <f t="shared" si="464"/>
        <v>8.0961814490013476E-4</v>
      </c>
      <c r="AD267" s="13">
        <f t="shared" si="465"/>
        <v>7.9090652892978477E-3</v>
      </c>
      <c r="AE267" s="13">
        <f t="shared" si="466"/>
        <v>9.9018590306118766E-3</v>
      </c>
      <c r="AF267" s="13">
        <f t="shared" si="467"/>
        <v>6.1983817730511094E-3</v>
      </c>
      <c r="AG267" s="13">
        <f t="shared" si="468"/>
        <v>2.5867153824829536E-3</v>
      </c>
      <c r="AH267" s="13">
        <f t="shared" si="469"/>
        <v>8.5852006020429392E-3</v>
      </c>
      <c r="AI267" s="13">
        <f t="shared" si="470"/>
        <v>1.0530177798435767E-2</v>
      </c>
      <c r="AJ267" s="13">
        <f t="shared" si="471"/>
        <v>6.4578947893356971E-3</v>
      </c>
      <c r="AK267" s="13">
        <f t="shared" si="472"/>
        <v>2.6403102846199E-3</v>
      </c>
      <c r="AL267" s="13">
        <f t="shared" si="473"/>
        <v>4.9729839719235326E-5</v>
      </c>
      <c r="AM267" s="13">
        <f t="shared" si="474"/>
        <v>1.9401728061176548E-3</v>
      </c>
      <c r="AN267" s="13">
        <f t="shared" si="475"/>
        <v>2.429025038799399E-3</v>
      </c>
      <c r="AO267" s="13">
        <f t="shared" si="476"/>
        <v>1.5205250327471676E-3</v>
      </c>
      <c r="AP267" s="13">
        <f t="shared" si="477"/>
        <v>6.3454715047689338E-4</v>
      </c>
      <c r="AQ267" s="13">
        <f t="shared" si="478"/>
        <v>1.9860742712545204E-4</v>
      </c>
      <c r="AR267" s="13">
        <f t="shared" si="479"/>
        <v>2.1496711179255011E-3</v>
      </c>
      <c r="AS267" s="13">
        <f t="shared" si="480"/>
        <v>2.6366791096915235E-3</v>
      </c>
      <c r="AT267" s="13">
        <f t="shared" si="481"/>
        <v>1.6170093809960695E-3</v>
      </c>
      <c r="AU267" s="13">
        <f t="shared" si="482"/>
        <v>6.6111428542024308E-4</v>
      </c>
      <c r="AV267" s="13">
        <f t="shared" si="483"/>
        <v>2.0272243169554982E-4</v>
      </c>
      <c r="AW267" s="13">
        <f t="shared" si="484"/>
        <v>2.1212477467848983E-6</v>
      </c>
      <c r="AX267" s="13">
        <f t="shared" si="485"/>
        <v>3.9661982589060175E-4</v>
      </c>
      <c r="AY267" s="13">
        <f t="shared" si="486"/>
        <v>4.965534435565674E-4</v>
      </c>
      <c r="AZ267" s="13">
        <f t="shared" si="487"/>
        <v>3.1083332981933986E-4</v>
      </c>
      <c r="BA267" s="13">
        <f t="shared" si="488"/>
        <v>1.2971730123623897E-4</v>
      </c>
      <c r="BB267" s="13">
        <f t="shared" si="489"/>
        <v>4.0600323290120549E-5</v>
      </c>
      <c r="BC267" s="13">
        <f t="shared" si="490"/>
        <v>1.0166022484604685E-5</v>
      </c>
      <c r="BD267" s="13">
        <f t="shared" si="491"/>
        <v>4.4855153745072221E-4</v>
      </c>
      <c r="BE267" s="13">
        <f t="shared" si="492"/>
        <v>5.501708882601834E-4</v>
      </c>
      <c r="BF267" s="13">
        <f t="shared" si="493"/>
        <v>3.3740605149776406E-4</v>
      </c>
      <c r="BG267" s="13">
        <f t="shared" si="494"/>
        <v>1.3794846415486083E-4</v>
      </c>
      <c r="BH267" s="13">
        <f t="shared" si="495"/>
        <v>4.2300172177286146E-5</v>
      </c>
      <c r="BI267" s="13">
        <f t="shared" si="496"/>
        <v>1.0376655236810065E-5</v>
      </c>
      <c r="BJ267" s="14">
        <f t="shared" si="497"/>
        <v>0.35793843340966403</v>
      </c>
      <c r="BK267" s="14">
        <f t="shared" si="498"/>
        <v>0.27188772951601831</v>
      </c>
      <c r="BL267" s="14">
        <f t="shared" si="499"/>
        <v>0.34262959677690163</v>
      </c>
      <c r="BM267" s="14">
        <f t="shared" si="500"/>
        <v>0.45005436100661006</v>
      </c>
      <c r="BN267" s="14">
        <f t="shared" si="501"/>
        <v>0.54933652770613928</v>
      </c>
    </row>
    <row r="268" spans="1:66" x14ac:dyDescent="0.25">
      <c r="A268" t="s">
        <v>145</v>
      </c>
      <c r="B268" t="s">
        <v>404</v>
      </c>
      <c r="C268" t="s">
        <v>425</v>
      </c>
      <c r="D268" s="11">
        <v>44291</v>
      </c>
      <c r="E268" s="10">
        <f>VLOOKUP(A268,home!$A$2:$E$405,3,FALSE)</f>
        <v>1.41491841491841</v>
      </c>
      <c r="F268" s="10">
        <f>VLOOKUP(B268,home!$B$2:$E$405,3,FALSE)</f>
        <v>1.04</v>
      </c>
      <c r="G268" s="10">
        <f>VLOOKUP(C268,away!$B$2:$E$405,4,FALSE)</f>
        <v>0.67</v>
      </c>
      <c r="H268" s="10">
        <f>VLOOKUP(A268,away!$A$2:$E$405,3,FALSE)</f>
        <v>1.24708624708625</v>
      </c>
      <c r="I268" s="10">
        <f>VLOOKUP(C268,away!$B$2:$E$405,3,FALSE)</f>
        <v>0.97</v>
      </c>
      <c r="J268" s="10">
        <f>VLOOKUP(B268,home!$B$2:$E$405,4,FALSE)</f>
        <v>0.76</v>
      </c>
      <c r="K268" s="12">
        <f t="shared" si="502"/>
        <v>0.98591515151514808</v>
      </c>
      <c r="L268" s="12">
        <f t="shared" si="503"/>
        <v>0.91935198135198359</v>
      </c>
      <c r="M268" s="13">
        <f t="shared" si="448"/>
        <v>0.14878289251243937</v>
      </c>
      <c r="N268" s="13">
        <f t="shared" si="449"/>
        <v>0.14668730801426366</v>
      </c>
      <c r="O268" s="13">
        <f t="shared" si="450"/>
        <v>0.13678384702259033</v>
      </c>
      <c r="P268" s="13">
        <f t="shared" si="451"/>
        <v>0.13485726726210198</v>
      </c>
      <c r="Q268" s="13">
        <f t="shared" si="452"/>
        <v>7.2310619753115965E-2</v>
      </c>
      <c r="R268" s="13">
        <f t="shared" si="453"/>
        <v>6.2876250388582522E-2</v>
      </c>
      <c r="S268" s="13">
        <f t="shared" si="454"/>
        <v>3.0558759522506054E-2</v>
      </c>
      <c r="T268" s="13">
        <f t="shared" si="455"/>
        <v>6.6478911542817043E-2</v>
      </c>
      <c r="U268" s="13">
        <f t="shared" si="456"/>
        <v>6.1990647928563736E-2</v>
      </c>
      <c r="V268" s="13">
        <f t="shared" si="457"/>
        <v>3.0776169748894357E-3</v>
      </c>
      <c r="W268" s="13">
        <f t="shared" si="458"/>
        <v>2.3764045210015867E-2</v>
      </c>
      <c r="X268" s="13">
        <f t="shared" si="459"/>
        <v>2.1847522048766201E-2</v>
      </c>
      <c r="Y268" s="13">
        <f t="shared" si="460"/>
        <v>1.0042781341582178E-2</v>
      </c>
      <c r="Z268" s="13">
        <f t="shared" si="461"/>
        <v>1.9268468458242261E-2</v>
      </c>
      <c r="AA268" s="13">
        <f t="shared" si="462"/>
        <v>1.8997074999472771E-2</v>
      </c>
      <c r="AB268" s="13">
        <f t="shared" si="463"/>
        <v>9.3647520382249133E-3</v>
      </c>
      <c r="AC268" s="13">
        <f t="shared" si="464"/>
        <v>1.7434758791167216E-4</v>
      </c>
      <c r="AD268" s="13">
        <f t="shared" si="465"/>
        <v>5.8573330584614043E-3</v>
      </c>
      <c r="AE268" s="13">
        <f t="shared" si="466"/>
        <v>5.3849507527349658E-3</v>
      </c>
      <c r="AF268" s="13">
        <f t="shared" si="467"/>
        <v>2.4753325720048734E-3</v>
      </c>
      <c r="AG268" s="13">
        <f t="shared" si="468"/>
        <v>7.585673015259273E-4</v>
      </c>
      <c r="AH268" s="13">
        <f t="shared" si="469"/>
        <v>4.4286261636758044E-3</v>
      </c>
      <c r="AI268" s="13">
        <f t="shared" si="470"/>
        <v>4.3662496351643794E-3</v>
      </c>
      <c r="AJ268" s="13">
        <f t="shared" si="471"/>
        <v>2.1523758353030244E-3</v>
      </c>
      <c r="AK268" s="13">
        <f t="shared" si="472"/>
        <v>7.0735331592677495E-4</v>
      </c>
      <c r="AL268" s="13">
        <f t="shared" si="473"/>
        <v>6.3211674037165053E-6</v>
      </c>
      <c r="AM268" s="13">
        <f t="shared" si="474"/>
        <v>1.1549666819615325E-3</v>
      </c>
      <c r="AN268" s="13">
        <f t="shared" si="475"/>
        <v>1.0618209074568612E-3</v>
      </c>
      <c r="AO268" s="13">
        <f t="shared" si="476"/>
        <v>4.8809357755571331E-4</v>
      </c>
      <c r="AP268" s="13">
        <f t="shared" si="477"/>
        <v>1.4957659920367437E-4</v>
      </c>
      <c r="AQ268" s="13">
        <f t="shared" si="478"/>
        <v>3.4378385710447382E-5</v>
      </c>
      <c r="AR268" s="13">
        <f t="shared" si="479"/>
        <v>8.1429324764851715E-4</v>
      </c>
      <c r="AS268" s="13">
        <f t="shared" si="480"/>
        <v>8.0282405063314974E-4</v>
      </c>
      <c r="AT268" s="13">
        <f t="shared" si="481"/>
        <v>3.9575819775999335E-4</v>
      </c>
      <c r="AU268" s="13">
        <f t="shared" si="482"/>
        <v>1.3006133450263528E-4</v>
      </c>
      <c r="AV268" s="13">
        <f t="shared" si="483"/>
        <v>3.2057360078106995E-5</v>
      </c>
      <c r="AW268" s="13">
        <f t="shared" si="484"/>
        <v>1.5915348337739315E-7</v>
      </c>
      <c r="AX268" s="13">
        <f t="shared" si="485"/>
        <v>1.8978319187350865E-4</v>
      </c>
      <c r="AY268" s="13">
        <f t="shared" si="486"/>
        <v>1.7447755347621384E-4</v>
      </c>
      <c r="AZ268" s="13">
        <f t="shared" si="487"/>
        <v>8.0203142244901938E-5</v>
      </c>
      <c r="BA268" s="13">
        <f t="shared" si="488"/>
        <v>2.4578305911168525E-5</v>
      </c>
      <c r="BB268" s="13">
        <f t="shared" si="489"/>
        <v>5.6490285594269872E-6</v>
      </c>
      <c r="BC268" s="13">
        <f t="shared" si="490"/>
        <v>1.0386891197646286E-6</v>
      </c>
      <c r="BD268" s="13">
        <f t="shared" si="491"/>
        <v>1.2477035177120091E-4</v>
      </c>
      <c r="BE268" s="13">
        <f t="shared" si="492"/>
        <v>1.2301298027110187E-4</v>
      </c>
      <c r="BF268" s="13">
        <f t="shared" si="493"/>
        <v>6.0640180541156652E-5</v>
      </c>
      <c r="BG268" s="13">
        <f t="shared" si="494"/>
        <v>1.9928690928713466E-5</v>
      </c>
      <c r="BH268" s="13">
        <f t="shared" si="495"/>
        <v>4.9119995841202727E-6</v>
      </c>
      <c r="BI268" s="13">
        <f t="shared" si="496"/>
        <v>9.6856296284405693E-7</v>
      </c>
      <c r="BJ268" s="14">
        <f t="shared" si="497"/>
        <v>0.35897193765836133</v>
      </c>
      <c r="BK268" s="14">
        <f t="shared" si="498"/>
        <v>0.31763168258072849</v>
      </c>
      <c r="BL268" s="14">
        <f t="shared" si="499"/>
        <v>0.3041764042841858</v>
      </c>
      <c r="BM268" s="14">
        <f t="shared" si="500"/>
        <v>0.29757598962843118</v>
      </c>
      <c r="BN268" s="14">
        <f t="shared" si="501"/>
        <v>0.70229818495309382</v>
      </c>
    </row>
    <row r="269" spans="1:66" x14ac:dyDescent="0.25">
      <c r="A269" t="s">
        <v>80</v>
      </c>
      <c r="B269" t="s">
        <v>86</v>
      </c>
      <c r="C269" t="s">
        <v>92</v>
      </c>
      <c r="D269" s="11">
        <v>44291</v>
      </c>
      <c r="E269" s="10">
        <f>VLOOKUP(A269,home!$A$2:$E$405,3,FALSE)</f>
        <v>1.2518115942029</v>
      </c>
      <c r="F269" s="10">
        <f>VLOOKUP(B269,home!$B$2:$E$405,3,FALSE)</f>
        <v>0.87</v>
      </c>
      <c r="G269" s="10">
        <f>VLOOKUP(C269,away!$B$2:$E$405,4,FALSE)</f>
        <v>0.87</v>
      </c>
      <c r="H269" s="10">
        <f>VLOOKUP(A269,away!$A$2:$E$405,3,FALSE)</f>
        <v>1.0561594202898601</v>
      </c>
      <c r="I269" s="10">
        <f>VLOOKUP(C269,away!$B$2:$E$405,3,FALSE)</f>
        <v>0.63</v>
      </c>
      <c r="J269" s="10">
        <f>VLOOKUP(B269,home!$B$2:$E$405,4,FALSE)</f>
        <v>0.95</v>
      </c>
      <c r="K269" s="12">
        <f t="shared" si="502"/>
        <v>0.94749619565217502</v>
      </c>
      <c r="L269" s="12">
        <f t="shared" si="503"/>
        <v>0.63211141304348129</v>
      </c>
      <c r="M269" s="13">
        <f t="shared" si="448"/>
        <v>0.20605593690149399</v>
      </c>
      <c r="N269" s="13">
        <f t="shared" si="449"/>
        <v>0.19523721630571017</v>
      </c>
      <c r="O269" s="13">
        <f t="shared" si="450"/>
        <v>0.13025030944080179</v>
      </c>
      <c r="P269" s="13">
        <f t="shared" si="451"/>
        <v>0.12341167267767825</v>
      </c>
      <c r="Q269" s="13">
        <f t="shared" si="452"/>
        <v>9.249325984969059E-2</v>
      </c>
      <c r="R269" s="13">
        <f t="shared" si="453"/>
        <v>4.1166353574987949E-2</v>
      </c>
      <c r="S269" s="13">
        <f t="shared" si="454"/>
        <v>1.8478527217082059E-2</v>
      </c>
      <c r="T269" s="13">
        <f t="shared" si="455"/>
        <v>5.8466045180585811E-2</v>
      </c>
      <c r="U269" s="13">
        <f t="shared" si="456"/>
        <v>3.9004963401173397E-2</v>
      </c>
      <c r="V269" s="13">
        <f t="shared" si="457"/>
        <v>1.2296908773478054E-3</v>
      </c>
      <c r="W269" s="13">
        <f t="shared" si="458"/>
        <v>2.9212337277016633E-2</v>
      </c>
      <c r="X269" s="13">
        <f t="shared" si="459"/>
        <v>1.8465451794477745E-2</v>
      </c>
      <c r="Y269" s="13">
        <f t="shared" si="460"/>
        <v>5.8361114131468073E-3</v>
      </c>
      <c r="Z269" s="13">
        <f t="shared" si="461"/>
        <v>8.6739073093777333E-3</v>
      </c>
      <c r="AA269" s="13">
        <f t="shared" si="462"/>
        <v>8.2184941770749951E-3</v>
      </c>
      <c r="AB269" s="13">
        <f t="shared" si="463"/>
        <v>3.8934959833840555E-3</v>
      </c>
      <c r="AC269" s="13">
        <f t="shared" si="464"/>
        <v>4.6030646560102243E-5</v>
      </c>
      <c r="AD269" s="13">
        <f t="shared" si="465"/>
        <v>6.9196446090203688E-3</v>
      </c>
      <c r="AE269" s="13">
        <f t="shared" si="466"/>
        <v>4.3739863315665727E-3</v>
      </c>
      <c r="AF269" s="13">
        <f t="shared" si="467"/>
        <v>1.3824233403397096E-3</v>
      </c>
      <c r="AG269" s="13">
        <f t="shared" si="468"/>
        <v>2.9128185702880774E-4</v>
      </c>
      <c r="AH269" s="13">
        <f t="shared" si="469"/>
        <v>1.3707189514847349E-3</v>
      </c>
      <c r="AI269" s="13">
        <f t="shared" si="470"/>
        <v>1.2987509918401246E-3</v>
      </c>
      <c r="AJ269" s="13">
        <f t="shared" si="471"/>
        <v>6.152808119340036E-4</v>
      </c>
      <c r="AK269" s="13">
        <f t="shared" si="472"/>
        <v>1.9432540952174989E-4</v>
      </c>
      <c r="AL269" s="13">
        <f t="shared" si="473"/>
        <v>1.1027528101037793E-6</v>
      </c>
      <c r="AM269" s="13">
        <f t="shared" si="474"/>
        <v>1.3112673884623767E-3</v>
      </c>
      <c r="AN269" s="13">
        <f t="shared" si="475"/>
        <v>8.288670817987884E-4</v>
      </c>
      <c r="AO269" s="13">
        <f t="shared" si="476"/>
        <v>2.6196817115052947E-4</v>
      </c>
      <c r="AP269" s="13">
        <f t="shared" si="477"/>
        <v>5.5197690279459237E-5</v>
      </c>
      <c r="AQ269" s="13">
        <f t="shared" si="478"/>
        <v>8.7227724998213526E-6</v>
      </c>
      <c r="AR269" s="13">
        <f t="shared" si="479"/>
        <v>1.7328941866169901E-4</v>
      </c>
      <c r="AS269" s="13">
        <f t="shared" si="480"/>
        <v>1.6419106492873681E-4</v>
      </c>
      <c r="AT269" s="13">
        <f t="shared" si="481"/>
        <v>7.7785204690028709E-5</v>
      </c>
      <c r="AU269" s="13">
        <f t="shared" si="482"/>
        <v>2.4567061840609304E-5</v>
      </c>
      <c r="AV269" s="13">
        <f t="shared" si="483"/>
        <v>5.8192994080822586E-6</v>
      </c>
      <c r="AW269" s="13">
        <f t="shared" si="484"/>
        <v>1.8346227686651183E-8</v>
      </c>
      <c r="AX269" s="13">
        <f t="shared" si="485"/>
        <v>2.0707014367514403E-4</v>
      </c>
      <c r="AY269" s="13">
        <f t="shared" si="486"/>
        <v>1.3089140111761198E-4</v>
      </c>
      <c r="AZ269" s="13">
        <f t="shared" si="487"/>
        <v>4.1368974257847399E-5</v>
      </c>
      <c r="BA269" s="13">
        <f t="shared" si="488"/>
        <v>8.7166002580957744E-6</v>
      </c>
      <c r="BB269" s="13">
        <f t="shared" si="489"/>
        <v>1.3774656265200234E-6</v>
      </c>
      <c r="BC269" s="13">
        <f t="shared" si="490"/>
        <v>1.7414234871967928E-7</v>
      </c>
      <c r="BD269" s="13">
        <f t="shared" si="491"/>
        <v>1.8256369882621655E-5</v>
      </c>
      <c r="BE269" s="13">
        <f t="shared" si="492"/>
        <v>1.7297841010202964E-5</v>
      </c>
      <c r="BF269" s="13">
        <f t="shared" si="493"/>
        <v>8.1948192750817425E-6</v>
      </c>
      <c r="BG269" s="13">
        <f t="shared" si="494"/>
        <v>2.588186695732355E-6</v>
      </c>
      <c r="BH269" s="13">
        <f t="shared" si="495"/>
        <v>6.130742619609949E-7</v>
      </c>
      <c r="BI269" s="13">
        <f t="shared" si="496"/>
        <v>1.1617710617206156E-7</v>
      </c>
      <c r="BJ269" s="14">
        <f t="shared" si="497"/>
        <v>0.41553337979005806</v>
      </c>
      <c r="BK269" s="14">
        <f t="shared" si="498"/>
        <v>0.3493538524740899</v>
      </c>
      <c r="BL269" s="14">
        <f t="shared" si="499"/>
        <v>0.22650541125996379</v>
      </c>
      <c r="BM269" s="14">
        <f t="shared" si="500"/>
        <v>0.2113209290282369</v>
      </c>
      <c r="BN269" s="14">
        <f t="shared" si="501"/>
        <v>0.78861474875036286</v>
      </c>
    </row>
    <row r="270" spans="1:66" s="10" customFormat="1" x14ac:dyDescent="0.25">
      <c r="A270" t="s">
        <v>99</v>
      </c>
      <c r="B270" t="s">
        <v>111</v>
      </c>
      <c r="C270" t="s">
        <v>121</v>
      </c>
      <c r="D270" s="11">
        <v>44291</v>
      </c>
      <c r="E270" s="10">
        <f>VLOOKUP(A270,home!$A$2:$E$405,3,FALSE)</f>
        <v>1.34782608695652</v>
      </c>
      <c r="F270" s="10">
        <f>VLOOKUP(B270,home!$B$2:$E$405,3,FALSE)</f>
        <v>0.97</v>
      </c>
      <c r="G270" s="10">
        <f>VLOOKUP(C270,away!$B$2:$E$405,4,FALSE)</f>
        <v>1.1299999999999999</v>
      </c>
      <c r="H270" s="10">
        <f>VLOOKUP(A270,away!$A$2:$E$405,3,FALSE)</f>
        <v>1.27355072463768</v>
      </c>
      <c r="I270" s="10">
        <f>VLOOKUP(C270,away!$B$2:$E$405,3,FALSE)</f>
        <v>0.94</v>
      </c>
      <c r="J270" s="10">
        <f>VLOOKUP(B270,home!$B$2:$E$405,4,FALSE)</f>
        <v>0.61</v>
      </c>
      <c r="K270" s="12">
        <f t="shared" si="502"/>
        <v>1.4773521739130413</v>
      </c>
      <c r="L270" s="12">
        <f t="shared" si="503"/>
        <v>0.73025398550724574</v>
      </c>
      <c r="M270" s="13">
        <f t="shared" si="448"/>
        <v>0.10996356894879503</v>
      </c>
      <c r="N270" s="13">
        <f t="shared" si="449"/>
        <v>0.16245491763773892</v>
      </c>
      <c r="O270" s="13">
        <f t="shared" si="450"/>
        <v>8.030133448545837E-2</v>
      </c>
      <c r="P270" s="13">
        <f t="shared" si="451"/>
        <v>0.1186333510702102</v>
      </c>
      <c r="Q270" s="13">
        <f t="shared" si="452"/>
        <v>0.12000156286748886</v>
      </c>
      <c r="R270" s="13">
        <f t="shared" si="453"/>
        <v>2.9320184774778209E-2</v>
      </c>
      <c r="S270" s="13">
        <f t="shared" si="454"/>
        <v>3.1996669716816167E-2</v>
      </c>
      <c r="T270" s="13">
        <f t="shared" si="455"/>
        <v>8.7631619551082035E-2</v>
      </c>
      <c r="U270" s="13">
        <f t="shared" si="456"/>
        <v>4.3316238716550638E-2</v>
      </c>
      <c r="V270" s="13">
        <f t="shared" si="457"/>
        <v>3.8354845739462622E-3</v>
      </c>
      <c r="W270" s="13">
        <f t="shared" si="458"/>
        <v>5.9094856591749054E-2</v>
      </c>
      <c r="X270" s="13">
        <f t="shared" si="459"/>
        <v>4.3154254549103876E-2</v>
      </c>
      <c r="Y270" s="13">
        <f t="shared" si="460"/>
        <v>1.5756783188038647E-2</v>
      </c>
      <c r="Z270" s="13">
        <f t="shared" si="461"/>
        <v>7.1370605958635501E-3</v>
      </c>
      <c r="AA270" s="13">
        <f t="shared" si="462"/>
        <v>1.054395198664812E-2</v>
      </c>
      <c r="AB270" s="13">
        <f t="shared" si="463"/>
        <v>7.7885651945546674E-3</v>
      </c>
      <c r="AC270" s="13">
        <f t="shared" si="464"/>
        <v>2.5861769057647106E-4</v>
      </c>
      <c r="AD270" s="13">
        <f t="shared" si="465"/>
        <v>2.1825978713224975E-2</v>
      </c>
      <c r="AE270" s="13">
        <f t="shared" si="466"/>
        <v>1.5938507942928844E-2</v>
      </c>
      <c r="AF270" s="13">
        <f t="shared" si="467"/>
        <v>5.8195794741813401E-3</v>
      </c>
      <c r="AG270" s="13">
        <f t="shared" si="468"/>
        <v>1.4165903683323617E-3</v>
      </c>
      <c r="AH270" s="13">
        <f t="shared" si="469"/>
        <v>1.3029667362340189E-3</v>
      </c>
      <c r="AI270" s="13">
        <f t="shared" si="470"/>
        <v>1.924940740311708E-3</v>
      </c>
      <c r="AJ270" s="13">
        <f t="shared" si="471"/>
        <v>1.4219076936766405E-3</v>
      </c>
      <c r="AK270" s="13">
        <f t="shared" si="472"/>
        <v>7.0021947411895457E-4</v>
      </c>
      <c r="AL270" s="13">
        <f t="shared" si="473"/>
        <v>1.1160308299346699E-5</v>
      </c>
      <c r="AM270" s="13">
        <f t="shared" si="474"/>
        <v>6.4489314199525369E-3</v>
      </c>
      <c r="AN270" s="13">
        <f t="shared" si="475"/>
        <v>4.7093578716832412E-3</v>
      </c>
      <c r="AO270" s="13">
        <f t="shared" si="476"/>
        <v>1.7195136774883037E-3</v>
      </c>
      <c r="AP270" s="13">
        <f t="shared" si="477"/>
        <v>4.1856057204001817E-4</v>
      </c>
      <c r="AQ270" s="13">
        <f t="shared" si="478"/>
        <v>7.6413881477103971E-5</v>
      </c>
      <c r="AR270" s="13">
        <f t="shared" si="479"/>
        <v>1.9029933042365217E-4</v>
      </c>
      <c r="AS270" s="13">
        <f t="shared" si="480"/>
        <v>2.8113912949557867E-4</v>
      </c>
      <c r="AT270" s="13">
        <f t="shared" si="481"/>
        <v>2.0767075206615663E-4</v>
      </c>
      <c r="AU270" s="13">
        <f t="shared" si="482"/>
        <v>1.022676123410309E-4</v>
      </c>
      <c r="AV270" s="13">
        <f t="shared" si="483"/>
        <v>3.777131985322955E-5</v>
      </c>
      <c r="AW270" s="13">
        <f t="shared" si="484"/>
        <v>3.344503560954343E-7</v>
      </c>
      <c r="AX270" s="13">
        <f t="shared" si="485"/>
        <v>1.5878904754471651E-3</v>
      </c>
      <c r="AY270" s="13">
        <f t="shared" si="486"/>
        <v>1.1595633482442875E-3</v>
      </c>
      <c r="AZ270" s="13">
        <f t="shared" si="487"/>
        <v>4.233878782517587E-4</v>
      </c>
      <c r="BA270" s="13">
        <f t="shared" si="488"/>
        <v>1.0306022850293442E-4</v>
      </c>
      <c r="BB270" s="13">
        <f t="shared" si="489"/>
        <v>1.8815035652888826E-5</v>
      </c>
      <c r="BC270" s="13">
        <f t="shared" si="490"/>
        <v>2.7479509545965987E-6</v>
      </c>
      <c r="BD270" s="13">
        <f t="shared" si="491"/>
        <v>2.3161140746872033E-5</v>
      </c>
      <c r="BE270" s="13">
        <f t="shared" si="492"/>
        <v>3.421716163269732E-5</v>
      </c>
      <c r="BF270" s="13">
        <f t="shared" si="493"/>
        <v>2.5275399061599647E-5</v>
      </c>
      <c r="BG270" s="13">
        <f t="shared" si="494"/>
        <v>1.2446888583391294E-5</v>
      </c>
      <c r="BH270" s="13">
        <f t="shared" si="495"/>
        <v>4.5971094767816366E-6</v>
      </c>
      <c r="BI270" s="13">
        <f t="shared" si="496"/>
        <v>1.3583099358479193E-6</v>
      </c>
      <c r="BJ270" s="14">
        <f t="shared" si="497"/>
        <v>0.54976289322356375</v>
      </c>
      <c r="BK270" s="14">
        <f t="shared" si="498"/>
        <v>0.26585841565688773</v>
      </c>
      <c r="BL270" s="14">
        <f t="shared" si="499"/>
        <v>0.17754051395594822</v>
      </c>
      <c r="BM270" s="14">
        <f t="shared" si="500"/>
        <v>0.37846473474990533</v>
      </c>
      <c r="BN270" s="14">
        <f t="shared" si="501"/>
        <v>0.62067491978446954</v>
      </c>
    </row>
    <row r="271" spans="1:66" x14ac:dyDescent="0.25">
      <c r="A271" t="s">
        <v>99</v>
      </c>
      <c r="B271" t="s">
        <v>105</v>
      </c>
      <c r="C271" t="s">
        <v>395</v>
      </c>
      <c r="D271" s="11">
        <v>44291</v>
      </c>
      <c r="E271" s="10">
        <f>VLOOKUP(A271,home!$A$2:$E$405,3,FALSE)</f>
        <v>1.34782608695652</v>
      </c>
      <c r="F271" s="10">
        <f>VLOOKUP(B271,home!$B$2:$E$405,3,FALSE)</f>
        <v>1.1599999999999999</v>
      </c>
      <c r="G271" s="10">
        <f>VLOOKUP(C271,away!$B$2:$E$405,4,FALSE)</f>
        <v>0.65</v>
      </c>
      <c r="H271" s="10">
        <f>VLOOKUP(A271,away!$A$2:$E$405,3,FALSE)</f>
        <v>1.27355072463768</v>
      </c>
      <c r="I271" s="10">
        <f>VLOOKUP(C271,away!$B$2:$E$405,3,FALSE)</f>
        <v>1.1000000000000001</v>
      </c>
      <c r="J271" s="10">
        <f>VLOOKUP(B271,home!$B$2:$E$405,4,FALSE)</f>
        <v>1.26</v>
      </c>
      <c r="K271" s="12">
        <f t="shared" si="502"/>
        <v>1.016260869565216</v>
      </c>
      <c r="L271" s="12">
        <f t="shared" si="503"/>
        <v>1.7651413043478248</v>
      </c>
      <c r="M271" s="13">
        <f t="shared" si="448"/>
        <v>6.1951579558911798E-2</v>
      </c>
      <c r="N271" s="13">
        <f t="shared" si="449"/>
        <v>6.2958966113478357E-2</v>
      </c>
      <c r="O271" s="13">
        <f t="shared" si="450"/>
        <v>0.10935329194902561</v>
      </c>
      <c r="P271" s="13">
        <f t="shared" si="451"/>
        <v>0.11113147156593568</v>
      </c>
      <c r="Q271" s="13">
        <f t="shared" si="452"/>
        <v>3.1991366824705242E-2</v>
      </c>
      <c r="R271" s="13">
        <f t="shared" si="453"/>
        <v>9.6512006192815802E-2</v>
      </c>
      <c r="S271" s="13">
        <f t="shared" si="454"/>
        <v>4.9838131894063172E-2</v>
      </c>
      <c r="T271" s="13">
        <f t="shared" si="455"/>
        <v>5.6469282964829934E-2</v>
      </c>
      <c r="U271" s="13">
        <f t="shared" si="456"/>
        <v>9.80813753369945E-2</v>
      </c>
      <c r="V271" s="13">
        <f t="shared" si="457"/>
        <v>9.9335373007230134E-3</v>
      </c>
      <c r="W271" s="13">
        <f t="shared" si="458"/>
        <v>1.0837191422618252E-2</v>
      </c>
      <c r="X271" s="13">
        <f t="shared" si="459"/>
        <v>1.9129174203187441E-2</v>
      </c>
      <c r="Y271" s="13">
        <f t="shared" si="460"/>
        <v>1.6882847752055528E-2</v>
      </c>
      <c r="Z271" s="13">
        <f t="shared" si="461"/>
        <v>5.6785776165470751E-2</v>
      </c>
      <c r="AA271" s="13">
        <f t="shared" si="462"/>
        <v>5.770916226485702E-2</v>
      </c>
      <c r="AB271" s="13">
        <f t="shared" si="463"/>
        <v>2.9323781712581869E-2</v>
      </c>
      <c r="AC271" s="13">
        <f t="shared" si="464"/>
        <v>1.1137010407405135E-3</v>
      </c>
      <c r="AD271" s="13">
        <f t="shared" si="465"/>
        <v>2.7533533946986809E-3</v>
      </c>
      <c r="AE271" s="13">
        <f t="shared" si="466"/>
        <v>4.8600578024489407E-3</v>
      </c>
      <c r="AF271" s="13">
        <f t="shared" si="467"/>
        <v>4.2893443843102742E-3</v>
      </c>
      <c r="AG271" s="13">
        <f t="shared" si="468"/>
        <v>2.5237663137728187E-3</v>
      </c>
      <c r="AH271" s="13">
        <f t="shared" si="469"/>
        <v>2.5058729752280663E-2</v>
      </c>
      <c r="AI271" s="13">
        <f t="shared" si="470"/>
        <v>2.5466206488252492E-2</v>
      </c>
      <c r="AJ271" s="13">
        <f t="shared" si="471"/>
        <v>1.2940154575139411E-2</v>
      </c>
      <c r="AK271" s="13">
        <f t="shared" si="472"/>
        <v>4.3835242469464969E-3</v>
      </c>
      <c r="AL271" s="13">
        <f t="shared" si="473"/>
        <v>7.9912238831174987E-5</v>
      </c>
      <c r="AM271" s="13">
        <f t="shared" si="474"/>
        <v>5.5962506302336421E-4</v>
      </c>
      <c r="AN271" s="13">
        <f t="shared" si="475"/>
        <v>9.878173136907949E-4</v>
      </c>
      <c r="AO271" s="13">
        <f t="shared" si="476"/>
        <v>8.7181857077276727E-4</v>
      </c>
      <c r="AP271" s="13">
        <f t="shared" si="477"/>
        <v>5.1296098972283301E-4</v>
      </c>
      <c r="AQ271" s="13">
        <f t="shared" si="478"/>
        <v>2.2636215761972809E-4</v>
      </c>
      <c r="AR271" s="13">
        <f t="shared" si="479"/>
        <v>8.8464397840480706E-3</v>
      </c>
      <c r="AS271" s="13">
        <f t="shared" si="480"/>
        <v>8.9902905874930123E-3</v>
      </c>
      <c r="AT271" s="13">
        <f t="shared" si="481"/>
        <v>4.5682402650448128E-3</v>
      </c>
      <c r="AU271" s="13">
        <f t="shared" si="482"/>
        <v>1.5475079413790917E-3</v>
      </c>
      <c r="AV271" s="13">
        <f t="shared" si="483"/>
        <v>3.9316794154124816E-4</v>
      </c>
      <c r="AW271" s="13">
        <f t="shared" si="484"/>
        <v>3.9819470305443073E-6</v>
      </c>
      <c r="AX271" s="13">
        <f t="shared" si="485"/>
        <v>9.478750886310214E-5</v>
      </c>
      <c r="AY271" s="13">
        <f t="shared" si="486"/>
        <v>1.6731334703049713E-4</v>
      </c>
      <c r="AZ271" s="13">
        <f t="shared" si="487"/>
        <v>1.4766584980610602E-4</v>
      </c>
      <c r="BA271" s="13">
        <f t="shared" si="488"/>
        <v>8.6883696911459993E-5</v>
      </c>
      <c r="BB271" s="13">
        <f t="shared" si="489"/>
        <v>3.8340500523213888E-5</v>
      </c>
      <c r="BC271" s="13">
        <f t="shared" si="490"/>
        <v>1.3535280220578851E-5</v>
      </c>
      <c r="BD271" s="13">
        <f t="shared" si="491"/>
        <v>2.6025360432081809E-3</v>
      </c>
      <c r="BE271" s="13">
        <f t="shared" si="492"/>
        <v>2.6448555423455623E-3</v>
      </c>
      <c r="BF271" s="13">
        <f t="shared" si="493"/>
        <v>1.343931596669241E-3</v>
      </c>
      <c r="BG271" s="13">
        <f t="shared" si="494"/>
        <v>4.5526169768908412E-4</v>
      </c>
      <c r="BH271" s="13">
        <f t="shared" si="495"/>
        <v>1.1566616219331124E-4</v>
      </c>
      <c r="BI271" s="13">
        <f t="shared" si="496"/>
        <v>2.3509398913969164E-5</v>
      </c>
      <c r="BJ271" s="14">
        <f t="shared" si="497"/>
        <v>0.2164024614542899</v>
      </c>
      <c r="BK271" s="14">
        <f t="shared" si="498"/>
        <v>0.23421564694623584</v>
      </c>
      <c r="BL271" s="14">
        <f t="shared" si="499"/>
        <v>0.49035963947941952</v>
      </c>
      <c r="BM271" s="14">
        <f t="shared" si="500"/>
        <v>0.52370151044054336</v>
      </c>
      <c r="BN271" s="14">
        <f t="shared" si="501"/>
        <v>0.47389868220487247</v>
      </c>
    </row>
    <row r="272" spans="1:66" s="10" customFormat="1" x14ac:dyDescent="0.25">
      <c r="A272" t="s">
        <v>99</v>
      </c>
      <c r="B272" t="s">
        <v>417</v>
      </c>
      <c r="C272" t="s">
        <v>107</v>
      </c>
      <c r="D272" s="11">
        <v>44291</v>
      </c>
      <c r="E272" s="10">
        <f>VLOOKUP(A272,home!$A$2:$E$405,3,FALSE)</f>
        <v>1.34782608695652</v>
      </c>
      <c r="F272" s="10">
        <f>VLOOKUP(B272,home!$B$2:$E$405,3,FALSE)</f>
        <v>0.9</v>
      </c>
      <c r="G272" s="10">
        <f>VLOOKUP(C272,away!$B$2:$E$405,4,FALSE)</f>
        <v>0.9</v>
      </c>
      <c r="H272" s="10">
        <f>VLOOKUP(A272,away!$A$2:$E$405,3,FALSE)</f>
        <v>1.27355072463768</v>
      </c>
      <c r="I272" s="10">
        <f>VLOOKUP(C272,away!$B$2:$E$405,3,FALSE)</f>
        <v>0.68</v>
      </c>
      <c r="J272" s="10">
        <f>VLOOKUP(B272,home!$B$2:$E$405,4,FALSE)</f>
        <v>1.06</v>
      </c>
      <c r="K272" s="12">
        <f t="shared" si="502"/>
        <v>1.0917391304347812</v>
      </c>
      <c r="L272" s="12">
        <f t="shared" si="503"/>
        <v>0.91797536231883992</v>
      </c>
      <c r="M272" s="13">
        <f t="shared" si="448"/>
        <v>0.13402693486787776</v>
      </c>
      <c r="N272" s="13">
        <f t="shared" si="449"/>
        <v>0.14632244932749591</v>
      </c>
      <c r="O272" s="13">
        <f t="shared" si="450"/>
        <v>0.12303342409582364</v>
      </c>
      <c r="P272" s="13">
        <f t="shared" si="451"/>
        <v>0.13432040343678814</v>
      </c>
      <c r="Q272" s="13">
        <f t="shared" si="452"/>
        <v>7.9872971795943853E-2</v>
      </c>
      <c r="R272" s="13">
        <f t="shared" si="453"/>
        <v>5.6470826030845592E-2</v>
      </c>
      <c r="S272" s="13">
        <f t="shared" si="454"/>
        <v>3.3653628647866751E-2</v>
      </c>
      <c r="T272" s="13">
        <f t="shared" si="455"/>
        <v>7.3321420223864051E-2</v>
      </c>
      <c r="U272" s="13">
        <f t="shared" si="456"/>
        <v>6.1651410505849165E-2</v>
      </c>
      <c r="V272" s="13">
        <f t="shared" si="457"/>
        <v>3.7474797149704303E-3</v>
      </c>
      <c r="W272" s="13">
        <f t="shared" si="458"/>
        <v>2.9066816257915185E-2</v>
      </c>
      <c r="X272" s="13">
        <f t="shared" si="459"/>
        <v>2.6682621185814839E-2</v>
      </c>
      <c r="Y272" s="13">
        <f t="shared" si="460"/>
        <v>1.2246994425332364E-2</v>
      </c>
      <c r="Z272" s="13">
        <f t="shared" si="461"/>
        <v>1.7279608995369889E-2</v>
      </c>
      <c r="AA272" s="13">
        <f t="shared" si="462"/>
        <v>1.8864825298858141E-2</v>
      </c>
      <c r="AB272" s="13">
        <f t="shared" si="463"/>
        <v>1.0297733983789725E-2</v>
      </c>
      <c r="AC272" s="13">
        <f t="shared" si="464"/>
        <v>2.3473033036336017E-4</v>
      </c>
      <c r="AD272" s="13">
        <f t="shared" si="465"/>
        <v>7.9333451764809718E-3</v>
      </c>
      <c r="AE272" s="13">
        <f t="shared" si="466"/>
        <v>7.2826154127805407E-3</v>
      </c>
      <c r="AF272" s="13">
        <f t="shared" si="467"/>
        <v>3.3426307610879918E-3</v>
      </c>
      <c r="AG272" s="13">
        <f t="shared" si="468"/>
        <v>1.0228175613359498E-3</v>
      </c>
      <c r="AH272" s="13">
        <f t="shared" si="469"/>
        <v>3.9655638320631389E-3</v>
      </c>
      <c r="AI272" s="13">
        <f t="shared" si="470"/>
        <v>4.3293612097002297E-3</v>
      </c>
      <c r="AJ272" s="13">
        <f t="shared" si="471"/>
        <v>2.3632665212081007E-3</v>
      </c>
      <c r="AK272" s="13">
        <f t="shared" si="472"/>
        <v>8.6002351228312089E-4</v>
      </c>
      <c r="AL272" s="13">
        <f t="shared" si="473"/>
        <v>9.4097720594261538E-6</v>
      </c>
      <c r="AM272" s="13">
        <f t="shared" si="474"/>
        <v>1.7322286728820608E-3</v>
      </c>
      <c r="AN272" s="13">
        <f t="shared" si="475"/>
        <v>1.590143243607993E-3</v>
      </c>
      <c r="AO272" s="13">
        <f t="shared" si="476"/>
        <v>7.2985616009495127E-4</v>
      </c>
      <c r="AP272" s="13">
        <f t="shared" si="477"/>
        <v>2.2332999100126673E-4</v>
      </c>
      <c r="AQ272" s="13">
        <f t="shared" si="478"/>
        <v>5.1252857351512765E-5</v>
      </c>
      <c r="AR272" s="13">
        <f t="shared" si="479"/>
        <v>7.2805797910732977E-4</v>
      </c>
      <c r="AS272" s="13">
        <f t="shared" si="480"/>
        <v>7.948493850167402E-4</v>
      </c>
      <c r="AT272" s="13">
        <f t="shared" si="481"/>
        <v>4.3388408821239826E-4</v>
      </c>
      <c r="AU272" s="13">
        <f t="shared" si="482"/>
        <v>1.5789607905816389E-4</v>
      </c>
      <c r="AV272" s="13">
        <f t="shared" si="483"/>
        <v>4.3095332012505318E-5</v>
      </c>
      <c r="AW272" s="13">
        <f t="shared" si="484"/>
        <v>2.6195488667928721E-7</v>
      </c>
      <c r="AX272" s="13">
        <f t="shared" si="485"/>
        <v>3.1519030417440921E-4</v>
      </c>
      <c r="AY272" s="13">
        <f t="shared" si="486"/>
        <v>2.8933693367388865E-4</v>
      </c>
      <c r="AZ272" s="13">
        <f t="shared" si="487"/>
        <v>1.3280208826075502E-4</v>
      </c>
      <c r="BA272" s="13">
        <f t="shared" si="488"/>
        <v>4.0636348362621724E-5</v>
      </c>
      <c r="BB272" s="13">
        <f t="shared" si="489"/>
        <v>9.3257916528730669E-6</v>
      </c>
      <c r="BC272" s="13">
        <f t="shared" si="490"/>
        <v>1.7121693942912339E-6</v>
      </c>
      <c r="BD272" s="13">
        <f t="shared" si="491"/>
        <v>1.1138988119336216E-4</v>
      </c>
      <c r="BE272" s="13">
        <f t="shared" si="492"/>
        <v>1.2160869203327478E-4</v>
      </c>
      <c r="BF272" s="13">
        <f t="shared" si="493"/>
        <v>6.6382483846859255E-5</v>
      </c>
      <c r="BG272" s="13">
        <f t="shared" si="494"/>
        <v>2.4157451730357015E-5</v>
      </c>
      <c r="BH272" s="13">
        <f t="shared" si="495"/>
        <v>6.5934088364050415E-6</v>
      </c>
      <c r="BI272" s="13">
        <f t="shared" si="496"/>
        <v>1.4396564859315689E-6</v>
      </c>
      <c r="BJ272" s="14">
        <f t="shared" si="497"/>
        <v>0.39221049668850833</v>
      </c>
      <c r="BK272" s="14">
        <f t="shared" si="498"/>
        <v>0.30628192370359975</v>
      </c>
      <c r="BL272" s="14">
        <f t="shared" si="499"/>
        <v>0.28432578942795422</v>
      </c>
      <c r="BM272" s="14">
        <f t="shared" si="500"/>
        <v>0.32576173428187011</v>
      </c>
      <c r="BN272" s="14">
        <f t="shared" si="501"/>
        <v>0.67404700955477492</v>
      </c>
    </row>
    <row r="273" spans="1:66" x14ac:dyDescent="0.25">
      <c r="A273" t="s">
        <v>154</v>
      </c>
      <c r="B273" t="s">
        <v>162</v>
      </c>
      <c r="C273" t="s">
        <v>155</v>
      </c>
      <c r="D273" s="11">
        <v>44291</v>
      </c>
      <c r="E273" s="10">
        <f>VLOOKUP(A273,home!$A$2:$E$405,3,FALSE)</f>
        <v>1.32880434782609</v>
      </c>
      <c r="F273" s="10">
        <f>VLOOKUP(B273,home!$B$2:$E$405,3,FALSE)</f>
        <v>0.54</v>
      </c>
      <c r="G273" s="10">
        <f>VLOOKUP(C273,away!$B$2:$E$405,4,FALSE)</f>
        <v>0.88</v>
      </c>
      <c r="H273" s="10">
        <f>VLOOKUP(A273,away!$A$2:$E$405,3,FALSE)</f>
        <v>1.02717391304348</v>
      </c>
      <c r="I273" s="10">
        <f>VLOOKUP(C273,away!$B$2:$E$405,3,FALSE)</f>
        <v>1</v>
      </c>
      <c r="J273" s="10">
        <f>VLOOKUP(B273,home!$B$2:$E$405,4,FALSE)</f>
        <v>1.1399999999999999</v>
      </c>
      <c r="K273" s="12">
        <f t="shared" si="502"/>
        <v>0.63144782608695804</v>
      </c>
      <c r="L273" s="12">
        <f t="shared" si="503"/>
        <v>1.1709782608695671</v>
      </c>
      <c r="M273" s="13">
        <f t="shared" si="448"/>
        <v>0.16489834481797067</v>
      </c>
      <c r="N273" s="13">
        <f t="shared" si="449"/>
        <v>0.10412470136064515</v>
      </c>
      <c r="O273" s="13">
        <f t="shared" si="450"/>
        <v>0.19309237703521748</v>
      </c>
      <c r="P273" s="13">
        <f t="shared" si="451"/>
        <v>0.12192776171285132</v>
      </c>
      <c r="Q273" s="13">
        <f t="shared" si="452"/>
        <v>3.2874658158066554E-2</v>
      </c>
      <c r="R273" s="13">
        <f t="shared" si="453"/>
        <v>0.11305348792393488</v>
      </c>
      <c r="S273" s="13">
        <f t="shared" si="454"/>
        <v>2.2538702696980797E-2</v>
      </c>
      <c r="T273" s="13">
        <f t="shared" si="455"/>
        <v>3.8495510036614299E-2</v>
      </c>
      <c r="U273" s="13">
        <f t="shared" si="456"/>
        <v>7.1387379181116831E-2</v>
      </c>
      <c r="V273" s="13">
        <f t="shared" si="457"/>
        <v>1.8517088848404436E-3</v>
      </c>
      <c r="W273" s="13">
        <f t="shared" si="458"/>
        <v>6.9195438090876703E-3</v>
      </c>
      <c r="X273" s="13">
        <f t="shared" si="459"/>
        <v>8.1026353755762597E-3</v>
      </c>
      <c r="Y273" s="13">
        <f t="shared" si="460"/>
        <v>4.7440049402762618E-3</v>
      </c>
      <c r="Z273" s="13">
        <f t="shared" si="461"/>
        <v>4.4127725558135954E-2</v>
      </c>
      <c r="AA273" s="13">
        <f t="shared" si="462"/>
        <v>2.7864356373846839E-2</v>
      </c>
      <c r="AB273" s="13">
        <f t="shared" si="463"/>
        <v>8.7974436287889309E-3</v>
      </c>
      <c r="AC273" s="13">
        <f t="shared" si="464"/>
        <v>8.5573448266576475E-5</v>
      </c>
      <c r="AD273" s="13">
        <f t="shared" si="465"/>
        <v>1.0923327239404695E-3</v>
      </c>
      <c r="AE273" s="13">
        <f t="shared" si="466"/>
        <v>1.2790978733707278E-3</v>
      </c>
      <c r="AF273" s="13">
        <f t="shared" si="467"/>
        <v>7.4889790162080861E-4</v>
      </c>
      <c r="AG273" s="13">
        <f t="shared" si="468"/>
        <v>2.9231438746960079E-4</v>
      </c>
      <c r="AH273" s="13">
        <f t="shared" si="469"/>
        <v>1.2918151832548894E-2</v>
      </c>
      <c r="AI273" s="13">
        <f t="shared" si="470"/>
        <v>8.1571388917242513E-3</v>
      </c>
      <c r="AJ273" s="13">
        <f t="shared" si="471"/>
        <v>2.5754038101343281E-3</v>
      </c>
      <c r="AK273" s="13">
        <f t="shared" si="472"/>
        <v>5.4207771240179692E-4</v>
      </c>
      <c r="AL273" s="13">
        <f t="shared" si="473"/>
        <v>2.5309602763355516E-6</v>
      </c>
      <c r="AM273" s="13">
        <f t="shared" si="474"/>
        <v>1.3795022477917096E-4</v>
      </c>
      <c r="AN273" s="13">
        <f t="shared" si="475"/>
        <v>1.6153671429847946E-4</v>
      </c>
      <c r="AO273" s="13">
        <f t="shared" si="476"/>
        <v>9.4577990387908836E-5</v>
      </c>
      <c r="AP273" s="13">
        <f t="shared" si="477"/>
        <v>3.6916256900324036E-5</v>
      </c>
      <c r="AQ273" s="13">
        <f t="shared" si="478"/>
        <v>1.0807033575738898E-5</v>
      </c>
      <c r="AR273" s="13">
        <f t="shared" si="479"/>
        <v>3.0253749933054244E-3</v>
      </c>
      <c r="AS273" s="13">
        <f t="shared" si="480"/>
        <v>1.9103664626205551E-3</v>
      </c>
      <c r="AT273" s="13">
        <f t="shared" si="481"/>
        <v>6.0314837492559076E-4</v>
      </c>
      <c r="AU273" s="13">
        <f t="shared" si="482"/>
        <v>1.2695224338488196E-4</v>
      </c>
      <c r="AV273" s="13">
        <f t="shared" si="483"/>
        <v>2.0040929525561527E-5</v>
      </c>
      <c r="AW273" s="13">
        <f t="shared" si="484"/>
        <v>5.1983932858484378E-8</v>
      </c>
      <c r="AX273" s="13">
        <f t="shared" si="485"/>
        <v>1.4518061590835785E-5</v>
      </c>
      <c r="AY273" s="13">
        <f t="shared" si="486"/>
        <v>1.7000334512834147E-5</v>
      </c>
      <c r="AZ273" s="13">
        <f t="shared" si="487"/>
        <v>9.9535110710197084E-6</v>
      </c>
      <c r="BA273" s="13">
        <f t="shared" si="488"/>
        <v>3.8851150278295458E-6</v>
      </c>
      <c r="BB273" s="13">
        <f t="shared" si="489"/>
        <v>1.1373463096415153E-6</v>
      </c>
      <c r="BC273" s="13">
        <f t="shared" si="490"/>
        <v>2.6636156073408847E-7</v>
      </c>
      <c r="BD273" s="13">
        <f t="shared" si="491"/>
        <v>5.9044139135651028E-4</v>
      </c>
      <c r="BE273" s="13">
        <f t="shared" si="492"/>
        <v>3.7283293300382716E-4</v>
      </c>
      <c r="BF273" s="13">
        <f t="shared" si="493"/>
        <v>1.1771227251944557E-4</v>
      </c>
      <c r="BG273" s="13">
        <f t="shared" si="494"/>
        <v>2.4776386195386497E-5</v>
      </c>
      <c r="BH273" s="13">
        <f t="shared" si="495"/>
        <v>3.9112488003419302E-6</v>
      </c>
      <c r="BI273" s="13">
        <f t="shared" si="496"/>
        <v>4.9394991045222691E-7</v>
      </c>
      <c r="BJ273" s="14">
        <f t="shared" si="497"/>
        <v>0.19916224551668224</v>
      </c>
      <c r="BK273" s="14">
        <f t="shared" si="498"/>
        <v>0.31132162285569898</v>
      </c>
      <c r="BL273" s="14">
        <f t="shared" si="499"/>
        <v>0.44518386757526218</v>
      </c>
      <c r="BM273" s="14">
        <f t="shared" si="500"/>
        <v>0.2698071821465135</v>
      </c>
      <c r="BN273" s="14">
        <f t="shared" si="501"/>
        <v>0.72997133100868605</v>
      </c>
    </row>
    <row r="274" spans="1:66" x14ac:dyDescent="0.25">
      <c r="A274" t="s">
        <v>16</v>
      </c>
      <c r="B274" t="s">
        <v>254</v>
      </c>
      <c r="C274" t="s">
        <v>257</v>
      </c>
      <c r="D274" s="11">
        <v>44291</v>
      </c>
      <c r="E274" s="10">
        <f>VLOOKUP(A274,home!$A$2:$E$405,3,FALSE)</f>
        <v>1.5824561403508799</v>
      </c>
      <c r="F274" s="10">
        <f>VLOOKUP(B274,home!$B$2:$E$405,3,FALSE)</f>
        <v>1.1299999999999999</v>
      </c>
      <c r="G274" s="10">
        <f>VLOOKUP(C274,away!$B$2:$E$405,4,FALSE)</f>
        <v>1.42</v>
      </c>
      <c r="H274" s="10">
        <f>VLOOKUP(A274,away!$A$2:$E$405,3,FALSE)</f>
        <v>1.32280701754386</v>
      </c>
      <c r="I274" s="10">
        <f>VLOOKUP(C274,away!$B$2:$E$405,3,FALSE)</f>
        <v>0.43</v>
      </c>
      <c r="J274" s="10">
        <f>VLOOKUP(B274,home!$B$2:$E$405,4,FALSE)</f>
        <v>0.76</v>
      </c>
      <c r="K274" s="12">
        <f t="shared" si="502"/>
        <v>2.5392091228070215</v>
      </c>
      <c r="L274" s="12">
        <f t="shared" si="503"/>
        <v>0.43229333333333342</v>
      </c>
      <c r="M274" s="13">
        <f t="shared" si="448"/>
        <v>5.122628723469224E-2</v>
      </c>
      <c r="N274" s="13">
        <f t="shared" si="449"/>
        <v>0.13007425587386343</v>
      </c>
      <c r="O274" s="13">
        <f t="shared" si="450"/>
        <v>2.2144782462975895E-2</v>
      </c>
      <c r="P274" s="13">
        <f t="shared" si="451"/>
        <v>5.623023365256534E-2</v>
      </c>
      <c r="Q274" s="13">
        <f t="shared" si="452"/>
        <v>0.1651428685786244</v>
      </c>
      <c r="R274" s="13">
        <f t="shared" si="453"/>
        <v>4.7865209134306972E-3</v>
      </c>
      <c r="S274" s="13">
        <f t="shared" si="454"/>
        <v>1.5430745361928079E-2</v>
      </c>
      <c r="T274" s="13">
        <f t="shared" si="455"/>
        <v>7.1390161134082156E-2</v>
      </c>
      <c r="U274" s="13">
        <f t="shared" si="456"/>
        <v>1.2153977569889824E-2</v>
      </c>
      <c r="V274" s="13">
        <f t="shared" si="457"/>
        <v>1.8820077303046065E-3</v>
      </c>
      <c r="W274" s="13">
        <f t="shared" si="458"/>
        <v>0.13977742615378805</v>
      </c>
      <c r="X274" s="13">
        <f t="shared" si="459"/>
        <v>6.0424849476774893E-2</v>
      </c>
      <c r="Y274" s="13">
        <f t="shared" si="460"/>
        <v>1.3060629798239973E-2</v>
      </c>
      <c r="Z274" s="13">
        <f t="shared" si="461"/>
        <v>6.8972702691222256E-4</v>
      </c>
      <c r="AA274" s="13">
        <f t="shared" si="462"/>
        <v>1.7513611589820798E-3</v>
      </c>
      <c r="AB274" s="13">
        <f t="shared" si="463"/>
        <v>2.2235361161085875E-3</v>
      </c>
      <c r="AC274" s="13">
        <f t="shared" si="464"/>
        <v>1.2911551388416511E-4</v>
      </c>
      <c r="AD274" s="13">
        <f t="shared" si="465"/>
        <v>8.8731028913045837E-2</v>
      </c>
      <c r="AE274" s="13">
        <f t="shared" si="466"/>
        <v>3.8357832258916966E-2</v>
      </c>
      <c r="AF274" s="13">
        <f t="shared" si="467"/>
        <v>8.2909175833240402E-3</v>
      </c>
      <c r="AG274" s="13">
        <f t="shared" si="468"/>
        <v>1.1947027994956981E-3</v>
      </c>
      <c r="AH274" s="13">
        <f t="shared" si="469"/>
        <v>7.4541098888493616E-5</v>
      </c>
      <c r="AI274" s="13">
        <f t="shared" si="470"/>
        <v>1.892754383217233E-4</v>
      </c>
      <c r="AJ274" s="13">
        <f t="shared" si="471"/>
        <v>2.4030495985490879E-4</v>
      </c>
      <c r="AK274" s="13">
        <f t="shared" si="472"/>
        <v>2.0339484877311985E-4</v>
      </c>
      <c r="AL274" s="13">
        <f t="shared" si="473"/>
        <v>5.6691170926483125E-6</v>
      </c>
      <c r="AM274" s="13">
        <f t="shared" si="474"/>
        <v>4.506132761841191E-2</v>
      </c>
      <c r="AN274" s="13">
        <f t="shared" si="475"/>
        <v>1.9479711520588684E-2</v>
      </c>
      <c r="AO274" s="13">
        <f t="shared" si="476"/>
        <v>4.2104747128035094E-3</v>
      </c>
      <c r="AP274" s="13">
        <f t="shared" si="477"/>
        <v>6.0672004950451284E-4</v>
      </c>
      <c r="AQ274" s="13">
        <f t="shared" si="478"/>
        <v>6.5570258150117721E-5</v>
      </c>
      <c r="AR274" s="13">
        <f t="shared" si="479"/>
        <v>6.4447240217673078E-6</v>
      </c>
      <c r="AS274" s="13">
        <f t="shared" si="480"/>
        <v>1.6364502030045103E-5</v>
      </c>
      <c r="AT274" s="13">
        <f t="shared" si="481"/>
        <v>2.0776446422442279E-5</v>
      </c>
      <c r="AU274" s="13">
        <f t="shared" si="482"/>
        <v>1.7585247431792247E-5</v>
      </c>
      <c r="AV274" s="13">
        <f t="shared" si="483"/>
        <v>1.1163155176406404E-5</v>
      </c>
      <c r="AW274" s="13">
        <f t="shared" si="484"/>
        <v>1.7285817927321687E-7</v>
      </c>
      <c r="AX274" s="13">
        <f t="shared" si="485"/>
        <v>1.9070022362411249E-2</v>
      </c>
      <c r="AY274" s="13">
        <f t="shared" si="486"/>
        <v>8.2438435337879677E-3</v>
      </c>
      <c r="AZ274" s="13">
        <f t="shared" si="487"/>
        <v>1.7818793003498237E-3</v>
      </c>
      <c r="BA274" s="13">
        <f t="shared" si="488"/>
        <v>2.5676484744863106E-4</v>
      </c>
      <c r="BB274" s="13">
        <f t="shared" si="489"/>
        <v>2.774943294659839E-5</v>
      </c>
      <c r="BC274" s="13">
        <f t="shared" si="490"/>
        <v>2.3991789733189686E-6</v>
      </c>
      <c r="BD274" s="13">
        <f t="shared" si="491"/>
        <v>4.6433520496386585E-7</v>
      </c>
      <c r="BE274" s="13">
        <f t="shared" si="492"/>
        <v>1.1790441884847164E-6</v>
      </c>
      <c r="BF274" s="13">
        <f t="shared" si="493"/>
        <v>1.4969198797964967E-6</v>
      </c>
      <c r="BG274" s="13">
        <f t="shared" si="494"/>
        <v>1.2669975382968182E-6</v>
      </c>
      <c r="BH274" s="13">
        <f t="shared" si="495"/>
        <v>8.0429292695432982E-7</v>
      </c>
      <c r="BI274" s="13">
        <f t="shared" si="496"/>
        <v>4.0845358750631905E-7</v>
      </c>
      <c r="BJ274" s="14">
        <f t="shared" si="497"/>
        <v>0.81525113538553162</v>
      </c>
      <c r="BK274" s="14">
        <f t="shared" si="498"/>
        <v>0.13314790214425504</v>
      </c>
      <c r="BL274" s="14">
        <f t="shared" si="499"/>
        <v>4.3845648685633773E-2</v>
      </c>
      <c r="BM274" s="14">
        <f t="shared" si="500"/>
        <v>0.555085793850572</v>
      </c>
      <c r="BN274" s="14">
        <f t="shared" si="501"/>
        <v>0.42960494871615196</v>
      </c>
    </row>
    <row r="275" spans="1:66" x14ac:dyDescent="0.25">
      <c r="A275" t="s">
        <v>337</v>
      </c>
      <c r="B275" t="s">
        <v>338</v>
      </c>
      <c r="C275" t="s">
        <v>382</v>
      </c>
      <c r="D275" s="11">
        <v>44291</v>
      </c>
      <c r="E275" s="10">
        <f>VLOOKUP(A275,home!$A$2:$E$405,3,FALSE)</f>
        <v>1.4090909090909101</v>
      </c>
      <c r="F275" s="10">
        <f>VLOOKUP(B275,home!$B$2:$E$405,3,FALSE)</f>
        <v>1.35</v>
      </c>
      <c r="G275" s="10">
        <f>VLOOKUP(C275,away!$B$2:$E$405,4,FALSE)</f>
        <v>1.1000000000000001</v>
      </c>
      <c r="H275" s="10">
        <f>VLOOKUP(A275,away!$A$2:$E$405,3,FALSE)</f>
        <v>1.1181818181818199</v>
      </c>
      <c r="I275" s="10">
        <f>VLOOKUP(C275,away!$B$2:$E$405,3,FALSE)</f>
        <v>0.97</v>
      </c>
      <c r="J275" s="10">
        <f>VLOOKUP(B275,home!$B$2:$E$405,4,FALSE)</f>
        <v>0.89</v>
      </c>
      <c r="K275" s="12">
        <f t="shared" si="502"/>
        <v>2.0925000000000016</v>
      </c>
      <c r="L275" s="12">
        <f t="shared" si="503"/>
        <v>0.96532636363636526</v>
      </c>
      <c r="M275" s="13">
        <f t="shared" si="448"/>
        <v>4.6989722864654082E-2</v>
      </c>
      <c r="N275" s="13">
        <f t="shared" si="449"/>
        <v>9.8325995094288757E-2</v>
      </c>
      <c r="O275" s="13">
        <f t="shared" si="450"/>
        <v>4.5360418301217093E-2</v>
      </c>
      <c r="P275" s="13">
        <f t="shared" si="451"/>
        <v>9.4916675295296848E-2</v>
      </c>
      <c r="Q275" s="13">
        <f t="shared" si="452"/>
        <v>0.1028735723673997</v>
      </c>
      <c r="R275" s="13">
        <f t="shared" si="453"/>
        <v>2.1893803825869165E-2</v>
      </c>
      <c r="S275" s="13">
        <f t="shared" si="454"/>
        <v>4.7931625789016753E-2</v>
      </c>
      <c r="T275" s="13">
        <f t="shared" si="455"/>
        <v>9.9306571527704418E-2</v>
      </c>
      <c r="U275" s="13">
        <f t="shared" si="456"/>
        <v>4.5812784505631261E-2</v>
      </c>
      <c r="V275" s="13">
        <f t="shared" si="457"/>
        <v>1.0757696421066066E-2</v>
      </c>
      <c r="W275" s="13">
        <f t="shared" si="458"/>
        <v>7.1754316726261341E-2</v>
      </c>
      <c r="X275" s="13">
        <f t="shared" si="459"/>
        <v>6.9266333640573885E-2</v>
      </c>
      <c r="Y275" s="13">
        <f t="shared" si="460"/>
        <v>3.3432308987839207E-2</v>
      </c>
      <c r="Z275" s="13">
        <f t="shared" si="461"/>
        <v>7.0448886777980746E-3</v>
      </c>
      <c r="AA275" s="13">
        <f t="shared" si="462"/>
        <v>1.4741429558292484E-2</v>
      </c>
      <c r="AB275" s="13">
        <f t="shared" si="463"/>
        <v>1.5423220675363523E-2</v>
      </c>
      <c r="AC275" s="13">
        <f t="shared" si="464"/>
        <v>1.35812247321713E-3</v>
      </c>
      <c r="AD275" s="13">
        <f t="shared" si="465"/>
        <v>3.7536476937425491E-2</v>
      </c>
      <c r="AE275" s="13">
        <f t="shared" si="466"/>
        <v>3.6234950785725237E-2</v>
      </c>
      <c r="AF275" s="13">
        <f t="shared" si="467"/>
        <v>1.7489276639263397E-2</v>
      </c>
      <c r="AG275" s="13">
        <f t="shared" si="468"/>
        <v>5.6276199402701893E-3</v>
      </c>
      <c r="AH275" s="13">
        <f t="shared" si="469"/>
        <v>1.7001541923904538E-3</v>
      </c>
      <c r="AI275" s="13">
        <f t="shared" si="470"/>
        <v>3.5575726475770278E-3</v>
      </c>
      <c r="AJ275" s="13">
        <f t="shared" si="471"/>
        <v>3.7221103825274683E-3</v>
      </c>
      <c r="AK275" s="13">
        <f t="shared" si="472"/>
        <v>2.5961719918129113E-3</v>
      </c>
      <c r="AL275" s="13">
        <f t="shared" si="473"/>
        <v>1.0973333056072276E-4</v>
      </c>
      <c r="AM275" s="13">
        <f t="shared" si="474"/>
        <v>1.5709015598312594E-2</v>
      </c>
      <c r="AN275" s="13">
        <f t="shared" si="475"/>
        <v>1.5164326903826037E-2</v>
      </c>
      <c r="AO275" s="13">
        <f t="shared" si="476"/>
        <v>7.3192622735317441E-3</v>
      </c>
      <c r="AP275" s="13">
        <f t="shared" si="477"/>
        <v>2.3551589450030784E-3</v>
      </c>
      <c r="AQ275" s="13">
        <f t="shared" si="478"/>
        <v>5.6837425504136993E-4</v>
      </c>
      <c r="AR275" s="13">
        <f t="shared" si="479"/>
        <v>3.2824073283227976E-4</v>
      </c>
      <c r="AS275" s="13">
        <f t="shared" si="480"/>
        <v>6.8684373345154594E-4</v>
      </c>
      <c r="AT275" s="13">
        <f t="shared" si="481"/>
        <v>7.1861025612368059E-4</v>
      </c>
      <c r="AU275" s="13">
        <f t="shared" si="482"/>
        <v>5.0123065364626762E-4</v>
      </c>
      <c r="AV275" s="13">
        <f t="shared" si="483"/>
        <v>2.6220628568870388E-4</v>
      </c>
      <c r="AW275" s="13">
        <f t="shared" si="484"/>
        <v>6.1570927232935899E-6</v>
      </c>
      <c r="AX275" s="13">
        <f t="shared" si="485"/>
        <v>5.4785191899115191E-3</v>
      </c>
      <c r="AY275" s="13">
        <f t="shared" si="486"/>
        <v>5.2885590077093323E-3</v>
      </c>
      <c r="AZ275" s="13">
        <f t="shared" si="487"/>
        <v>2.5525927178941966E-3</v>
      </c>
      <c r="BA275" s="13">
        <f t="shared" si="488"/>
        <v>8.2136168206982385E-4</v>
      </c>
      <c r="BB275" s="13">
        <f t="shared" si="489"/>
        <v>1.9822052144567782E-4</v>
      </c>
      <c r="BC275" s="13">
        <f t="shared" si="490"/>
        <v>3.826949903305208E-5</v>
      </c>
      <c r="BD275" s="13">
        <f t="shared" si="491"/>
        <v>5.2809905503720015E-5</v>
      </c>
      <c r="BE275" s="13">
        <f t="shared" si="492"/>
        <v>1.1050472726653424E-4</v>
      </c>
      <c r="BF275" s="13">
        <f t="shared" si="493"/>
        <v>1.1561557090261155E-4</v>
      </c>
      <c r="BG275" s="13">
        <f t="shared" si="494"/>
        <v>8.0641860704571609E-5</v>
      </c>
      <c r="BH275" s="13">
        <f t="shared" si="495"/>
        <v>4.218577338107905E-5</v>
      </c>
      <c r="BI275" s="13">
        <f t="shared" si="496"/>
        <v>1.7654746159981611E-5</v>
      </c>
      <c r="BJ275" s="14">
        <f t="shared" si="497"/>
        <v>0.62734108324053006</v>
      </c>
      <c r="BK275" s="14">
        <f t="shared" si="498"/>
        <v>0.2073521351815209</v>
      </c>
      <c r="BL275" s="14">
        <f t="shared" si="499"/>
        <v>0.15772421032634237</v>
      </c>
      <c r="BM275" s="14">
        <f t="shared" si="500"/>
        <v>0.58381972776247981</v>
      </c>
      <c r="BN275" s="14">
        <f t="shared" si="501"/>
        <v>0.41036018774872562</v>
      </c>
    </row>
    <row r="276" spans="1:66" x14ac:dyDescent="0.25">
      <c r="A276" t="s">
        <v>337</v>
      </c>
      <c r="B276" t="s">
        <v>373</v>
      </c>
      <c r="C276" t="s">
        <v>408</v>
      </c>
      <c r="D276" s="11">
        <v>44291</v>
      </c>
      <c r="E276" s="10">
        <f>VLOOKUP(A276,home!$A$2:$E$405,3,FALSE)</f>
        <v>1.4090909090909101</v>
      </c>
      <c r="F276" s="10">
        <f>VLOOKUP(B276,home!$B$2:$E$405,3,FALSE)</f>
        <v>0.52</v>
      </c>
      <c r="G276" s="10">
        <f>VLOOKUP(C276,away!$B$2:$E$405,4,FALSE)</f>
        <v>0.97</v>
      </c>
      <c r="H276" s="10">
        <f>VLOOKUP(A276,away!$A$2:$E$405,3,FALSE)</f>
        <v>1.1181818181818199</v>
      </c>
      <c r="I276" s="10">
        <f>VLOOKUP(C276,away!$B$2:$E$405,3,FALSE)</f>
        <v>0.9</v>
      </c>
      <c r="J276" s="10">
        <f>VLOOKUP(B276,home!$B$2:$E$405,4,FALSE)</f>
        <v>0.89</v>
      </c>
      <c r="K276" s="12">
        <f t="shared" si="502"/>
        <v>0.71074545454545501</v>
      </c>
      <c r="L276" s="12">
        <f t="shared" si="503"/>
        <v>0.89566363636363777</v>
      </c>
      <c r="M276" s="13">
        <f t="shared" si="448"/>
        <v>0.20060668260787567</v>
      </c>
      <c r="N276" s="13">
        <f t="shared" si="449"/>
        <v>0.14258028781499044</v>
      </c>
      <c r="O276" s="13">
        <f t="shared" si="450"/>
        <v>0.17967611082341603</v>
      </c>
      <c r="P276" s="13">
        <f t="shared" si="451"/>
        <v>0.1277039790581484</v>
      </c>
      <c r="Q276" s="13">
        <f t="shared" si="452"/>
        <v>5.0669145736143582E-2</v>
      </c>
      <c r="R276" s="13">
        <f t="shared" si="453"/>
        <v>8.0464679393888378E-2</v>
      </c>
      <c r="S276" s="13">
        <f t="shared" si="454"/>
        <v>2.0323732558752441E-2</v>
      </c>
      <c r="T276" s="13">
        <f t="shared" si="455"/>
        <v>4.5382511321473466E-2</v>
      </c>
      <c r="U276" s="13">
        <f t="shared" si="456"/>
        <v>5.7189905130663507E-2</v>
      </c>
      <c r="V276" s="13">
        <f t="shared" si="457"/>
        <v>1.4375401896586874E-3</v>
      </c>
      <c r="W276" s="13">
        <f t="shared" si="458"/>
        <v>1.200428833922176E-2</v>
      </c>
      <c r="X276" s="13">
        <f t="shared" si="459"/>
        <v>1.0751804545864975E-2</v>
      </c>
      <c r="Y276" s="13">
        <f t="shared" si="460"/>
        <v>4.8150001785102559E-3</v>
      </c>
      <c r="Z276" s="13">
        <f t="shared" si="461"/>
        <v>2.4023095781588118E-2</v>
      </c>
      <c r="AA276" s="13">
        <f t="shared" si="462"/>
        <v>1.7074306130873851E-2</v>
      </c>
      <c r="AB276" s="13">
        <f t="shared" si="463"/>
        <v>6.0677427360180921E-3</v>
      </c>
      <c r="AC276" s="13">
        <f t="shared" si="464"/>
        <v>5.7195129260181867E-5</v>
      </c>
      <c r="AD276" s="13">
        <f t="shared" si="465"/>
        <v>2.1329983430387186E-3</v>
      </c>
      <c r="AE276" s="13">
        <f t="shared" si="466"/>
        <v>1.9104490522836724E-3</v>
      </c>
      <c r="AF276" s="13">
        <f t="shared" si="467"/>
        <v>8.5555987262792964E-4</v>
      </c>
      <c r="AG276" s="13">
        <f t="shared" si="468"/>
        <v>2.5543128888158079E-4</v>
      </c>
      <c r="AH276" s="13">
        <f t="shared" si="469"/>
        <v>5.3791533311122941E-3</v>
      </c>
      <c r="AI276" s="13">
        <f t="shared" si="470"/>
        <v>3.8232087793911062E-3</v>
      </c>
      <c r="AJ276" s="13">
        <f t="shared" si="471"/>
        <v>1.358664130865253E-3</v>
      </c>
      <c r="AK276" s="13">
        <f t="shared" si="472"/>
        <v>3.2188811842214329E-4</v>
      </c>
      <c r="AL276" s="13">
        <f t="shared" si="473"/>
        <v>1.4563912815501803E-6</v>
      </c>
      <c r="AM276" s="13">
        <f t="shared" si="474"/>
        <v>3.0320377537355133E-4</v>
      </c>
      <c r="AN276" s="13">
        <f t="shared" si="475"/>
        <v>2.7156859601025859E-4</v>
      </c>
      <c r="AO276" s="13">
        <f t="shared" si="476"/>
        <v>1.2161705811235791E-4</v>
      </c>
      <c r="AP276" s="13">
        <f t="shared" si="477"/>
        <v>3.6309325504254126E-5</v>
      </c>
      <c r="AQ276" s="13">
        <f t="shared" si="478"/>
        <v>8.1302356287628054E-6</v>
      </c>
      <c r="AR276" s="13">
        <f t="shared" si="479"/>
        <v>9.6358240662032264E-4</v>
      </c>
      <c r="AS276" s="13">
        <f t="shared" si="480"/>
        <v>6.848618155853648E-4</v>
      </c>
      <c r="AT276" s="13">
        <f t="shared" si="481"/>
        <v>2.4338121120952281E-4</v>
      </c>
      <c r="AU276" s="13">
        <f t="shared" si="482"/>
        <v>5.7660696529645234E-5</v>
      </c>
      <c r="AV276" s="13">
        <f t="shared" si="483"/>
        <v>1.024551949109256E-5</v>
      </c>
      <c r="AW276" s="13">
        <f t="shared" si="484"/>
        <v>2.5753401756353098E-8</v>
      </c>
      <c r="AX276" s="13">
        <f t="shared" si="485"/>
        <v>3.591678419129545E-5</v>
      </c>
      <c r="AY276" s="13">
        <f t="shared" si="486"/>
        <v>3.2169357535263694E-5</v>
      </c>
      <c r="AZ276" s="13">
        <f t="shared" si="487"/>
        <v>1.4406461874758135E-5</v>
      </c>
      <c r="BA276" s="13">
        <f t="shared" si="488"/>
        <v>4.3011146766266617E-6</v>
      </c>
      <c r="BB276" s="13">
        <f t="shared" si="489"/>
        <v>9.6308800292111173E-7</v>
      </c>
      <c r="BC276" s="13">
        <f t="shared" si="490"/>
        <v>1.7252058056690337E-7</v>
      </c>
      <c r="BD276" s="13">
        <f t="shared" si="491"/>
        <v>1.4384095370826392E-4</v>
      </c>
      <c r="BE276" s="13">
        <f t="shared" si="492"/>
        <v>1.022343040256318E-4</v>
      </c>
      <c r="BF276" s="13">
        <f t="shared" si="493"/>
        <v>3.6331283442417955E-5</v>
      </c>
      <c r="BG276" s="13">
        <f t="shared" si="494"/>
        <v>8.6074315215003723E-6</v>
      </c>
      <c r="BH276" s="13">
        <f t="shared" si="495"/>
        <v>1.5294232073044147E-6</v>
      </c>
      <c r="BI276" s="13">
        <f t="shared" si="496"/>
        <v>2.1740611853358881E-7</v>
      </c>
      <c r="BJ276" s="14">
        <f t="shared" si="497"/>
        <v>0.27218623481052701</v>
      </c>
      <c r="BK276" s="14">
        <f t="shared" si="498"/>
        <v>0.35016275529251217</v>
      </c>
      <c r="BL276" s="14">
        <f t="shared" si="499"/>
        <v>0.35360815102611026</v>
      </c>
      <c r="BM276" s="14">
        <f t="shared" si="500"/>
        <v>0.21824720787214147</v>
      </c>
      <c r="BN276" s="14">
        <f t="shared" si="501"/>
        <v>0.78170088543446237</v>
      </c>
    </row>
    <row r="277" spans="1:66" x14ac:dyDescent="0.25">
      <c r="A277" t="s">
        <v>337</v>
      </c>
      <c r="B277" t="s">
        <v>383</v>
      </c>
      <c r="C277" t="s">
        <v>374</v>
      </c>
      <c r="D277" s="11">
        <v>44291</v>
      </c>
      <c r="E277" s="10">
        <f>VLOOKUP(A277,home!$A$2:$E$405,3,FALSE)</f>
        <v>1.4090909090909101</v>
      </c>
      <c r="F277" s="10">
        <f>VLOOKUP(B277,home!$B$2:$E$405,3,FALSE)</f>
        <v>0.65</v>
      </c>
      <c r="G277" s="10">
        <f>VLOOKUP(C277,away!$B$2:$E$405,4,FALSE)</f>
        <v>1.42</v>
      </c>
      <c r="H277" s="10">
        <f>VLOOKUP(A277,away!$A$2:$E$405,3,FALSE)</f>
        <v>1.1181818181818199</v>
      </c>
      <c r="I277" s="10">
        <f>VLOOKUP(C277,away!$B$2:$E$405,3,FALSE)</f>
        <v>0.77</v>
      </c>
      <c r="J277" s="10">
        <f>VLOOKUP(B277,home!$B$2:$E$405,4,FALSE)</f>
        <v>1.71</v>
      </c>
      <c r="K277" s="12">
        <f t="shared" si="502"/>
        <v>1.30059090909091</v>
      </c>
      <c r="L277" s="12">
        <f t="shared" si="503"/>
        <v>1.4723100000000022</v>
      </c>
      <c r="M277" s="13">
        <f t="shared" si="448"/>
        <v>6.2480491367132095E-2</v>
      </c>
      <c r="N277" s="13">
        <f t="shared" si="449"/>
        <v>8.1261559067625083E-2</v>
      </c>
      <c r="O277" s="13">
        <f t="shared" si="450"/>
        <v>9.1990652244742385E-2</v>
      </c>
      <c r="P277" s="13">
        <f t="shared" si="451"/>
        <v>0.11964220603085525</v>
      </c>
      <c r="Q277" s="13">
        <f t="shared" si="452"/>
        <v>5.2844022490953602E-2</v>
      </c>
      <c r="R277" s="13">
        <f t="shared" si="453"/>
        <v>6.771937860322845E-2</v>
      </c>
      <c r="S277" s="13">
        <f t="shared" si="454"/>
        <v>5.7274907538017741E-2</v>
      </c>
      <c r="T277" s="13">
        <f t="shared" si="455"/>
        <v>7.7802782753656013E-2</v>
      </c>
      <c r="U277" s="13">
        <f t="shared" si="456"/>
        <v>8.8075208180644404E-2</v>
      </c>
      <c r="V277" s="13">
        <f t="shared" si="457"/>
        <v>1.2186019344461004E-2</v>
      </c>
      <c r="W277" s="13">
        <f t="shared" si="458"/>
        <v>2.2909485083843276E-2</v>
      </c>
      <c r="X277" s="13">
        <f t="shared" si="459"/>
        <v>3.3729863983793344E-2</v>
      </c>
      <c r="Y277" s="13">
        <f t="shared" si="460"/>
        <v>2.4830408020989431E-2</v>
      </c>
      <c r="Z277" s="13">
        <f t="shared" si="461"/>
        <v>3.3234639437106479E-2</v>
      </c>
      <c r="AA277" s="13">
        <f t="shared" si="462"/>
        <v>4.3224669918814927E-2</v>
      </c>
      <c r="AB277" s="13">
        <f t="shared" si="463"/>
        <v>2.8108806372433012E-2</v>
      </c>
      <c r="AC277" s="13">
        <f t="shared" si="464"/>
        <v>1.4584174648002155E-3</v>
      </c>
      <c r="AD277" s="13">
        <f t="shared" si="465"/>
        <v>7.4489670080000996E-3</v>
      </c>
      <c r="AE277" s="13">
        <f t="shared" si="466"/>
        <v>1.0967188615548643E-2</v>
      </c>
      <c r="AF277" s="13">
        <f t="shared" si="467"/>
        <v>8.0735507352792252E-3</v>
      </c>
      <c r="AG277" s="13">
        <f t="shared" si="468"/>
        <v>3.9622564943529916E-3</v>
      </c>
      <c r="AH277" s="13">
        <f t="shared" si="469"/>
        <v>1.2232922997411577E-2</v>
      </c>
      <c r="AI277" s="13">
        <f t="shared" si="470"/>
        <v>1.5910028442042624E-2</v>
      </c>
      <c r="AJ277" s="13">
        <f t="shared" si="471"/>
        <v>1.0346219177549227E-2</v>
      </c>
      <c r="AK277" s="13">
        <f t="shared" si="472"/>
        <v>4.4853995352608514E-3</v>
      </c>
      <c r="AL277" s="13">
        <f t="shared" si="473"/>
        <v>1.1170736912252547E-4</v>
      </c>
      <c r="AM277" s="13">
        <f t="shared" si="474"/>
        <v>1.9376117545446062E-3</v>
      </c>
      <c r="AN277" s="13">
        <f t="shared" si="475"/>
        <v>2.852765162333573E-3</v>
      </c>
      <c r="AO277" s="13">
        <f t="shared" si="476"/>
        <v>2.1000773380776753E-3</v>
      </c>
      <c r="AP277" s="13">
        <f t="shared" si="477"/>
        <v>1.0306549552083824E-3</v>
      </c>
      <c r="AQ277" s="13">
        <f t="shared" si="478"/>
        <v>3.7936089927571387E-4</v>
      </c>
      <c r="AR277" s="13">
        <f t="shared" si="479"/>
        <v>3.6021309716638148E-3</v>
      </c>
      <c r="AS277" s="13">
        <f t="shared" si="480"/>
        <v>4.6848987951007637E-3</v>
      </c>
      <c r="AT277" s="13">
        <f t="shared" si="481"/>
        <v>3.0465683914595062E-3</v>
      </c>
      <c r="AU277" s="13">
        <f t="shared" si="482"/>
        <v>1.3207797179519832E-3</v>
      </c>
      <c r="AV277" s="13">
        <f t="shared" si="483"/>
        <v>4.2944852352000184E-4</v>
      </c>
      <c r="AW277" s="13">
        <f t="shared" si="484"/>
        <v>5.9418173662801834E-6</v>
      </c>
      <c r="AX277" s="13">
        <f t="shared" si="485"/>
        <v>4.2000670555140062E-4</v>
      </c>
      <c r="AY277" s="13">
        <f t="shared" si="486"/>
        <v>6.1838007265038351E-4</v>
      </c>
      <c r="AZ277" s="13">
        <f t="shared" si="487"/>
        <v>4.5522358238194387E-4</v>
      </c>
      <c r="BA277" s="13">
        <f t="shared" si="488"/>
        <v>2.2341007752558697E-4</v>
      </c>
      <c r="BB277" s="13">
        <f t="shared" si="489"/>
        <v>8.2232222810424348E-5</v>
      </c>
      <c r="BC277" s="13">
        <f t="shared" si="490"/>
        <v>2.4214264793203222E-5</v>
      </c>
      <c r="BD277" s="13">
        <f t="shared" si="491"/>
        <v>8.8390890848172689E-4</v>
      </c>
      <c r="BE277" s="13">
        <f t="shared" si="492"/>
        <v>1.149603890835803E-3</v>
      </c>
      <c r="BF277" s="13">
        <f t="shared" si="493"/>
        <v>7.4758218473829237E-4</v>
      </c>
      <c r="BG277" s="13">
        <f t="shared" si="494"/>
        <v>3.2409953108964801E-4</v>
      </c>
      <c r="BH277" s="13">
        <f t="shared" si="495"/>
        <v>1.0538022594395584E-4</v>
      </c>
      <c r="BI277" s="13">
        <f t="shared" si="496"/>
        <v>2.7411312772130965E-5</v>
      </c>
      <c r="BJ277" s="14">
        <f t="shared" si="497"/>
        <v>0.33395402128919444</v>
      </c>
      <c r="BK277" s="14">
        <f t="shared" si="498"/>
        <v>0.25377212918703917</v>
      </c>
      <c r="BL277" s="14">
        <f t="shared" si="499"/>
        <v>0.37841509792568512</v>
      </c>
      <c r="BM277" s="14">
        <f t="shared" si="500"/>
        <v>0.52282513977920453</v>
      </c>
      <c r="BN277" s="14">
        <f t="shared" si="501"/>
        <v>0.47593830980453689</v>
      </c>
    </row>
    <row r="278" spans="1:66" x14ac:dyDescent="0.25">
      <c r="A278" t="s">
        <v>337</v>
      </c>
      <c r="B278" t="s">
        <v>403</v>
      </c>
      <c r="C278" t="s">
        <v>407</v>
      </c>
      <c r="D278" s="11">
        <v>44291</v>
      </c>
      <c r="E278" s="10">
        <f>VLOOKUP(A278,home!$A$2:$E$405,3,FALSE)</f>
        <v>1.4090909090909101</v>
      </c>
      <c r="F278" s="10">
        <f>VLOOKUP(B278,home!$B$2:$E$405,3,FALSE)</f>
        <v>1.23</v>
      </c>
      <c r="G278" s="10">
        <f>VLOOKUP(C278,away!$B$2:$E$405,4,FALSE)</f>
        <v>0.71</v>
      </c>
      <c r="H278" s="10">
        <f>VLOOKUP(A278,away!$A$2:$E$405,3,FALSE)</f>
        <v>1.1181818181818199</v>
      </c>
      <c r="I278" s="10">
        <f>VLOOKUP(C278,away!$B$2:$E$405,3,FALSE)</f>
        <v>1.1599999999999999</v>
      </c>
      <c r="J278" s="10">
        <f>VLOOKUP(B278,home!$B$2:$E$405,4,FALSE)</f>
        <v>1.1399999999999999</v>
      </c>
      <c r="K278" s="12">
        <f t="shared" si="502"/>
        <v>1.2305590909090915</v>
      </c>
      <c r="L278" s="12">
        <f t="shared" si="503"/>
        <v>1.4786836363636384</v>
      </c>
      <c r="M278" s="13">
        <f t="shared" si="448"/>
        <v>6.6587212307083046E-2</v>
      </c>
      <c r="N278" s="13">
        <f t="shared" si="449"/>
        <v>8.1939499442774802E-2</v>
      </c>
      <c r="O278" s="13">
        <f t="shared" si="450"/>
        <v>9.846142122955516E-2</v>
      </c>
      <c r="P278" s="13">
        <f t="shared" si="451"/>
        <v>0.12116259699785854</v>
      </c>
      <c r="Q278" s="13">
        <f t="shared" si="452"/>
        <v>5.0415697971923489E-2</v>
      </c>
      <c r="R278" s="13">
        <f t="shared" si="453"/>
        <v>7.2796646192625311E-2</v>
      </c>
      <c r="S278" s="13">
        <f t="shared" si="454"/>
        <v>5.5117095319906863E-2</v>
      </c>
      <c r="T278" s="13">
        <f t="shared" si="455"/>
        <v>7.4548867606934716E-2</v>
      </c>
      <c r="U278" s="13">
        <f t="shared" si="456"/>
        <v>8.9580574760027801E-2</v>
      </c>
      <c r="V278" s="13">
        <f t="shared" si="457"/>
        <v>1.1143498339425252E-2</v>
      </c>
      <c r="W278" s="13">
        <f t="shared" si="458"/>
        <v>2.0679831821292499E-2</v>
      </c>
      <c r="X278" s="13">
        <f t="shared" si="459"/>
        <v>3.0578928916897272E-2</v>
      </c>
      <c r="Y278" s="13">
        <f t="shared" si="460"/>
        <v>2.2608280903471445E-2</v>
      </c>
      <c r="Z278" s="13">
        <f t="shared" si="461"/>
        <v>3.5881069835729466E-2</v>
      </c>
      <c r="AA278" s="13">
        <f t="shared" si="462"/>
        <v>4.4153776677900887E-2</v>
      </c>
      <c r="AB278" s="13">
        <f t="shared" si="463"/>
        <v>2.7166915644480382E-2</v>
      </c>
      <c r="AC278" s="13">
        <f t="shared" si="464"/>
        <v>1.2672996357576032E-3</v>
      </c>
      <c r="AD278" s="13">
        <f t="shared" si="465"/>
        <v>6.3619387615406553E-3</v>
      </c>
      <c r="AE278" s="13">
        <f t="shared" si="466"/>
        <v>9.4072947422377175E-3</v>
      </c>
      <c r="AF278" s="13">
        <f t="shared" si="467"/>
        <v>6.9552063988983044E-3</v>
      </c>
      <c r="AG278" s="13">
        <f t="shared" si="468"/>
        <v>3.42818329652753E-3</v>
      </c>
      <c r="AH278" s="13">
        <f t="shared" si="469"/>
        <v>1.3264187705328525E-2</v>
      </c>
      <c r="AI278" s="13">
        <f t="shared" si="470"/>
        <v>1.6322366764316622E-2</v>
      </c>
      <c r="AJ278" s="13">
        <f t="shared" si="471"/>
        <v>1.0042818403491116E-2</v>
      </c>
      <c r="AK278" s="13">
        <f t="shared" si="472"/>
        <v>4.1194271615883739E-3</v>
      </c>
      <c r="AL278" s="13">
        <f t="shared" si="473"/>
        <v>9.2239521507343707E-5</v>
      </c>
      <c r="AM278" s="13">
        <f t="shared" si="474"/>
        <v>1.5657483157641549E-3</v>
      </c>
      <c r="AN278" s="13">
        <f t="shared" si="475"/>
        <v>2.3152464131843825E-3</v>
      </c>
      <c r="AO278" s="13">
        <f t="shared" si="476"/>
        <v>1.7117584926626777E-3</v>
      </c>
      <c r="AP278" s="13">
        <f t="shared" si="477"/>
        <v>8.4371642416892936E-4</v>
      </c>
      <c r="AQ278" s="13">
        <f t="shared" si="478"/>
        <v>3.1189741753745958E-4</v>
      </c>
      <c r="AR278" s="13">
        <f t="shared" si="479"/>
        <v>3.9227074619050074E-3</v>
      </c>
      <c r="AS278" s="13">
        <f t="shared" si="480"/>
        <v>4.8271233282241362E-3</v>
      </c>
      <c r="AT278" s="13">
        <f t="shared" si="481"/>
        <v>2.9700302472427812E-3</v>
      </c>
      <c r="AU278" s="13">
        <f t="shared" si="482"/>
        <v>1.218265907006527E-3</v>
      </c>
      <c r="AV278" s="13">
        <f t="shared" si="483"/>
        <v>3.7478704675287324E-4</v>
      </c>
      <c r="AW278" s="13">
        <f t="shared" si="484"/>
        <v>4.6622148209215659E-6</v>
      </c>
      <c r="AX278" s="13">
        <f t="shared" si="485"/>
        <v>3.2112430400652985E-4</v>
      </c>
      <c r="AY278" s="13">
        <f t="shared" si="486"/>
        <v>4.74841253573118E-4</v>
      </c>
      <c r="AZ278" s="13">
        <f t="shared" si="487"/>
        <v>3.5106999576448342E-4</v>
      </c>
      <c r="BA278" s="13">
        <f t="shared" si="488"/>
        <v>1.7304048598506448E-4</v>
      </c>
      <c r="BB278" s="13">
        <f t="shared" si="489"/>
        <v>6.3968033763631588E-5</v>
      </c>
      <c r="BC278" s="13">
        <f t="shared" si="490"/>
        <v>1.8917696955327738E-5</v>
      </c>
      <c r="BD278" s="13">
        <f t="shared" si="491"/>
        <v>9.6674055569341403E-4</v>
      </c>
      <c r="BE278" s="13">
        <f t="shared" si="492"/>
        <v>1.1896313793590377E-3</v>
      </c>
      <c r="BF278" s="13">
        <f t="shared" si="493"/>
        <v>7.3195585435049308E-4</v>
      </c>
      <c r="BG278" s="13">
        <f t="shared" si="494"/>
        <v>3.0023831023837669E-4</v>
      </c>
      <c r="BH278" s="13">
        <f t="shared" si="495"/>
        <v>9.236524552575473E-5</v>
      </c>
      <c r="BI278" s="13">
        <f t="shared" si="496"/>
        <v>2.2732178513153541E-5</v>
      </c>
      <c r="BJ278" s="14">
        <f t="shared" si="497"/>
        <v>0.31507505869586422</v>
      </c>
      <c r="BK278" s="14">
        <f t="shared" si="498"/>
        <v>0.25584478337511174</v>
      </c>
      <c r="BL278" s="14">
        <f t="shared" si="499"/>
        <v>0.3925247120541257</v>
      </c>
      <c r="BM278" s="14">
        <f t="shared" si="500"/>
        <v>0.50749237078025866</v>
      </c>
      <c r="BN278" s="14">
        <f t="shared" si="501"/>
        <v>0.49136307414182034</v>
      </c>
    </row>
    <row r="279" spans="1:66" x14ac:dyDescent="0.25">
      <c r="A279" t="s">
        <v>344</v>
      </c>
      <c r="B279" t="s">
        <v>358</v>
      </c>
      <c r="C279" t="s">
        <v>421</v>
      </c>
      <c r="D279" s="11">
        <v>44291</v>
      </c>
      <c r="E279" s="10">
        <f>VLOOKUP(A279,home!$A$2:$E$405,3,FALSE)</f>
        <v>1.30909090909091</v>
      </c>
      <c r="F279" s="10">
        <f>VLOOKUP(B279,home!$B$2:$E$405,3,FALSE)</f>
        <v>0.42</v>
      </c>
      <c r="G279" s="10">
        <f>VLOOKUP(C279,away!$B$2:$E$405,4,FALSE)</f>
        <v>1.53</v>
      </c>
      <c r="H279" s="10">
        <f>VLOOKUP(A279,away!$A$2:$E$405,3,FALSE)</f>
        <v>1.3545454545454501</v>
      </c>
      <c r="I279" s="10">
        <f>VLOOKUP(C279,away!$B$2:$E$405,3,FALSE)</f>
        <v>0.69</v>
      </c>
      <c r="J279" s="10">
        <f>VLOOKUP(B279,home!$B$2:$E$405,4,FALSE)</f>
        <v>1.81</v>
      </c>
      <c r="K279" s="12">
        <f t="shared" si="502"/>
        <v>0.84122181818181874</v>
      </c>
      <c r="L279" s="12">
        <f t="shared" si="503"/>
        <v>1.6916918181818126</v>
      </c>
      <c r="M279" s="13">
        <f t="shared" si="448"/>
        <v>7.9427260663289756E-2</v>
      </c>
      <c r="N279" s="13">
        <f t="shared" si="449"/>
        <v>6.6815944628373841E-2</v>
      </c>
      <c r="O279" s="13">
        <f t="shared" si="450"/>
        <v>0.13436644700468142</v>
      </c>
      <c r="P279" s="13">
        <f t="shared" si="451"/>
        <v>0.11303198685190907</v>
      </c>
      <c r="Q279" s="13">
        <f t="shared" si="452"/>
        <v>2.8103515211908188E-2</v>
      </c>
      <c r="R279" s="13">
        <f t="shared" si="453"/>
        <v>0.11365330951798985</v>
      </c>
      <c r="S279" s="13">
        <f t="shared" si="454"/>
        <v>4.02136179222254E-2</v>
      </c>
      <c r="T279" s="13">
        <f t="shared" si="455"/>
        <v>4.7542486746133192E-2</v>
      </c>
      <c r="U279" s="13">
        <f t="shared" si="456"/>
        <v>9.5607643675104409E-2</v>
      </c>
      <c r="V279" s="13">
        <f t="shared" si="457"/>
        <v>6.3586133110894302E-3</v>
      </c>
      <c r="W279" s="13">
        <f t="shared" si="458"/>
        <v>7.8804300546206039E-3</v>
      </c>
      <c r="X279" s="13">
        <f t="shared" si="459"/>
        <v>1.3331259047155729E-2</v>
      </c>
      <c r="Y279" s="13">
        <f t="shared" si="460"/>
        <v>1.1276190928067809E-2</v>
      </c>
      <c r="Z279" s="13">
        <f t="shared" si="461"/>
        <v>6.4088791273622853E-2</v>
      </c>
      <c r="AA279" s="13">
        <f t="shared" si="462"/>
        <v>5.3912889520272081E-2</v>
      </c>
      <c r="AB279" s="13">
        <f t="shared" si="463"/>
        <v>2.2676349472839401E-2</v>
      </c>
      <c r="AC279" s="13">
        <f t="shared" si="464"/>
        <v>5.6555417039236137E-4</v>
      </c>
      <c r="AD279" s="13">
        <f t="shared" si="465"/>
        <v>1.657297424650648E-3</v>
      </c>
      <c r="AE279" s="13">
        <f t="shared" si="466"/>
        <v>2.8036364935752904E-3</v>
      </c>
      <c r="AF279" s="13">
        <f t="shared" si="467"/>
        <v>2.3714444586686329E-3</v>
      </c>
      <c r="AG279" s="13">
        <f t="shared" si="468"/>
        <v>1.3372510626674411E-3</v>
      </c>
      <c r="AH279" s="13">
        <f t="shared" si="469"/>
        <v>2.7104620958687445E-2</v>
      </c>
      <c r="AI279" s="13">
        <f t="shared" si="470"/>
        <v>2.2800998523996079E-2</v>
      </c>
      <c r="AJ279" s="13">
        <f t="shared" si="471"/>
        <v>9.5903487173584732E-3</v>
      </c>
      <c r="AK279" s="13">
        <f t="shared" si="472"/>
        <v>2.6892035283379899E-3</v>
      </c>
      <c r="AL279" s="13">
        <f t="shared" si="473"/>
        <v>3.219333564722942E-5</v>
      </c>
      <c r="AM279" s="13">
        <f t="shared" si="474"/>
        <v>2.7883095056653292E-4</v>
      </c>
      <c r="AN279" s="13">
        <f t="shared" si="475"/>
        <v>4.7169603772926114E-4</v>
      </c>
      <c r="AO279" s="13">
        <f t="shared" si="476"/>
        <v>3.989821638476854E-4</v>
      </c>
      <c r="AP279" s="13">
        <f t="shared" si="477"/>
        <v>2.2498495406053491E-4</v>
      </c>
      <c r="AQ279" s="13">
        <f t="shared" si="478"/>
        <v>9.5151301499554514E-5</v>
      </c>
      <c r="AR279" s="13">
        <f t="shared" si="479"/>
        <v>9.1705331021461577E-3</v>
      </c>
      <c r="AS279" s="13">
        <f t="shared" si="480"/>
        <v>7.7144525298839441E-3</v>
      </c>
      <c r="AT279" s="13">
        <f t="shared" si="481"/>
        <v>3.2447828917331516E-3</v>
      </c>
      <c r="AU279" s="13">
        <f t="shared" si="482"/>
        <v>9.0986072126300718E-4</v>
      </c>
      <c r="AV279" s="13">
        <f t="shared" si="483"/>
        <v>1.9134867255827197E-4</v>
      </c>
      <c r="AW279" s="13">
        <f t="shared" si="484"/>
        <v>1.2726097722091906E-6</v>
      </c>
      <c r="AX279" s="13">
        <f t="shared" si="485"/>
        <v>3.9093113200157249E-5</v>
      </c>
      <c r="AY279" s="13">
        <f t="shared" si="486"/>
        <v>6.6133499747961436E-5</v>
      </c>
      <c r="AZ279" s="13">
        <f t="shared" si="487"/>
        <v>5.5938750215677672E-5</v>
      </c>
      <c r="BA279" s="13">
        <f t="shared" si="488"/>
        <v>3.1543708686392671E-5</v>
      </c>
      <c r="BB279" s="13">
        <f t="shared" si="489"/>
        <v>1.334055847497027E-5</v>
      </c>
      <c r="BC279" s="13">
        <f t="shared" si="490"/>
        <v>4.5136227244166455E-6</v>
      </c>
      <c r="BD279" s="13">
        <f t="shared" si="491"/>
        <v>2.5856193028776894E-3</v>
      </c>
      <c r="BE279" s="13">
        <f t="shared" si="492"/>
        <v>2.1750793710927762E-3</v>
      </c>
      <c r="BF279" s="13">
        <f t="shared" si="493"/>
        <v>9.1486211162021612E-4</v>
      </c>
      <c r="BG279" s="13">
        <f t="shared" si="494"/>
        <v>2.5653398964093878E-4</v>
      </c>
      <c r="BH279" s="13">
        <f t="shared" si="495"/>
        <v>5.3950497297796587E-5</v>
      </c>
      <c r="BI279" s="13">
        <f t="shared" si="496"/>
        <v>9.0768670857331521E-6</v>
      </c>
      <c r="BJ279" s="14">
        <f t="shared" si="497"/>
        <v>0.18479966471657447</v>
      </c>
      <c r="BK279" s="14">
        <f t="shared" si="498"/>
        <v>0.23969535975430117</v>
      </c>
      <c r="BL279" s="14">
        <f t="shared" si="499"/>
        <v>0.50962791097646698</v>
      </c>
      <c r="BM279" s="14">
        <f t="shared" si="500"/>
        <v>0.46274840195283773</v>
      </c>
      <c r="BN279" s="14">
        <f t="shared" si="501"/>
        <v>0.53539846387815215</v>
      </c>
    </row>
    <row r="280" spans="1:66" x14ac:dyDescent="0.25">
      <c r="A280" t="s">
        <v>344</v>
      </c>
      <c r="B280" t="s">
        <v>370</v>
      </c>
      <c r="C280" t="s">
        <v>345</v>
      </c>
      <c r="D280" s="11">
        <v>44291</v>
      </c>
      <c r="E280" s="10">
        <f>VLOOKUP(A280,home!$A$2:$E$405,3,FALSE)</f>
        <v>1.30909090909091</v>
      </c>
      <c r="F280" s="10">
        <f>VLOOKUP(B280,home!$B$2:$E$405,3,FALSE)</f>
        <v>0.63</v>
      </c>
      <c r="G280" s="10">
        <f>VLOOKUP(C280,away!$B$2:$E$405,4,FALSE)</f>
        <v>1.53</v>
      </c>
      <c r="H280" s="10">
        <f>VLOOKUP(A280,away!$A$2:$E$405,3,FALSE)</f>
        <v>1.3545454545454501</v>
      </c>
      <c r="I280" s="10">
        <f>VLOOKUP(C280,away!$B$2:$E$405,3,FALSE)</f>
        <v>1.18</v>
      </c>
      <c r="J280" s="10">
        <f>VLOOKUP(B280,home!$B$2:$E$405,4,FALSE)</f>
        <v>1.28</v>
      </c>
      <c r="K280" s="12">
        <f t="shared" si="502"/>
        <v>1.2618327272727281</v>
      </c>
      <c r="L280" s="12">
        <f t="shared" si="503"/>
        <v>2.0459054545454474</v>
      </c>
      <c r="M280" s="13">
        <f t="shared" si="448"/>
        <v>3.6598860175042082E-2</v>
      </c>
      <c r="N280" s="13">
        <f t="shared" si="449"/>
        <v>4.6181639549746578E-2</v>
      </c>
      <c r="O280" s="13">
        <f t="shared" si="450"/>
        <v>7.4877807662264734E-2</v>
      </c>
      <c r="P280" s="13">
        <f t="shared" si="451"/>
        <v>9.4483268254678274E-2</v>
      </c>
      <c r="Q280" s="13">
        <f t="shared" si="452"/>
        <v>2.9136752091491414E-2</v>
      </c>
      <c r="R280" s="13">
        <f t="shared" si="453"/>
        <v>7.6596457560316161E-2</v>
      </c>
      <c r="S280" s="13">
        <f t="shared" si="454"/>
        <v>6.0979275976012257E-2</v>
      </c>
      <c r="T280" s="13">
        <f t="shared" si="455"/>
        <v>5.9611040031720748E-2</v>
      </c>
      <c r="U280" s="13">
        <f t="shared" si="456"/>
        <v>9.6651916942763511E-2</v>
      </c>
      <c r="V280" s="13">
        <f t="shared" si="457"/>
        <v>1.7491501898212997E-2</v>
      </c>
      <c r="W280" s="13">
        <f t="shared" si="458"/>
        <v>1.2255235785158655E-2</v>
      </c>
      <c r="X280" s="13">
        <f t="shared" si="459"/>
        <v>2.5073053739596649E-2</v>
      </c>
      <c r="Y280" s="13">
        <f t="shared" si="460"/>
        <v>2.5648548703975958E-2</v>
      </c>
      <c r="Z280" s="13">
        <f t="shared" si="461"/>
        <v>5.2236370107169909E-2</v>
      </c>
      <c r="AA280" s="13">
        <f t="shared" si="462"/>
        <v>6.5913561355157815E-2</v>
      </c>
      <c r="AB280" s="13">
        <f t="shared" si="463"/>
        <v>4.1585944444518554E-2</v>
      </c>
      <c r="AC280" s="13">
        <f t="shared" si="464"/>
        <v>2.8222434013687367E-3</v>
      </c>
      <c r="AD280" s="13">
        <f t="shared" si="465"/>
        <v>3.8660143985392694E-3</v>
      </c>
      <c r="AE280" s="13">
        <f t="shared" si="466"/>
        <v>7.9094999453227267E-3</v>
      </c>
      <c r="AF280" s="13">
        <f t="shared" si="467"/>
        <v>8.0910445404313441E-3</v>
      </c>
      <c r="AG280" s="13">
        <f t="shared" si="468"/>
        <v>5.5178373860795505E-3</v>
      </c>
      <c r="AH280" s="13">
        <f t="shared" si="469"/>
        <v>2.6717668631978421E-2</v>
      </c>
      <c r="AI280" s="13">
        <f t="shared" si="470"/>
        <v>3.3713228676258346E-2</v>
      </c>
      <c r="AJ280" s="13">
        <f t="shared" si="471"/>
        <v>2.1270227642866114E-2</v>
      </c>
      <c r="AK280" s="13">
        <f t="shared" si="472"/>
        <v>8.9464897854365042E-3</v>
      </c>
      <c r="AL280" s="13">
        <f t="shared" si="473"/>
        <v>2.9143506556890875E-4</v>
      </c>
      <c r="AM280" s="13">
        <f t="shared" si="474"/>
        <v>9.7565269843688778E-4</v>
      </c>
      <c r="AN280" s="13">
        <f t="shared" si="475"/>
        <v>1.9960931774740129E-3</v>
      </c>
      <c r="AO280" s="13">
        <f t="shared" si="476"/>
        <v>2.0419089597875188E-3</v>
      </c>
      <c r="AP280" s="13">
        <f t="shared" si="477"/>
        <v>1.3925175595048353E-3</v>
      </c>
      <c r="AQ280" s="13">
        <f t="shared" si="478"/>
        <v>7.1223981763531431E-4</v>
      </c>
      <c r="AR280" s="13">
        <f t="shared" si="479"/>
        <v>1.0932364797380486E-2</v>
      </c>
      <c r="AS280" s="13">
        <f t="shared" si="480"/>
        <v>1.3794815687818983E-2</v>
      </c>
      <c r="AT280" s="13">
        <f t="shared" si="481"/>
        <v>8.7033749507926233E-3</v>
      </c>
      <c r="AU280" s="13">
        <f t="shared" si="482"/>
        <v>3.660734450211933E-3</v>
      </c>
      <c r="AV280" s="13">
        <f t="shared" si="483"/>
        <v>1.1548086337830384E-3</v>
      </c>
      <c r="AW280" s="13">
        <f t="shared" si="484"/>
        <v>2.0899055133951076E-5</v>
      </c>
      <c r="AX280" s="13">
        <f t="shared" si="485"/>
        <v>2.0518508422326902E-4</v>
      </c>
      <c r="AY280" s="13">
        <f t="shared" si="486"/>
        <v>4.1978928300375303E-4</v>
      </c>
      <c r="AZ280" s="13">
        <f t="shared" si="487"/>
        <v>4.2942459192855047E-4</v>
      </c>
      <c r="BA280" s="13">
        <f t="shared" si="488"/>
        <v>2.928540383141915E-4</v>
      </c>
      <c r="BB280" s="13">
        <f t="shared" si="489"/>
        <v>1.4978791859316645E-4</v>
      </c>
      <c r="BC280" s="13">
        <f t="shared" si="490"/>
        <v>6.1290383934953712E-5</v>
      </c>
      <c r="BD280" s="13">
        <f t="shared" si="491"/>
        <v>3.7277641283402279E-3</v>
      </c>
      <c r="BE280" s="13">
        <f t="shared" si="492"/>
        <v>4.7038147766929935E-3</v>
      </c>
      <c r="BF280" s="13">
        <f t="shared" si="493"/>
        <v>2.9677137141301403E-3</v>
      </c>
      <c r="BG280" s="13">
        <f t="shared" si="494"/>
        <v>1.2482527632218371E-3</v>
      </c>
      <c r="BH280" s="13">
        <f t="shared" si="495"/>
        <v>3.9377154713548238E-4</v>
      </c>
      <c r="BI280" s="13">
        <f t="shared" si="496"/>
        <v>9.9374765048873415E-5</v>
      </c>
      <c r="BJ280" s="14">
        <f t="shared" si="497"/>
        <v>0.23196740968489932</v>
      </c>
      <c r="BK280" s="14">
        <f t="shared" si="498"/>
        <v>0.21308637405388703</v>
      </c>
      <c r="BL280" s="14">
        <f t="shared" si="499"/>
        <v>0.49766009291611685</v>
      </c>
      <c r="BM280" s="14">
        <f t="shared" si="500"/>
        <v>0.63667657124066435</v>
      </c>
      <c r="BN280" s="14">
        <f t="shared" si="501"/>
        <v>0.35787478529353922</v>
      </c>
    </row>
    <row r="281" spans="1:66" x14ac:dyDescent="0.25">
      <c r="A281" t="s">
        <v>344</v>
      </c>
      <c r="B281" t="s">
        <v>379</v>
      </c>
      <c r="C281" t="s">
        <v>411</v>
      </c>
      <c r="D281" s="11">
        <v>44291</v>
      </c>
      <c r="E281" s="10">
        <f>VLOOKUP(A281,home!$A$2:$E$405,3,FALSE)</f>
        <v>1.30909090909091</v>
      </c>
      <c r="F281" s="10">
        <f>VLOOKUP(B281,home!$B$2:$E$405,3,FALSE)</f>
        <v>1.6</v>
      </c>
      <c r="G281" s="10">
        <f>VLOOKUP(C281,away!$B$2:$E$405,4,FALSE)</f>
        <v>0.56000000000000005</v>
      </c>
      <c r="H281" s="10">
        <f>VLOOKUP(A281,away!$A$2:$E$405,3,FALSE)</f>
        <v>1.3545454545454501</v>
      </c>
      <c r="I281" s="10">
        <f>VLOOKUP(C281,away!$B$2:$E$405,3,FALSE)</f>
        <v>1.53</v>
      </c>
      <c r="J281" s="10">
        <f>VLOOKUP(B281,home!$B$2:$E$405,4,FALSE)</f>
        <v>1.01</v>
      </c>
      <c r="K281" s="12">
        <f t="shared" si="502"/>
        <v>1.1729454545454554</v>
      </c>
      <c r="L281" s="12">
        <f t="shared" si="503"/>
        <v>2.0931790909090839</v>
      </c>
      <c r="M281" s="13">
        <f t="shared" si="448"/>
        <v>3.8154005036872871E-2</v>
      </c>
      <c r="N281" s="13">
        <f t="shared" si="449"/>
        <v>4.4752566780704439E-2</v>
      </c>
      <c r="O281" s="13">
        <f t="shared" si="450"/>
        <v>7.9863165577622158E-2</v>
      </c>
      <c r="P281" s="13">
        <f t="shared" si="451"/>
        <v>9.3675137049882978E-2</v>
      </c>
      <c r="Q281" s="13">
        <f t="shared" si="452"/>
        <v>2.6246159892334614E-2</v>
      </c>
      <c r="R281" s="13">
        <f t="shared" si="453"/>
        <v>8.358395416044441E-2</v>
      </c>
      <c r="S281" s="13">
        <f t="shared" si="454"/>
        <v>5.7497445502994911E-2</v>
      </c>
      <c r="T281" s="13">
        <f t="shared" si="455"/>
        <v>5.4937913103291429E-2</v>
      </c>
      <c r="U281" s="13">
        <f t="shared" si="456"/>
        <v>9.803941910542896E-2</v>
      </c>
      <c r="V281" s="13">
        <f t="shared" si="457"/>
        <v>1.5685206666758978E-2</v>
      </c>
      <c r="W281" s="13">
        <f t="shared" si="458"/>
        <v>1.0261771314995708E-2</v>
      </c>
      <c r="X281" s="13">
        <f t="shared" si="459"/>
        <v>2.1479725152239629E-2</v>
      </c>
      <c r="Y281" s="13">
        <f t="shared" si="460"/>
        <v>2.2480455783570968E-2</v>
      </c>
      <c r="Z281" s="13">
        <f t="shared" si="461"/>
        <v>5.8318728394715191E-2</v>
      </c>
      <c r="AA281" s="13">
        <f t="shared" si="462"/>
        <v>6.8404687385452162E-2</v>
      </c>
      <c r="AB281" s="13">
        <f t="shared" si="463"/>
        <v>4.0117483569184494E-2</v>
      </c>
      <c r="AC281" s="13">
        <f t="shared" si="464"/>
        <v>2.4068801603272199E-3</v>
      </c>
      <c r="AD281" s="13">
        <f t="shared" si="465"/>
        <v>3.0091245048772899E-3</v>
      </c>
      <c r="AE281" s="13">
        <f t="shared" si="466"/>
        <v>6.2986364955512934E-3</v>
      </c>
      <c r="AF281" s="13">
        <f t="shared" si="467"/>
        <v>6.5920871068624182E-3</v>
      </c>
      <c r="AG281" s="13">
        <f t="shared" si="468"/>
        <v>4.5994729658452565E-3</v>
      </c>
      <c r="AH281" s="13">
        <f t="shared" si="469"/>
        <v>3.0517885721055925E-2</v>
      </c>
      <c r="AI281" s="13">
        <f t="shared" si="470"/>
        <v>3.57958153388502E-2</v>
      </c>
      <c r="AJ281" s="13">
        <f t="shared" si="471"/>
        <v>2.0993269446726422E-2</v>
      </c>
      <c r="AK281" s="13">
        <f t="shared" si="472"/>
        <v>8.2079866578619147E-3</v>
      </c>
      <c r="AL281" s="13">
        <f t="shared" si="473"/>
        <v>2.3637343305207644E-4</v>
      </c>
      <c r="AM281" s="13">
        <f t="shared" si="474"/>
        <v>7.0590778203143134E-4</v>
      </c>
      <c r="AN281" s="13">
        <f t="shared" si="475"/>
        <v>1.4775914094581992E-3</v>
      </c>
      <c r="AO281" s="13">
        <f t="shared" si="476"/>
        <v>1.5464317215923931E-3</v>
      </c>
      <c r="AP281" s="13">
        <f t="shared" si="477"/>
        <v>1.0789861817185782E-3</v>
      </c>
      <c r="AQ281" s="13">
        <f t="shared" si="478"/>
        <v>5.646278287382892E-4</v>
      </c>
      <c r="AR281" s="13">
        <f t="shared" si="479"/>
        <v>1.2775880058013431E-2</v>
      </c>
      <c r="AS281" s="13">
        <f t="shared" si="480"/>
        <v>1.4985410441864782E-2</v>
      </c>
      <c r="AT281" s="13">
        <f t="shared" si="481"/>
        <v>8.7885345311416521E-3</v>
      </c>
      <c r="AU281" s="13">
        <f t="shared" si="482"/>
        <v>3.4361572101394584E-3</v>
      </c>
      <c r="AV281" s="13">
        <f t="shared" si="483"/>
        <v>1.0076062451841682E-3</v>
      </c>
      <c r="AW281" s="13">
        <f t="shared" si="484"/>
        <v>1.6120568990147653E-5</v>
      </c>
      <c r="AX281" s="13">
        <f t="shared" si="485"/>
        <v>1.3799855404367185E-4</v>
      </c>
      <c r="AY281" s="13">
        <f t="shared" si="486"/>
        <v>2.8885568789990113E-4</v>
      </c>
      <c r="AZ281" s="13">
        <f t="shared" si="487"/>
        <v>3.023133431011166E-4</v>
      </c>
      <c r="BA281" s="13">
        <f t="shared" si="488"/>
        <v>2.1093198956069375E-4</v>
      </c>
      <c r="BB281" s="13">
        <f t="shared" si="489"/>
        <v>1.1037960753807431E-4</v>
      </c>
      <c r="BC281" s="13">
        <f t="shared" si="490"/>
        <v>4.6208857312289568E-5</v>
      </c>
      <c r="BD281" s="13">
        <f t="shared" si="491"/>
        <v>4.45703416756601E-3</v>
      </c>
      <c r="BE281" s="13">
        <f t="shared" si="492"/>
        <v>5.2278579676003391E-3</v>
      </c>
      <c r="BF281" s="13">
        <f t="shared" si="493"/>
        <v>3.065996120053031E-3</v>
      </c>
      <c r="BG281" s="13">
        <f t="shared" si="494"/>
        <v>1.1987487375567348E-3</v>
      </c>
      <c r="BH281" s="13">
        <f t="shared" si="495"/>
        <v>3.5151672071481895E-4</v>
      </c>
      <c r="BI281" s="13">
        <f t="shared" si="496"/>
        <v>8.2461987951834134E-5</v>
      </c>
      <c r="BJ281" s="14">
        <f t="shared" si="497"/>
        <v>0.20712814606326763</v>
      </c>
      <c r="BK281" s="14">
        <f t="shared" si="498"/>
        <v>0.20794390353778894</v>
      </c>
      <c r="BL281" s="14">
        <f t="shared" si="499"/>
        <v>0.52090087115041306</v>
      </c>
      <c r="BM281" s="14">
        <f t="shared" si="500"/>
        <v>0.6277439255294136</v>
      </c>
      <c r="BN281" s="14">
        <f t="shared" si="501"/>
        <v>0.36627498849786144</v>
      </c>
    </row>
    <row r="282" spans="1:66" x14ac:dyDescent="0.25">
      <c r="A282" t="s">
        <v>344</v>
      </c>
      <c r="B282" t="s">
        <v>424</v>
      </c>
      <c r="C282" t="s">
        <v>376</v>
      </c>
      <c r="D282" s="11">
        <v>44291</v>
      </c>
      <c r="E282" s="10">
        <f>VLOOKUP(A282,home!$A$2:$E$405,3,FALSE)</f>
        <v>1.30909090909091</v>
      </c>
      <c r="F282" s="10">
        <f>VLOOKUP(B282,home!$B$2:$E$405,3,FALSE)</f>
        <v>1.39</v>
      </c>
      <c r="G282" s="10">
        <f>VLOOKUP(C282,away!$B$2:$E$405,4,FALSE)</f>
        <v>0.9</v>
      </c>
      <c r="H282" s="10">
        <f>VLOOKUP(A282,away!$A$2:$E$405,3,FALSE)</f>
        <v>1.3545454545454501</v>
      </c>
      <c r="I282" s="10">
        <f>VLOOKUP(C282,away!$B$2:$E$405,3,FALSE)</f>
        <v>1.53</v>
      </c>
      <c r="J282" s="10">
        <f>VLOOKUP(B282,home!$B$2:$E$405,4,FALSE)</f>
        <v>0.87</v>
      </c>
      <c r="K282" s="12">
        <f t="shared" si="502"/>
        <v>1.6376727272727283</v>
      </c>
      <c r="L282" s="12">
        <f t="shared" si="503"/>
        <v>1.8030354545454483</v>
      </c>
      <c r="M282" s="13">
        <f t="shared" si="448"/>
        <v>3.2041985739372641E-2</v>
      </c>
      <c r="N282" s="13">
        <f t="shared" si="449"/>
        <v>5.2474286173032257E-2</v>
      </c>
      <c r="O282" s="13">
        <f t="shared" si="450"/>
        <v>5.7772836322128526E-2</v>
      </c>
      <c r="P282" s="13">
        <f t="shared" si="451"/>
        <v>9.4612998421941152E-2</v>
      </c>
      <c r="Q282" s="13">
        <f t="shared" si="452"/>
        <v>4.2967853674339682E-2</v>
      </c>
      <c r="R282" s="13">
        <f t="shared" si="453"/>
        <v>5.2083236099224411E-2</v>
      </c>
      <c r="S282" s="13">
        <f t="shared" si="454"/>
        <v>6.9842889445133907E-2</v>
      </c>
      <c r="T282" s="13">
        <f t="shared" si="455"/>
        <v>7.7472563580555362E-2</v>
      </c>
      <c r="U282" s="13">
        <f t="shared" si="456"/>
        <v>8.5295295307806246E-2</v>
      </c>
      <c r="V282" s="13">
        <f t="shared" si="457"/>
        <v>2.2914536233128835E-2</v>
      </c>
      <c r="W282" s="13">
        <f t="shared" si="458"/>
        <v>2.3455760703970464E-2</v>
      </c>
      <c r="X282" s="13">
        <f t="shared" si="459"/>
        <v>4.2291568162592656E-2</v>
      </c>
      <c r="Y282" s="13">
        <f t="shared" si="460"/>
        <v>3.8126598412740041E-2</v>
      </c>
      <c r="Z282" s="13">
        <f t="shared" si="461"/>
        <v>3.1302640424787663E-2</v>
      </c>
      <c r="AA282" s="13">
        <f t="shared" si="462"/>
        <v>5.1263480515299567E-2</v>
      </c>
      <c r="AB282" s="13">
        <f t="shared" si="463"/>
        <v>4.1976401972491507E-2</v>
      </c>
      <c r="AC282" s="13">
        <f t="shared" si="464"/>
        <v>4.2288518689568011E-3</v>
      </c>
      <c r="AD282" s="13">
        <f t="shared" si="465"/>
        <v>9.6032149005819481E-3</v>
      </c>
      <c r="AE282" s="13">
        <f t="shared" si="466"/>
        <v>1.7314936943368393E-2</v>
      </c>
      <c r="AF282" s="13">
        <f t="shared" si="467"/>
        <v>1.5609722601056008E-2</v>
      </c>
      <c r="AG282" s="13">
        <f t="shared" si="468"/>
        <v>9.3816277617744595E-3</v>
      </c>
      <c r="AH282" s="13">
        <f t="shared" si="469"/>
        <v>1.4109942626694934E-2</v>
      </c>
      <c r="AI282" s="13">
        <f t="shared" si="470"/>
        <v>2.3107468223121215E-2</v>
      </c>
      <c r="AJ282" s="13">
        <f t="shared" si="471"/>
        <v>1.8921235252663416E-2</v>
      </c>
      <c r="AK282" s="13">
        <f t="shared" si="472"/>
        <v>1.0328930313199397E-2</v>
      </c>
      <c r="AL282" s="13">
        <f t="shared" si="473"/>
        <v>4.9947510551768529E-4</v>
      </c>
      <c r="AM282" s="13">
        <f t="shared" si="474"/>
        <v>3.1453846273644288E-3</v>
      </c>
      <c r="AN282" s="13">
        <f t="shared" si="475"/>
        <v>5.6712400013202886E-3</v>
      </c>
      <c r="AO282" s="13">
        <f t="shared" si="476"/>
        <v>5.1127233968084294E-3</v>
      </c>
      <c r="AP282" s="13">
        <f t="shared" si="477"/>
        <v>3.0728071845765449E-3</v>
      </c>
      <c r="AQ282" s="13">
        <f t="shared" si="478"/>
        <v>1.3850950746933722E-3</v>
      </c>
      <c r="AR282" s="13">
        <f t="shared" si="479"/>
        <v>5.0881453635066203E-3</v>
      </c>
      <c r="AS282" s="13">
        <f t="shared" si="480"/>
        <v>8.3327168942139741E-3</v>
      </c>
      <c r="AT282" s="13">
        <f t="shared" si="481"/>
        <v>6.8231316008694693E-3</v>
      </c>
      <c r="AU282" s="13">
        <f t="shared" si="482"/>
        <v>3.7246855124455471E-3</v>
      </c>
      <c r="AV282" s="13">
        <f t="shared" si="483"/>
        <v>1.5249539703499793E-3</v>
      </c>
      <c r="AW282" s="13">
        <f t="shared" si="484"/>
        <v>4.096780822592474E-5</v>
      </c>
      <c r="AX282" s="13">
        <f t="shared" si="485"/>
        <v>8.5851843683626904E-4</v>
      </c>
      <c r="AY282" s="13">
        <f t="shared" si="486"/>
        <v>1.5479391799967301E-3</v>
      </c>
      <c r="AZ282" s="13">
        <f t="shared" si="487"/>
        <v>1.395494611507057E-3</v>
      </c>
      <c r="BA282" s="13">
        <f t="shared" si="488"/>
        <v>8.387087537247834E-4</v>
      </c>
      <c r="BB282" s="13">
        <f t="shared" si="489"/>
        <v>3.7805540475085276E-4</v>
      </c>
      <c r="BC282" s="13">
        <f t="shared" si="490"/>
        <v>1.3632945970966346E-4</v>
      </c>
      <c r="BD282" s="13">
        <f t="shared" si="491"/>
        <v>1.5290177480472456E-3</v>
      </c>
      <c r="BE282" s="13">
        <f t="shared" si="492"/>
        <v>2.5040306654929381E-3</v>
      </c>
      <c r="BF282" s="13">
        <f t="shared" si="493"/>
        <v>2.0503913645661827E-3</v>
      </c>
      <c r="BG282" s="13">
        <f t="shared" si="494"/>
        <v>1.1192900059951839E-3</v>
      </c>
      <c r="BH282" s="13">
        <f t="shared" si="495"/>
        <v>4.5825767918181013E-4</v>
      </c>
      <c r="BI282" s="13">
        <f t="shared" si="496"/>
        <v>1.5009522065186925E-4</v>
      </c>
      <c r="BJ282" s="14">
        <f t="shared" si="497"/>
        <v>0.35224042904529967</v>
      </c>
      <c r="BK282" s="14">
        <f t="shared" si="498"/>
        <v>0.22568867599404777</v>
      </c>
      <c r="BL282" s="14">
        <f t="shared" si="499"/>
        <v>0.38816354265795</v>
      </c>
      <c r="BM282" s="14">
        <f t="shared" si="500"/>
        <v>0.66393512032027613</v>
      </c>
      <c r="BN282" s="14">
        <f t="shared" si="501"/>
        <v>0.33195319643003873</v>
      </c>
    </row>
    <row r="283" spans="1:66" x14ac:dyDescent="0.25">
      <c r="A283" t="s">
        <v>175</v>
      </c>
      <c r="B283" t="s">
        <v>284</v>
      </c>
      <c r="C283" t="s">
        <v>279</v>
      </c>
      <c r="D283" s="11">
        <v>44321</v>
      </c>
      <c r="E283" s="10">
        <f>VLOOKUP(A283,home!$A$2:$E$405,3,FALSE)</f>
        <v>1.17903930131004</v>
      </c>
      <c r="F283" s="10">
        <f>VLOOKUP(B283,home!$B$2:$E$405,3,FALSE)</f>
        <v>1.35</v>
      </c>
      <c r="G283" s="10">
        <f>VLOOKUP(C283,away!$B$2:$E$405,4,FALSE)</f>
        <v>1</v>
      </c>
      <c r="H283" s="10">
        <f>VLOOKUP(A283,away!$A$2:$E$405,3,FALSE)</f>
        <v>1.0480349344978199</v>
      </c>
      <c r="I283" s="10">
        <f>VLOOKUP(C283,away!$B$2:$E$405,3,FALSE)</f>
        <v>1.1499999999999999</v>
      </c>
      <c r="J283" s="10">
        <f>VLOOKUP(B283,home!$B$2:$E$405,4,FALSE)</f>
        <v>1.35</v>
      </c>
      <c r="K283" s="12">
        <f t="shared" si="502"/>
        <v>1.5917030567685542</v>
      </c>
      <c r="L283" s="12">
        <f t="shared" si="503"/>
        <v>1.6270742358078654</v>
      </c>
      <c r="M283" s="13">
        <f t="shared" si="448"/>
        <v>4.0003941485849875E-2</v>
      </c>
      <c r="N283" s="13">
        <f t="shared" si="449"/>
        <v>6.3674395945817627E-2</v>
      </c>
      <c r="O283" s="13">
        <f t="shared" si="450"/>
        <v>6.5089382522391742E-2</v>
      </c>
      <c r="P283" s="13">
        <f t="shared" si="451"/>
        <v>0.10360296912406866</v>
      </c>
      <c r="Q283" s="13">
        <f t="shared" si="452"/>
        <v>5.0675365332424574E-2</v>
      </c>
      <c r="R283" s="13">
        <f t="shared" si="453"/>
        <v>5.2952628663413194E-2</v>
      </c>
      <c r="S283" s="13">
        <f t="shared" si="454"/>
        <v>6.7078235372878103E-2</v>
      </c>
      <c r="T283" s="13">
        <f t="shared" si="455"/>
        <v>8.2452581322539117E-2</v>
      </c>
      <c r="U283" s="13">
        <f t="shared" si="456"/>
        <v>8.4284860907484951E-2</v>
      </c>
      <c r="V283" s="13">
        <f t="shared" si="457"/>
        <v>1.9302276753825114E-2</v>
      </c>
      <c r="W283" s="13">
        <f t="shared" si="458"/>
        <v>2.6886711300827808E-2</v>
      </c>
      <c r="X283" s="13">
        <f t="shared" si="459"/>
        <v>4.3746675243181106E-2</v>
      </c>
      <c r="Y283" s="13">
        <f t="shared" si="460"/>
        <v>3.5589544095216884E-2</v>
      </c>
      <c r="Z283" s="13">
        <f t="shared" si="461"/>
        <v>2.87192859388469E-2</v>
      </c>
      <c r="AA283" s="13">
        <f t="shared" si="462"/>
        <v>4.5712575217072775E-2</v>
      </c>
      <c r="AB283" s="13">
        <f t="shared" si="463"/>
        <v>3.6380422852888596E-2</v>
      </c>
      <c r="AC283" s="13">
        <f t="shared" si="464"/>
        <v>3.124337734411323E-3</v>
      </c>
      <c r="AD283" s="13">
        <f t="shared" si="465"/>
        <v>1.0698915140995318E-2</v>
      </c>
      <c r="AE283" s="13">
        <f t="shared" si="466"/>
        <v>1.7407929177008157E-2</v>
      </c>
      <c r="AF283" s="13">
        <f t="shared" si="467"/>
        <v>1.4161996531338995E-2</v>
      </c>
      <c r="AG283" s="13">
        <f t="shared" si="468"/>
        <v>7.6808732279140136E-3</v>
      </c>
      <c r="AH283" s="13">
        <f t="shared" si="469"/>
        <v>1.1682102555474229E-2</v>
      </c>
      <c r="AI283" s="13">
        <f t="shared" si="470"/>
        <v>1.8594438347032071E-2</v>
      </c>
      <c r="AJ283" s="13">
        <f t="shared" si="471"/>
        <v>1.4798412177932685E-2</v>
      </c>
      <c r="AK283" s="13">
        <f t="shared" si="472"/>
        <v>7.8515592996454848E-3</v>
      </c>
      <c r="AL283" s="13">
        <f t="shared" si="473"/>
        <v>3.2365877341948812E-4</v>
      </c>
      <c r="AM283" s="13">
        <f t="shared" si="474"/>
        <v>3.4058991868059219E-3</v>
      </c>
      <c r="AN283" s="13">
        <f t="shared" si="475"/>
        <v>5.5416508166108757E-3</v>
      </c>
      <c r="AO283" s="13">
        <f t="shared" si="476"/>
        <v>4.5083386337755873E-3</v>
      </c>
      <c r="AP283" s="13">
        <f t="shared" si="477"/>
        <v>2.4451338791044966E-3</v>
      </c>
      <c r="AQ283" s="13">
        <f t="shared" si="478"/>
        <v>9.9460358444796804E-4</v>
      </c>
      <c r="AR283" s="13">
        <f t="shared" si="479"/>
        <v>3.8015296176154663E-3</v>
      </c>
      <c r="AS283" s="13">
        <f t="shared" si="480"/>
        <v>6.050906312754731E-3</v>
      </c>
      <c r="AT283" s="13">
        <f t="shared" si="481"/>
        <v>4.8156230371159238E-3</v>
      </c>
      <c r="AU283" s="13">
        <f t="shared" si="482"/>
        <v>2.5550139694741616E-3</v>
      </c>
      <c r="AV283" s="13">
        <f t="shared" si="483"/>
        <v>1.0167058863245957E-3</v>
      </c>
      <c r="AW283" s="13">
        <f t="shared" si="484"/>
        <v>2.3283823671040319E-5</v>
      </c>
      <c r="AX283" s="13">
        <f t="shared" si="485"/>
        <v>9.0353002444741994E-4</v>
      </c>
      <c r="AY283" s="13">
        <f t="shared" si="486"/>
        <v>1.4701104240572478E-3</v>
      </c>
      <c r="AZ283" s="13">
        <f t="shared" si="487"/>
        <v>1.1959893973880616E-3</v>
      </c>
      <c r="BA283" s="13">
        <f t="shared" si="488"/>
        <v>6.4865451159649675E-4</v>
      </c>
      <c r="BB283" s="13">
        <f t="shared" si="489"/>
        <v>2.6385226093979865E-4</v>
      </c>
      <c r="BC283" s="13">
        <f t="shared" si="490"/>
        <v>8.5861443166960035E-5</v>
      </c>
      <c r="BD283" s="13">
        <f t="shared" si="491"/>
        <v>1.0308951495804416E-3</v>
      </c>
      <c r="BE283" s="13">
        <f t="shared" si="492"/>
        <v>1.6408789607950649E-3</v>
      </c>
      <c r="BF283" s="13">
        <f t="shared" si="493"/>
        <v>1.3058960288423569E-3</v>
      </c>
      <c r="BG283" s="13">
        <f t="shared" si="494"/>
        <v>6.9286623364343185E-4</v>
      </c>
      <c r="BH283" s="13">
        <f t="shared" si="495"/>
        <v>2.7570932550549155E-4</v>
      </c>
      <c r="BI283" s="13">
        <f t="shared" si="496"/>
        <v>8.7769475237337418E-5</v>
      </c>
      <c r="BJ283" s="14">
        <f t="shared" si="497"/>
        <v>0.3744386114796045</v>
      </c>
      <c r="BK283" s="14">
        <f t="shared" si="498"/>
        <v>0.23490552966850983</v>
      </c>
      <c r="BL283" s="14">
        <f t="shared" si="499"/>
        <v>0.36062017654022477</v>
      </c>
      <c r="BM283" s="14">
        <f t="shared" si="500"/>
        <v>0.62123809395283358</v>
      </c>
      <c r="BN283" s="14">
        <f t="shared" si="501"/>
        <v>0.37599868307396567</v>
      </c>
    </row>
    <row r="284" spans="1:66" x14ac:dyDescent="0.25">
      <c r="A284" t="s">
        <v>175</v>
      </c>
      <c r="B284" t="s">
        <v>282</v>
      </c>
      <c r="C284" t="s">
        <v>276</v>
      </c>
      <c r="D284" s="11">
        <v>44321</v>
      </c>
      <c r="E284" s="10">
        <f>VLOOKUP(A284,home!$A$2:$E$405,3,FALSE)</f>
        <v>1.17903930131004</v>
      </c>
      <c r="F284" s="10">
        <f>VLOOKUP(B284,home!$B$2:$E$405,3,FALSE)</f>
        <v>1</v>
      </c>
      <c r="G284" s="10">
        <f>VLOOKUP(C284,away!$B$2:$E$405,4,FALSE)</f>
        <v>0.7</v>
      </c>
      <c r="H284" s="10">
        <f>VLOOKUP(A284,away!$A$2:$E$405,3,FALSE)</f>
        <v>1.0480349344978199</v>
      </c>
      <c r="I284" s="10">
        <f>VLOOKUP(C284,away!$B$2:$E$405,3,FALSE)</f>
        <v>1.75</v>
      </c>
      <c r="J284" s="10">
        <f>VLOOKUP(B284,home!$B$2:$E$405,4,FALSE)</f>
        <v>0.67</v>
      </c>
      <c r="K284" s="12">
        <f t="shared" si="502"/>
        <v>0.82532751091702794</v>
      </c>
      <c r="L284" s="12">
        <f t="shared" si="503"/>
        <v>1.228820960698694</v>
      </c>
      <c r="M284" s="13">
        <f t="shared" si="448"/>
        <v>0.12820195671612872</v>
      </c>
      <c r="N284" s="13">
        <f t="shared" si="449"/>
        <v>0.10580860183121507</v>
      </c>
      <c r="O284" s="13">
        <f t="shared" si="450"/>
        <v>0.15753725161536569</v>
      </c>
      <c r="P284" s="13">
        <f t="shared" si="451"/>
        <v>0.1300198277524193</v>
      </c>
      <c r="Q284" s="13">
        <f t="shared" si="452"/>
        <v>4.3663374991483796E-2</v>
      </c>
      <c r="R284" s="13">
        <f t="shared" si="453"/>
        <v>9.6792538437912773E-2</v>
      </c>
      <c r="S284" s="13">
        <f t="shared" si="454"/>
        <v>3.2965868934046447E-2</v>
      </c>
      <c r="T284" s="13">
        <f t="shared" si="455"/>
        <v>5.3654470404382447E-2</v>
      </c>
      <c r="U284" s="13">
        <f t="shared" si="456"/>
        <v>7.9885544824303295E-2</v>
      </c>
      <c r="V284" s="13">
        <f t="shared" si="457"/>
        <v>3.7148129493879615E-3</v>
      </c>
      <c r="W284" s="13">
        <f t="shared" si="458"/>
        <v>1.2012194866652712E-2</v>
      </c>
      <c r="X284" s="13">
        <f t="shared" si="459"/>
        <v>1.4760836836140106E-2</v>
      </c>
      <c r="Y284" s="13">
        <f t="shared" si="460"/>
        <v>9.0692128508511778E-3</v>
      </c>
      <c r="Z284" s="13">
        <f t="shared" si="461"/>
        <v>3.9646900023913738E-2</v>
      </c>
      <c r="AA284" s="13">
        <f t="shared" si="462"/>
        <v>3.2721677312312979E-2</v>
      </c>
      <c r="AB284" s="13">
        <f t="shared" si="463"/>
        <v>1.3503050244600726E-2</v>
      </c>
      <c r="AC284" s="13">
        <f t="shared" si="464"/>
        <v>2.3546800307490691E-4</v>
      </c>
      <c r="AD284" s="13">
        <f t="shared" si="465"/>
        <v>2.4784987224861954E-3</v>
      </c>
      <c r="AE284" s="13">
        <f t="shared" si="466"/>
        <v>3.0456311812559721E-3</v>
      </c>
      <c r="AF284" s="13">
        <f t="shared" si="467"/>
        <v>1.8712677170424311E-3</v>
      </c>
      <c r="AG284" s="13">
        <f t="shared" si="468"/>
        <v>7.6648433126017717E-4</v>
      </c>
      <c r="AH284" s="13">
        <f t="shared" si="469"/>
        <v>1.2179735444027697E-2</v>
      </c>
      <c r="AI284" s="13">
        <f t="shared" si="470"/>
        <v>1.005227073764728E-2</v>
      </c>
      <c r="AJ284" s="13">
        <f t="shared" si="471"/>
        <v>4.1482077934832523E-3</v>
      </c>
      <c r="AK284" s="13">
        <f t="shared" si="472"/>
        <v>1.1412100043207167E-3</v>
      </c>
      <c r="AL284" s="13">
        <f t="shared" si="473"/>
        <v>9.5522751712116048E-6</v>
      </c>
      <c r="AM284" s="13">
        <f t="shared" si="474"/>
        <v>4.0911463628811315E-4</v>
      </c>
      <c r="AN284" s="13">
        <f t="shared" si="475"/>
        <v>5.0272864039945604E-4</v>
      </c>
      <c r="AO284" s="13">
        <f t="shared" si="476"/>
        <v>3.0888174543320393E-4</v>
      </c>
      <c r="AP284" s="13">
        <f t="shared" si="477"/>
        <v>1.2652012105517299E-4</v>
      </c>
      <c r="AQ284" s="13">
        <f t="shared" si="478"/>
        <v>3.8867644175683213E-5</v>
      </c>
      <c r="AR284" s="13">
        <f t="shared" si="479"/>
        <v>2.9933428418772085E-3</v>
      </c>
      <c r="AS284" s="13">
        <f t="shared" si="480"/>
        <v>2.4704881970078192E-3</v>
      </c>
      <c r="AT284" s="13">
        <f t="shared" si="481"/>
        <v>1.0194809371931795E-3</v>
      </c>
      <c r="AU284" s="13">
        <f t="shared" si="482"/>
        <v>2.8046855477366865E-4</v>
      </c>
      <c r="AV284" s="13">
        <f t="shared" si="483"/>
        <v>5.7869603550462E-5</v>
      </c>
      <c r="AW284" s="13">
        <f t="shared" si="484"/>
        <v>2.6910344433152398E-7</v>
      </c>
      <c r="AX284" s="13">
        <f t="shared" si="485"/>
        <v>5.6275594074565588E-5</v>
      </c>
      <c r="AY284" s="13">
        <f t="shared" si="486"/>
        <v>6.9152629574597416E-5</v>
      </c>
      <c r="AZ284" s="13">
        <f t="shared" si="487"/>
        <v>4.2488100354348865E-5</v>
      </c>
      <c r="BA284" s="13">
        <f t="shared" si="488"/>
        <v>1.7403422765231161E-5</v>
      </c>
      <c r="BB284" s="13">
        <f t="shared" si="489"/>
        <v>5.3464226704542227E-6</v>
      </c>
      <c r="BC284" s="13">
        <f t="shared" si="490"/>
        <v>1.3139592484417665E-6</v>
      </c>
      <c r="BD284" s="13">
        <f t="shared" si="491"/>
        <v>6.1304707110935107E-4</v>
      </c>
      <c r="BE284" s="13">
        <f t="shared" si="492"/>
        <v>5.0596461327365497E-4</v>
      </c>
      <c r="BF284" s="13">
        <f t="shared" si="493"/>
        <v>2.087932574426211E-4</v>
      </c>
      <c r="BG284" s="13">
        <f t="shared" si="494"/>
        <v>5.7440939820458909E-5</v>
      </c>
      <c r="BH284" s="13">
        <f t="shared" si="495"/>
        <v>1.1851896971688533E-5</v>
      </c>
      <c r="BI284" s="13">
        <f t="shared" si="496"/>
        <v>1.9563393254577523E-6</v>
      </c>
      <c r="BJ284" s="14">
        <f t="shared" si="497"/>
        <v>0.24870866664880936</v>
      </c>
      <c r="BK284" s="14">
        <f t="shared" si="498"/>
        <v>0.29521663925980313</v>
      </c>
      <c r="BL284" s="14">
        <f t="shared" si="499"/>
        <v>0.41618219066632001</v>
      </c>
      <c r="BM284" s="14">
        <f t="shared" si="500"/>
        <v>0.33766196172819057</v>
      </c>
      <c r="BN284" s="14">
        <f t="shared" si="501"/>
        <v>0.66202355134452529</v>
      </c>
    </row>
    <row r="285" spans="1:66" x14ac:dyDescent="0.25">
      <c r="A285" t="s">
        <v>175</v>
      </c>
      <c r="B285" t="s">
        <v>283</v>
      </c>
      <c r="C285" t="s">
        <v>176</v>
      </c>
      <c r="D285" s="11">
        <v>44321</v>
      </c>
      <c r="E285" s="10">
        <f>VLOOKUP(A285,home!$A$2:$E$405,3,FALSE)</f>
        <v>1.17903930131004</v>
      </c>
      <c r="F285" s="10">
        <f>VLOOKUP(B285,home!$B$2:$E$405,3,FALSE)</f>
        <v>1.05</v>
      </c>
      <c r="G285" s="10">
        <f>VLOOKUP(C285,away!$B$2:$E$405,4,FALSE)</f>
        <v>1.1499999999999999</v>
      </c>
      <c r="H285" s="10">
        <f>VLOOKUP(A285,away!$A$2:$E$405,3,FALSE)</f>
        <v>1.0480349344978199</v>
      </c>
      <c r="I285" s="10">
        <f>VLOOKUP(C285,away!$B$2:$E$405,3,FALSE)</f>
        <v>0.85</v>
      </c>
      <c r="J285" s="10">
        <f>VLOOKUP(B285,home!$B$2:$E$405,4,FALSE)</f>
        <v>0.67</v>
      </c>
      <c r="K285" s="12">
        <f t="shared" si="502"/>
        <v>1.4236899563318735</v>
      </c>
      <c r="L285" s="12">
        <f t="shared" si="503"/>
        <v>0.5968558951965085</v>
      </c>
      <c r="M285" s="13">
        <f t="shared" si="448"/>
        <v>0.13258307465077018</v>
      </c>
      <c r="N285" s="13">
        <f t="shared" si="449"/>
        <v>0.18875719175990052</v>
      </c>
      <c r="O285" s="13">
        <f t="shared" si="450"/>
        <v>7.9132989708590951E-2</v>
      </c>
      <c r="P285" s="13">
        <f t="shared" si="451"/>
        <v>0.11266084266263442</v>
      </c>
      <c r="Q285" s="13">
        <f t="shared" si="452"/>
        <v>0.13436585904698997</v>
      </c>
      <c r="R285" s="13">
        <f t="shared" si="453"/>
        <v>2.3615495706048571E-2</v>
      </c>
      <c r="S285" s="13">
        <f t="shared" si="454"/>
        <v>2.3933042552541875E-2</v>
      </c>
      <c r="T285" s="13">
        <f t="shared" si="455"/>
        <v>8.0197055085339072E-2</v>
      </c>
      <c r="U285" s="13">
        <f t="shared" si="456"/>
        <v>3.3621144050499832E-2</v>
      </c>
      <c r="V285" s="13">
        <f t="shared" si="457"/>
        <v>2.2596455078383254E-3</v>
      </c>
      <c r="W285" s="13">
        <f t="shared" si="458"/>
        <v>6.3765107999701282E-2</v>
      </c>
      <c r="X285" s="13">
        <f t="shared" si="459"/>
        <v>3.8058580617463748E-2</v>
      </c>
      <c r="Y285" s="13">
        <f t="shared" si="460"/>
        <v>1.1357744102172404E-2</v>
      </c>
      <c r="Z285" s="13">
        <f t="shared" si="461"/>
        <v>4.6983492767143078E-3</v>
      </c>
      <c r="AA285" s="13">
        <f t="shared" si="462"/>
        <v>6.6889926765972812E-3</v>
      </c>
      <c r="AB285" s="13">
        <f t="shared" si="463"/>
        <v>4.7615258458245041E-3</v>
      </c>
      <c r="AC285" s="13">
        <f t="shared" si="464"/>
        <v>1.2000662966524025E-4</v>
      </c>
      <c r="AD285" s="13">
        <f t="shared" si="465"/>
        <v>2.2695435955897961E-2</v>
      </c>
      <c r="AE285" s="13">
        <f t="shared" si="466"/>
        <v>1.3545904744332503E-2</v>
      </c>
      <c r="AF285" s="13">
        <f t="shared" si="467"/>
        <v>4.042476551212603E-3</v>
      </c>
      <c r="AG285" s="13">
        <f t="shared" si="468"/>
        <v>8.0425865359496436E-4</v>
      </c>
      <c r="AH285" s="13">
        <f t="shared" si="469"/>
        <v>7.0105936587479647E-4</v>
      </c>
      <c r="AI285" s="13">
        <f t="shared" si="470"/>
        <v>9.9809117798833977E-4</v>
      </c>
      <c r="AJ285" s="13">
        <f t="shared" si="471"/>
        <v>7.1048619280272406E-4</v>
      </c>
      <c r="AK285" s="13">
        <f t="shared" si="472"/>
        <v>3.3717068560190313E-4</v>
      </c>
      <c r="AL285" s="13">
        <f t="shared" si="473"/>
        <v>4.0789665072411664E-6</v>
      </c>
      <c r="AM285" s="13">
        <f t="shared" si="474"/>
        <v>6.4622528449970401E-3</v>
      </c>
      <c r="AN285" s="13">
        <f t="shared" si="475"/>
        <v>3.8570337067868918E-3</v>
      </c>
      <c r="AO285" s="13">
        <f t="shared" si="476"/>
        <v>1.1510466529336988E-3</v>
      </c>
      <c r="AP285" s="13">
        <f t="shared" si="477"/>
        <v>2.2900299348322924E-4</v>
      </c>
      <c r="AQ285" s="13">
        <f t="shared" si="478"/>
        <v>3.4170446669528242E-5</v>
      </c>
      <c r="AR285" s="13">
        <f t="shared" si="479"/>
        <v>8.3686283081019669E-5</v>
      </c>
      <c r="AS285" s="13">
        <f t="shared" si="480"/>
        <v>1.1914332070519366E-4</v>
      </c>
      <c r="AT285" s="13">
        <f t="shared" si="481"/>
        <v>8.4811574526005815E-5</v>
      </c>
      <c r="AU285" s="13">
        <f t="shared" si="482"/>
        <v>4.0248462277788889E-5</v>
      </c>
      <c r="AV285" s="13">
        <f t="shared" si="483"/>
        <v>1.4325332875672572E-5</v>
      </c>
      <c r="AW285" s="13">
        <f t="shared" si="484"/>
        <v>9.6279216531660347E-8</v>
      </c>
      <c r="AX285" s="13">
        <f t="shared" si="485"/>
        <v>1.5333740784498932E-3</v>
      </c>
      <c r="AY285" s="13">
        <f t="shared" si="486"/>
        <v>9.1520335826433211E-4</v>
      </c>
      <c r="AZ285" s="13">
        <f t="shared" si="487"/>
        <v>2.731222598418544E-4</v>
      </c>
      <c r="BA285" s="13">
        <f t="shared" si="488"/>
        <v>5.433821029866781E-5</v>
      </c>
      <c r="BB285" s="13">
        <f t="shared" si="489"/>
        <v>8.1080202877968764E-6</v>
      </c>
      <c r="BC285" s="13">
        <f t="shared" si="490"/>
        <v>9.6786394142889157E-7</v>
      </c>
      <c r="BD285" s="13">
        <f t="shared" si="491"/>
        <v>8.3247752339984E-6</v>
      </c>
      <c r="BE285" s="13">
        <f t="shared" si="492"/>
        <v>1.1851898889363843E-5</v>
      </c>
      <c r="BF285" s="13">
        <f t="shared" si="493"/>
        <v>8.4367147061240986E-6</v>
      </c>
      <c r="BG285" s="13">
        <f t="shared" si="494"/>
        <v>4.0037553305154315E-6</v>
      </c>
      <c r="BH285" s="13">
        <f t="shared" si="495"/>
        <v>1.4250265629162541E-6</v>
      </c>
      <c r="BI285" s="13">
        <f t="shared" si="496"/>
        <v>4.0575920102600027E-7</v>
      </c>
      <c r="BJ285" s="14">
        <f t="shared" si="497"/>
        <v>0.57210823495255958</v>
      </c>
      <c r="BK285" s="14">
        <f t="shared" si="498"/>
        <v>0.27247589432822156</v>
      </c>
      <c r="BL285" s="14">
        <f t="shared" si="499"/>
        <v>0.15094361831321859</v>
      </c>
      <c r="BM285" s="14">
        <f t="shared" si="500"/>
        <v>0.3281955362567312</v>
      </c>
      <c r="BN285" s="14">
        <f t="shared" si="501"/>
        <v>0.67111545353493463</v>
      </c>
    </row>
    <row r="286" spans="1:66" x14ac:dyDescent="0.25">
      <c r="A286" t="s">
        <v>32</v>
      </c>
      <c r="B286" t="s">
        <v>208</v>
      </c>
      <c r="C286" t="s">
        <v>207</v>
      </c>
      <c r="D286" s="11">
        <v>44321</v>
      </c>
      <c r="E286" s="10">
        <f>VLOOKUP(A286,home!$A$2:$E$405,3,FALSE)</f>
        <v>1.2277580071174401</v>
      </c>
      <c r="F286" s="10">
        <f>VLOOKUP(B286,home!$B$2:$E$405,3,FALSE)</f>
        <v>1.27</v>
      </c>
      <c r="G286" s="10">
        <f>VLOOKUP(C286,away!$B$2:$E$405,4,FALSE)</f>
        <v>1.02</v>
      </c>
      <c r="H286" s="10">
        <f>VLOOKUP(A286,away!$A$2:$E$405,3,FALSE)</f>
        <v>1.1316725978647699</v>
      </c>
      <c r="I286" s="10">
        <f>VLOOKUP(C286,away!$B$2:$E$405,3,FALSE)</f>
        <v>0.71</v>
      </c>
      <c r="J286" s="10">
        <f>VLOOKUP(B286,home!$B$2:$E$405,4,FALSE)</f>
        <v>0.77</v>
      </c>
      <c r="K286" s="12">
        <f t="shared" si="502"/>
        <v>1.590437722419932</v>
      </c>
      <c r="L286" s="12">
        <f t="shared" si="503"/>
        <v>0.61868540925266968</v>
      </c>
      <c r="M286" s="13">
        <f t="shared" si="448"/>
        <v>0.10979688372632763</v>
      </c>
      <c r="N286" s="13">
        <f t="shared" si="449"/>
        <v>0.17462510568250661</v>
      </c>
      <c r="O286" s="13">
        <f t="shared" si="450"/>
        <v>6.7929729942890801E-2</v>
      </c>
      <c r="P286" s="13">
        <f t="shared" si="451"/>
        <v>0.10803800497497229</v>
      </c>
      <c r="Q286" s="13">
        <f t="shared" si="452"/>
        <v>0.1388651776795129</v>
      </c>
      <c r="R286" s="13">
        <f t="shared" si="453"/>
        <v>2.1013566385070358E-2</v>
      </c>
      <c r="S286" s="13">
        <f t="shared" si="454"/>
        <v>2.6576825595673353E-2</v>
      </c>
      <c r="T286" s="13">
        <f t="shared" si="455"/>
        <v>8.5913859283594129E-2</v>
      </c>
      <c r="U286" s="13">
        <f t="shared" si="456"/>
        <v>3.3420768661391341E-2</v>
      </c>
      <c r="V286" s="13">
        <f t="shared" si="457"/>
        <v>2.905675682908327E-3</v>
      </c>
      <c r="W286" s="13">
        <f t="shared" si="458"/>
        <v>7.3618805637347878E-2</v>
      </c>
      <c r="X286" s="13">
        <f t="shared" si="459"/>
        <v>4.5546880894435315E-2</v>
      </c>
      <c r="Y286" s="13">
        <f t="shared" si="460"/>
        <v>1.4089595323178156E-2</v>
      </c>
      <c r="Z286" s="13">
        <f t="shared" si="461"/>
        <v>4.3335956396018003E-3</v>
      </c>
      <c r="AA286" s="13">
        <f t="shared" si="462"/>
        <v>6.8923139789372357E-3</v>
      </c>
      <c r="AB286" s="13">
        <f t="shared" si="463"/>
        <v>5.4808980734319997E-3</v>
      </c>
      <c r="AC286" s="13">
        <f t="shared" si="464"/>
        <v>1.7869553376178372E-4</v>
      </c>
      <c r="AD286" s="13">
        <f t="shared" si="465"/>
        <v>2.9271531391284814E-2</v>
      </c>
      <c r="AE286" s="13">
        <f t="shared" si="466"/>
        <v>1.8109869378269413E-2</v>
      </c>
      <c r="AF286" s="13">
        <f t="shared" si="467"/>
        <v>5.6021559739035005E-3</v>
      </c>
      <c r="AG286" s="13">
        <f t="shared" si="468"/>
        <v>1.1553240538039254E-3</v>
      </c>
      <c r="AH286" s="13">
        <f t="shared" si="469"/>
        <v>6.702830979556561E-4</v>
      </c>
      <c r="AI286" s="13">
        <f t="shared" si="470"/>
        <v>1.0660435236891697E-3</v>
      </c>
      <c r="AJ286" s="13">
        <f t="shared" si="471"/>
        <v>8.4773791690836129E-4</v>
      </c>
      <c r="AK286" s="13">
        <f t="shared" si="472"/>
        <v>4.4942478725891715E-4</v>
      </c>
      <c r="AL286" s="13">
        <f t="shared" si="473"/>
        <v>7.0333176353826325E-6</v>
      </c>
      <c r="AM286" s="13">
        <f t="shared" si="474"/>
        <v>9.3109095435397072E-3</v>
      </c>
      <c r="AN286" s="13">
        <f t="shared" si="475"/>
        <v>5.7605238814594515E-3</v>
      </c>
      <c r="AO286" s="13">
        <f t="shared" si="476"/>
        <v>1.7819760375552586E-3</v>
      </c>
      <c r="AP286" s="13">
        <f t="shared" si="477"/>
        <v>3.6749419135777538E-4</v>
      </c>
      <c r="AQ286" s="13">
        <f t="shared" si="478"/>
        <v>5.6840823544541038E-5</v>
      </c>
      <c r="AR286" s="13">
        <f t="shared" si="479"/>
        <v>8.29388745547685E-5</v>
      </c>
      <c r="AS286" s="13">
        <f t="shared" si="480"/>
        <v>1.3190911474695845E-4</v>
      </c>
      <c r="AT286" s="13">
        <f t="shared" si="481"/>
        <v>1.0489661601229107E-4</v>
      </c>
      <c r="AU286" s="13">
        <f t="shared" si="482"/>
        <v>5.5610511686715444E-5</v>
      </c>
      <c r="AV286" s="13">
        <f t="shared" si="483"/>
        <v>2.211126388740669E-5</v>
      </c>
      <c r="AW286" s="13">
        <f t="shared" si="484"/>
        <v>1.9224022776659831E-7</v>
      </c>
      <c r="AX286" s="13">
        <f t="shared" si="485"/>
        <v>2.4680702946808849E-3</v>
      </c>
      <c r="AY286" s="13">
        <f t="shared" si="486"/>
        <v>1.5269590803290002E-3</v>
      </c>
      <c r="AZ286" s="13">
        <f t="shared" si="487"/>
        <v>4.723536517627138E-4</v>
      </c>
      <c r="BA286" s="13">
        <f t="shared" si="488"/>
        <v>9.7412770784269224E-5</v>
      </c>
      <c r="BB286" s="13">
        <f t="shared" si="489"/>
        <v>1.5066964989775525E-5</v>
      </c>
      <c r="BC286" s="13">
        <f t="shared" si="490"/>
        <v>1.8643422801789839E-6</v>
      </c>
      <c r="BD286" s="13">
        <f t="shared" si="491"/>
        <v>8.5521785911454618E-6</v>
      </c>
      <c r="BE286" s="13">
        <f t="shared" si="492"/>
        <v>1.360170744022989E-5</v>
      </c>
      <c r="BF286" s="13">
        <f t="shared" si="493"/>
        <v>1.0816334301130738E-5</v>
      </c>
      <c r="BG286" s="13">
        <f t="shared" si="494"/>
        <v>5.7342353636076518E-6</v>
      </c>
      <c r="BH286" s="13">
        <f t="shared" si="495"/>
        <v>2.2799860578789969E-6</v>
      </c>
      <c r="BI286" s="13">
        <f t="shared" si="496"/>
        <v>7.2523516660845377E-7</v>
      </c>
      <c r="BJ286" s="14">
        <f t="shared" si="497"/>
        <v>0.60865777688011991</v>
      </c>
      <c r="BK286" s="14">
        <f t="shared" si="498"/>
        <v>0.24903007791160775</v>
      </c>
      <c r="BL286" s="14">
        <f t="shared" si="499"/>
        <v>0.13820994242534257</v>
      </c>
      <c r="BM286" s="14">
        <f t="shared" si="500"/>
        <v>0.37843615762529059</v>
      </c>
      <c r="BN286" s="14">
        <f t="shared" si="501"/>
        <v>0.62026846839128058</v>
      </c>
    </row>
    <row r="287" spans="1:66" x14ac:dyDescent="0.25">
      <c r="A287" t="s">
        <v>32</v>
      </c>
      <c r="B287" t="s">
        <v>313</v>
      </c>
      <c r="C287" t="s">
        <v>312</v>
      </c>
      <c r="D287" s="11">
        <v>44321</v>
      </c>
      <c r="E287" s="10">
        <f>VLOOKUP(A287,home!$A$2:$E$405,3,FALSE)</f>
        <v>1.2277580071174401</v>
      </c>
      <c r="F287" s="10">
        <f>VLOOKUP(B287,home!$B$2:$E$405,3,FALSE)</f>
        <v>0.51</v>
      </c>
      <c r="G287" s="10">
        <f>VLOOKUP(C287,away!$B$2:$E$405,4,FALSE)</f>
        <v>1.1200000000000001</v>
      </c>
      <c r="H287" s="10">
        <f>VLOOKUP(A287,away!$A$2:$E$405,3,FALSE)</f>
        <v>1.1316725978647699</v>
      </c>
      <c r="I287" s="10">
        <f>VLOOKUP(C287,away!$B$2:$E$405,3,FALSE)</f>
        <v>0.92</v>
      </c>
      <c r="J287" s="10">
        <f>VLOOKUP(B287,home!$B$2:$E$405,4,FALSE)</f>
        <v>1.1599999999999999</v>
      </c>
      <c r="K287" s="12">
        <f t="shared" si="502"/>
        <v>0.70129537366548189</v>
      </c>
      <c r="L287" s="12">
        <f t="shared" si="503"/>
        <v>1.2077209964412825</v>
      </c>
      <c r="M287" s="13">
        <f t="shared" si="448"/>
        <v>0.14822611454975604</v>
      </c>
      <c r="N287" s="13">
        <f t="shared" si="449"/>
        <v>0.10395028839015369</v>
      </c>
      <c r="O287" s="13">
        <f t="shared" si="450"/>
        <v>0.17901579076265106</v>
      </c>
      <c r="P287" s="13">
        <f t="shared" si="451"/>
        <v>0.1255429458749151</v>
      </c>
      <c r="Q287" s="13">
        <f t="shared" si="452"/>
        <v>3.6449928169603713E-2</v>
      </c>
      <c r="R287" s="13">
        <f t="shared" si="453"/>
        <v>0.10810056459929655</v>
      </c>
      <c r="S287" s="13">
        <f t="shared" si="454"/>
        <v>2.6582750460043349E-2</v>
      </c>
      <c r="T287" s="13">
        <f t="shared" si="455"/>
        <v>4.4021343569206971E-2</v>
      </c>
      <c r="U287" s="13">
        <f t="shared" si="456"/>
        <v>7.5810425844113252E-2</v>
      </c>
      <c r="V287" s="13">
        <f t="shared" si="457"/>
        <v>2.5016410549882867E-3</v>
      </c>
      <c r="W287" s="13">
        <f t="shared" si="458"/>
        <v>8.5207219985940705E-3</v>
      </c>
      <c r="X287" s="13">
        <f t="shared" si="459"/>
        <v>1.0290654862541188E-2</v>
      </c>
      <c r="Y287" s="13">
        <f t="shared" si="460"/>
        <v>6.2141199723107872E-3</v>
      </c>
      <c r="Z287" s="13">
        <f t="shared" si="461"/>
        <v>4.3518440531242562E-2</v>
      </c>
      <c r="AA287" s="13">
        <f t="shared" si="462"/>
        <v>3.0519281013696803E-2</v>
      </c>
      <c r="AB287" s="13">
        <f t="shared" si="463"/>
        <v>1.0701515291251172E-2</v>
      </c>
      <c r="AC287" s="13">
        <f t="shared" si="464"/>
        <v>1.3242579947823408E-4</v>
      </c>
      <c r="AD287" s="13">
        <f t="shared" si="465"/>
        <v>1.4938857294759301E-3</v>
      </c>
      <c r="AE287" s="13">
        <f t="shared" si="466"/>
        <v>1.8041971617720825E-3</v>
      </c>
      <c r="AF287" s="13">
        <f t="shared" si="467"/>
        <v>1.0894833969959568E-3</v>
      </c>
      <c r="AG287" s="13">
        <f t="shared" si="468"/>
        <v>4.3859732460873018E-4</v>
      </c>
      <c r="AH287" s="13">
        <f t="shared" si="469"/>
        <v>1.3139533590490743E-2</v>
      </c>
      <c r="AI287" s="13">
        <f t="shared" si="470"/>
        <v>9.2146941191333567E-3</v>
      </c>
      <c r="AJ287" s="13">
        <f t="shared" si="471"/>
        <v>3.2311111777453727E-3</v>
      </c>
      <c r="AK287" s="13">
        <f t="shared" si="472"/>
        <v>7.5532110691721888E-4</v>
      </c>
      <c r="AL287" s="13">
        <f t="shared" si="473"/>
        <v>4.4864226595530499E-6</v>
      </c>
      <c r="AM287" s="13">
        <f t="shared" si="474"/>
        <v>2.0953103017327075E-4</v>
      </c>
      <c r="AN287" s="13">
        <f t="shared" si="475"/>
        <v>2.5305502454623096E-4</v>
      </c>
      <c r="AO287" s="13">
        <f t="shared" si="476"/>
        <v>1.5280993319972367E-4</v>
      </c>
      <c r="AP287" s="13">
        <f t="shared" si="477"/>
        <v>6.1517254930032027E-5</v>
      </c>
      <c r="AQ287" s="13">
        <f t="shared" si="478"/>
        <v>1.8573920105607675E-5</v>
      </c>
      <c r="AR287" s="13">
        <f t="shared" si="479"/>
        <v>3.1737781201362329E-3</v>
      </c>
      <c r="AS287" s="13">
        <f t="shared" si="480"/>
        <v>2.2257559126922706E-3</v>
      </c>
      <c r="AT287" s="13">
        <f t="shared" si="481"/>
        <v>7.804561622398406E-4</v>
      </c>
      <c r="AU287" s="13">
        <f t="shared" si="482"/>
        <v>1.8244343197583901E-4</v>
      </c>
      <c r="AV287" s="13">
        <f t="shared" si="483"/>
        <v>3.1986683700077234E-5</v>
      </c>
      <c r="AW287" s="13">
        <f t="shared" si="484"/>
        <v>1.0555171042249389E-7</v>
      </c>
      <c r="AX287" s="13">
        <f t="shared" si="485"/>
        <v>2.4490523683312864E-5</v>
      </c>
      <c r="AY287" s="13">
        <f t="shared" si="486"/>
        <v>2.9577719666179441E-5</v>
      </c>
      <c r="AZ287" s="13">
        <f t="shared" si="487"/>
        <v>1.786081653384958E-5</v>
      </c>
      <c r="BA287" s="13">
        <f t="shared" si="488"/>
        <v>7.19029438050525E-6</v>
      </c>
      <c r="BB287" s="13">
        <f t="shared" si="489"/>
        <v>2.1709673734824892E-6</v>
      </c>
      <c r="BC287" s="13">
        <f t="shared" si="490"/>
        <v>5.2438457590875662E-7</v>
      </c>
      <c r="BD287" s="13">
        <f t="shared" si="491"/>
        <v>6.3883974562241254E-4</v>
      </c>
      <c r="BE287" s="13">
        <f t="shared" si="492"/>
        <v>4.4801535811863117E-4</v>
      </c>
      <c r="BF287" s="13">
        <f t="shared" si="493"/>
        <v>1.5709554898984005E-4</v>
      </c>
      <c r="BG287" s="13">
        <f t="shared" si="494"/>
        <v>3.6723460576671298E-5</v>
      </c>
      <c r="BH287" s="13">
        <f t="shared" si="495"/>
        <v>6.438498251851573E-6</v>
      </c>
      <c r="BI287" s="13">
        <f t="shared" si="496"/>
        <v>9.0305780747536042E-7</v>
      </c>
      <c r="BJ287" s="14">
        <f t="shared" si="497"/>
        <v>0.21505052244443121</v>
      </c>
      <c r="BK287" s="14">
        <f t="shared" si="498"/>
        <v>0.30301994188150672</v>
      </c>
      <c r="BL287" s="14">
        <f t="shared" si="499"/>
        <v>0.43817067348540656</v>
      </c>
      <c r="BM287" s="14">
        <f t="shared" si="500"/>
        <v>0.29844447382825529</v>
      </c>
      <c r="BN287" s="14">
        <f t="shared" si="501"/>
        <v>0.70128563234637609</v>
      </c>
    </row>
    <row r="288" spans="1:66" x14ac:dyDescent="0.25">
      <c r="A288" t="s">
        <v>32</v>
      </c>
      <c r="B288" t="s">
        <v>34</v>
      </c>
      <c r="C288" t="s">
        <v>33</v>
      </c>
      <c r="D288" s="11">
        <v>44321</v>
      </c>
      <c r="E288" s="10">
        <f>VLOOKUP(A288,home!$A$2:$E$405,3,FALSE)</f>
        <v>1.2277580071174401</v>
      </c>
      <c r="F288" s="10">
        <f>VLOOKUP(B288,home!$B$2:$E$405,3,FALSE)</f>
        <v>0.61</v>
      </c>
      <c r="G288" s="10">
        <f>VLOOKUP(C288,away!$B$2:$E$405,4,FALSE)</f>
        <v>0.31</v>
      </c>
      <c r="H288" s="10">
        <f>VLOOKUP(A288,away!$A$2:$E$405,3,FALSE)</f>
        <v>1.1316725978647699</v>
      </c>
      <c r="I288" s="10">
        <f>VLOOKUP(C288,away!$B$2:$E$405,3,FALSE)</f>
        <v>1.43</v>
      </c>
      <c r="J288" s="10">
        <f>VLOOKUP(B288,home!$B$2:$E$405,4,FALSE)</f>
        <v>0.83</v>
      </c>
      <c r="K288" s="12">
        <f t="shared" si="502"/>
        <v>0.23216903914590792</v>
      </c>
      <c r="L288" s="12">
        <f t="shared" si="503"/>
        <v>1.3431822064056953</v>
      </c>
      <c r="M288" s="13">
        <f t="shared" si="448"/>
        <v>0.20693485496724684</v>
      </c>
      <c r="N288" s="13">
        <f t="shared" si="449"/>
        <v>4.8043866443543505E-2</v>
      </c>
      <c r="O288" s="13">
        <f t="shared" si="450"/>
        <v>0.27795121507714915</v>
      </c>
      <c r="P288" s="13">
        <f t="shared" si="451"/>
        <v>6.4531666533899301E-2</v>
      </c>
      <c r="Q288" s="13">
        <f t="shared" si="452"/>
        <v>5.5771491545259112E-3</v>
      </c>
      <c r="R288" s="13">
        <f t="shared" si="453"/>
        <v>0.18666956317023459</v>
      </c>
      <c r="S288" s="13">
        <f t="shared" si="454"/>
        <v>5.0309745865450041E-3</v>
      </c>
      <c r="T288" s="13">
        <f t="shared" si="455"/>
        <v>7.4911275068297711E-3</v>
      </c>
      <c r="U288" s="13">
        <f t="shared" si="456"/>
        <v>4.3338893119019721E-2</v>
      </c>
      <c r="V288" s="13">
        <f t="shared" si="457"/>
        <v>1.7432065457982472E-4</v>
      </c>
      <c r="W288" s="13">
        <f t="shared" si="458"/>
        <v>4.3161378679323111E-4</v>
      </c>
      <c r="X288" s="13">
        <f t="shared" si="459"/>
        <v>5.7973595846004945E-4</v>
      </c>
      <c r="Y288" s="13">
        <f t="shared" si="460"/>
        <v>3.8934551190854494E-4</v>
      </c>
      <c r="Z288" s="13">
        <f t="shared" si="461"/>
        <v>8.3577078575927652E-2</v>
      </c>
      <c r="AA288" s="13">
        <f t="shared" si="462"/>
        <v>1.9404010027595169E-2</v>
      </c>
      <c r="AB288" s="13">
        <f t="shared" si="463"/>
        <v>2.252505181842166E-3</v>
      </c>
      <c r="AC288" s="13">
        <f t="shared" si="464"/>
        <v>3.3975675439913186E-6</v>
      </c>
      <c r="AD288" s="13">
        <f t="shared" si="465"/>
        <v>2.5051839540477801E-5</v>
      </c>
      <c r="AE288" s="13">
        <f t="shared" si="466"/>
        <v>3.364918510850041E-5</v>
      </c>
      <c r="AF288" s="13">
        <f t="shared" si="467"/>
        <v>2.2598493348894627E-5</v>
      </c>
      <c r="AG288" s="13">
        <f t="shared" si="468"/>
        <v>1.0117964719270902E-5</v>
      </c>
      <c r="AH288" s="13">
        <f t="shared" si="469"/>
        <v>2.8064811201639173E-2</v>
      </c>
      <c r="AI288" s="13">
        <f t="shared" si="470"/>
        <v>6.5157802504958798E-3</v>
      </c>
      <c r="AJ288" s="13">
        <f t="shared" si="471"/>
        <v>7.5638122002175579E-4</v>
      </c>
      <c r="AK288" s="13">
        <f t="shared" si="472"/>
        <v>5.853610036015352E-5</v>
      </c>
      <c r="AL288" s="13">
        <f t="shared" si="473"/>
        <v>4.2380621826120037E-8</v>
      </c>
      <c r="AM288" s="13">
        <f t="shared" si="474"/>
        <v>1.1632523029900393E-6</v>
      </c>
      <c r="AN288" s="13">
        <f t="shared" si="475"/>
        <v>1.5624597949366672E-6</v>
      </c>
      <c r="AO288" s="13">
        <f t="shared" si="476"/>
        <v>1.0493340973916115E-6</v>
      </c>
      <c r="AP288" s="13">
        <f t="shared" si="477"/>
        <v>4.6981562939706446E-7</v>
      </c>
      <c r="AQ288" s="13">
        <f t="shared" si="478"/>
        <v>1.5776199842435739E-7</v>
      </c>
      <c r="AR288" s="13">
        <f t="shared" si="479"/>
        <v>7.539231006435396E-3</v>
      </c>
      <c r="AS288" s="13">
        <f t="shared" si="480"/>
        <v>1.7503760186631419E-3</v>
      </c>
      <c r="AT288" s="13">
        <f t="shared" si="481"/>
        <v>2.0319155919853072E-4</v>
      </c>
      <c r="AU288" s="13">
        <f t="shared" si="482"/>
        <v>1.5724929687227244E-5</v>
      </c>
      <c r="AV288" s="13">
        <f t="shared" si="483"/>
        <v>9.1271045403012777E-7</v>
      </c>
      <c r="AW288" s="13">
        <f t="shared" si="484"/>
        <v>3.6711662974741813E-10</v>
      </c>
      <c r="AX288" s="13">
        <f t="shared" si="485"/>
        <v>4.5011861578243636E-8</v>
      </c>
      <c r="AY288" s="13">
        <f t="shared" si="486"/>
        <v>6.0459131549093023E-8</v>
      </c>
      <c r="AZ288" s="13">
        <f t="shared" si="487"/>
        <v>4.0603814855741483E-8</v>
      </c>
      <c r="BA288" s="13">
        <f t="shared" si="488"/>
        <v>1.817944054214106E-8</v>
      </c>
      <c r="BB288" s="13">
        <f t="shared" si="489"/>
        <v>6.1045752646535461E-9</v>
      </c>
      <c r="BC288" s="13">
        <f t="shared" si="490"/>
        <v>1.6399113746293964E-9</v>
      </c>
      <c r="BD288" s="13">
        <f t="shared" si="491"/>
        <v>1.687760156304354E-3</v>
      </c>
      <c r="BE288" s="13">
        <f t="shared" si="492"/>
        <v>3.9184565379792919E-4</v>
      </c>
      <c r="BF288" s="13">
        <f t="shared" si="493"/>
        <v>4.5487214467882649E-5</v>
      </c>
      <c r="BG288" s="13">
        <f t="shared" si="494"/>
        <v>3.520240958810718E-6</v>
      </c>
      <c r="BH288" s="13">
        <f t="shared" si="495"/>
        <v>2.0432274024228846E-7</v>
      </c>
      <c r="BI288" s="13">
        <f t="shared" si="496"/>
        <v>9.4874828555422111E-9</v>
      </c>
      <c r="BJ288" s="14">
        <f t="shared" si="497"/>
        <v>6.2608830467336438E-2</v>
      </c>
      <c r="BK288" s="14">
        <f t="shared" si="498"/>
        <v>0.27667531714956833</v>
      </c>
      <c r="BL288" s="14">
        <f t="shared" si="499"/>
        <v>0.57664995864854818</v>
      </c>
      <c r="BM288" s="14">
        <f t="shared" si="500"/>
        <v>0.20980280940276647</v>
      </c>
      <c r="BN288" s="14">
        <f t="shared" si="501"/>
        <v>0.78970831534659935</v>
      </c>
    </row>
    <row r="289" spans="1:66" x14ac:dyDescent="0.25">
      <c r="A289" t="s">
        <v>13</v>
      </c>
      <c r="B289" t="s">
        <v>54</v>
      </c>
      <c r="C289" t="s">
        <v>249</v>
      </c>
      <c r="D289" s="11">
        <v>44352</v>
      </c>
      <c r="E289" s="10">
        <f>VLOOKUP(A289,home!$A$2:$E$405,3,FALSE)</f>
        <v>1.6655052264808401</v>
      </c>
      <c r="F289" s="10">
        <f>VLOOKUP(B289,home!$B$2:$E$405,3,FALSE)</f>
        <v>0.79</v>
      </c>
      <c r="G289" s="10">
        <f>VLOOKUP(C289,away!$B$2:$E$405,4,FALSE)</f>
        <v>0.98</v>
      </c>
      <c r="H289" s="10">
        <f>VLOOKUP(A289,away!$A$2:$E$405,3,FALSE)</f>
        <v>1.33797909407666</v>
      </c>
      <c r="I289" s="10">
        <f>VLOOKUP(C289,away!$B$2:$E$405,3,FALSE)</f>
        <v>0.68</v>
      </c>
      <c r="J289" s="10">
        <f>VLOOKUP(B289,home!$B$2:$E$405,4,FALSE)</f>
        <v>1.21</v>
      </c>
      <c r="K289" s="12">
        <f t="shared" si="502"/>
        <v>1.2894341463414665</v>
      </c>
      <c r="L289" s="12">
        <f t="shared" si="503"/>
        <v>1.1008891986062759</v>
      </c>
      <c r="M289" s="13">
        <f t="shared" si="448"/>
        <v>9.1600060671674893E-2</v>
      </c>
      <c r="N289" s="13">
        <f t="shared" si="449"/>
        <v>0.11811224603700764</v>
      </c>
      <c r="O289" s="13">
        <f t="shared" si="450"/>
        <v>0.10084151738512641</v>
      </c>
      <c r="P289" s="13">
        <f t="shared" si="451"/>
        <v>0.13002849588526863</v>
      </c>
      <c r="Q289" s="13">
        <f t="shared" si="452"/>
        <v>7.6148981570601113E-2</v>
      </c>
      <c r="R289" s="13">
        <f t="shared" si="453"/>
        <v>5.5507668630176331E-2</v>
      </c>
      <c r="S289" s="13">
        <f t="shared" si="454"/>
        <v>4.6144646679839849E-2</v>
      </c>
      <c r="T289" s="13">
        <f t="shared" si="455"/>
        <v>8.3831591295943142E-2</v>
      </c>
      <c r="U289" s="13">
        <f t="shared" si="456"/>
        <v>7.1573483315556422E-2</v>
      </c>
      <c r="V289" s="13">
        <f t="shared" si="457"/>
        <v>7.2781599062753137E-3</v>
      </c>
      <c r="W289" s="13">
        <f t="shared" si="458"/>
        <v>3.2729699015420034E-2</v>
      </c>
      <c r="X289" s="13">
        <f t="shared" si="459"/>
        <v>3.6031772119710384E-2</v>
      </c>
      <c r="Y289" s="13">
        <f t="shared" si="460"/>
        <v>1.983349436661596E-2</v>
      </c>
      <c r="Z289" s="13">
        <f t="shared" si="461"/>
        <v>2.0369264278259188E-2</v>
      </c>
      <c r="AA289" s="13">
        <f t="shared" si="462"/>
        <v>2.6264824896240865E-2</v>
      </c>
      <c r="AB289" s="13">
        <f t="shared" si="463"/>
        <v>1.6933381034446221E-2</v>
      </c>
      <c r="AC289" s="13">
        <f t="shared" si="464"/>
        <v>6.4572022284020724E-4</v>
      </c>
      <c r="AD289" s="13">
        <f t="shared" si="465"/>
        <v>1.0550697877490321E-2</v>
      </c>
      <c r="AE289" s="13">
        <f t="shared" si="466"/>
        <v>1.1615149331087257E-2</v>
      </c>
      <c r="AF289" s="13">
        <f t="shared" si="467"/>
        <v>6.3934962193964353E-3</v>
      </c>
      <c r="AG289" s="13">
        <f t="shared" si="468"/>
        <v>2.3461769764211997E-3</v>
      </c>
      <c r="AH289" s="13">
        <f t="shared" si="469"/>
        <v>5.606075756873048E-3</v>
      </c>
      <c r="AI289" s="13">
        <f t="shared" si="470"/>
        <v>7.2286655078891886E-3</v>
      </c>
      <c r="AJ289" s="13">
        <f t="shared" si="471"/>
        <v>4.6604440691765505E-3</v>
      </c>
      <c r="AK289" s="13">
        <f t="shared" si="472"/>
        <v>2.0031119066369384E-3</v>
      </c>
      <c r="AL289" s="13">
        <f t="shared" si="473"/>
        <v>3.6664617347606534E-5</v>
      </c>
      <c r="AM289" s="13">
        <f t="shared" si="474"/>
        <v>2.7208860221936892E-3</v>
      </c>
      <c r="AN289" s="13">
        <f t="shared" si="475"/>
        <v>2.9953940324718284E-3</v>
      </c>
      <c r="AO289" s="13">
        <f t="shared" si="476"/>
        <v>1.6487984679589662E-3</v>
      </c>
      <c r="AP289" s="13">
        <f t="shared" si="477"/>
        <v>6.0504814135153417E-4</v>
      </c>
      <c r="AQ289" s="13">
        <f t="shared" si="478"/>
        <v>1.6652274086267671E-4</v>
      </c>
      <c r="AR289" s="13">
        <f t="shared" si="479"/>
        <v>1.2343336494620078E-3</v>
      </c>
      <c r="AS289" s="13">
        <f t="shared" si="480"/>
        <v>1.5915919555945911E-3</v>
      </c>
      <c r="AT289" s="13">
        <f t="shared" si="481"/>
        <v>1.0261265072930286E-3</v>
      </c>
      <c r="AU289" s="13">
        <f t="shared" si="482"/>
        <v>4.4104085232324558E-4</v>
      </c>
      <c r="AV289" s="13">
        <f t="shared" si="483"/>
        <v>1.4217328372928428E-4</v>
      </c>
      <c r="AW289" s="13">
        <f t="shared" si="484"/>
        <v>1.4457308006372751E-6</v>
      </c>
      <c r="AX289" s="13">
        <f t="shared" si="485"/>
        <v>5.8473389088662493E-4</v>
      </c>
      <c r="AY289" s="13">
        <f t="shared" si="486"/>
        <v>6.4372722453610604E-4</v>
      </c>
      <c r="AZ289" s="13">
        <f t="shared" si="487"/>
        <v>3.5433617417029805E-4</v>
      </c>
      <c r="BA289" s="13">
        <f t="shared" si="488"/>
        <v>1.3002828893985113E-4</v>
      </c>
      <c r="BB289" s="13">
        <f t="shared" si="489"/>
        <v>3.578668470178448E-5</v>
      </c>
      <c r="BC289" s="13">
        <f t="shared" si="490"/>
        <v>7.8794349284245964E-6</v>
      </c>
      <c r="BD289" s="13">
        <f t="shared" si="491"/>
        <v>2.2647743036149828E-4</v>
      </c>
      <c r="BE289" s="13">
        <f t="shared" si="492"/>
        <v>2.9202773208378746E-4</v>
      </c>
      <c r="BF289" s="13">
        <f t="shared" si="493"/>
        <v>1.8827526471374651E-4</v>
      </c>
      <c r="BG289" s="13">
        <f t="shared" si="494"/>
        <v>8.0922851744461116E-5</v>
      </c>
      <c r="BH289" s="13">
        <f t="shared" si="495"/>
        <v>2.6086172064659074E-5</v>
      </c>
      <c r="BI289" s="13">
        <f t="shared" si="496"/>
        <v>6.727280201502053E-6</v>
      </c>
      <c r="BJ289" s="14">
        <f t="shared" si="497"/>
        <v>0.40748644591269523</v>
      </c>
      <c r="BK289" s="14">
        <f t="shared" si="498"/>
        <v>0.27637747520778261</v>
      </c>
      <c r="BL289" s="14">
        <f t="shared" si="499"/>
        <v>0.29587495548169385</v>
      </c>
      <c r="BM289" s="14">
        <f t="shared" si="500"/>
        <v>0.42722688920684038</v>
      </c>
      <c r="BN289" s="14">
        <f t="shared" si="501"/>
        <v>0.57223897017985503</v>
      </c>
    </row>
    <row r="290" spans="1:66" x14ac:dyDescent="0.25">
      <c r="A290" t="s">
        <v>32</v>
      </c>
      <c r="B290" t="s">
        <v>331</v>
      </c>
      <c r="C290" t="s">
        <v>330</v>
      </c>
      <c r="D290" s="11">
        <v>44352</v>
      </c>
      <c r="E290" s="10">
        <f>VLOOKUP(A290,home!$A$2:$E$405,3,FALSE)</f>
        <v>1.2277580071174401</v>
      </c>
      <c r="F290" s="10">
        <f>VLOOKUP(B290,home!$B$2:$E$405,3,FALSE)</f>
        <v>0.76</v>
      </c>
      <c r="G290" s="10">
        <f>VLOOKUP(C290,away!$B$2:$E$405,4,FALSE)</f>
        <v>1.17</v>
      </c>
      <c r="H290" s="10">
        <f>VLOOKUP(A290,away!$A$2:$E$405,3,FALSE)</f>
        <v>1.1316725978647699</v>
      </c>
      <c r="I290" s="10">
        <f>VLOOKUP(C290,away!$B$2:$E$405,3,FALSE)</f>
        <v>0.71</v>
      </c>
      <c r="J290" s="10">
        <f>VLOOKUP(B290,home!$B$2:$E$405,4,FALSE)</f>
        <v>0.88</v>
      </c>
      <c r="K290" s="12">
        <f t="shared" si="502"/>
        <v>1.0917224199288276</v>
      </c>
      <c r="L290" s="12">
        <f t="shared" si="503"/>
        <v>0.70706903914590824</v>
      </c>
      <c r="M290" s="13">
        <f t="shared" si="448"/>
        <v>0.16549877945694264</v>
      </c>
      <c r="N290" s="13">
        <f t="shared" si="449"/>
        <v>0.18067872800400075</v>
      </c>
      <c r="O290" s="13">
        <f t="shared" si="450"/>
        <v>0.11701906297044101</v>
      </c>
      <c r="P290" s="13">
        <f t="shared" si="451"/>
        <v>0.12775233460389371</v>
      </c>
      <c r="Q290" s="13">
        <f t="shared" si="452"/>
        <v>9.8625509083095073E-2</v>
      </c>
      <c r="R290" s="13">
        <f t="shared" si="453"/>
        <v>4.1370278208132119E-2</v>
      </c>
      <c r="S290" s="13">
        <f t="shared" si="454"/>
        <v>2.4653745257667167E-2</v>
      </c>
      <c r="T290" s="13">
        <f t="shared" si="455"/>
        <v>6.9735043942660072E-2</v>
      </c>
      <c r="U290" s="13">
        <f t="shared" si="456"/>
        <v>4.516486023851083E-2</v>
      </c>
      <c r="V290" s="13">
        <f t="shared" si="457"/>
        <v>2.1145328911061517E-3</v>
      </c>
      <c r="W290" s="13">
        <f t="shared" si="458"/>
        <v>3.5890559814303037E-2</v>
      </c>
      <c r="X290" s="13">
        <f t="shared" si="459"/>
        <v>2.5377103642307997E-2</v>
      </c>
      <c r="Y290" s="13">
        <f t="shared" si="460"/>
        <v>8.9716821443364195E-3</v>
      </c>
      <c r="Z290" s="13">
        <f t="shared" si="461"/>
        <v>9.7505476206076296E-3</v>
      </c>
      <c r="AA290" s="13">
        <f t="shared" si="462"/>
        <v>1.0644891444001032E-2</v>
      </c>
      <c r="AB290" s="13">
        <f t="shared" si="463"/>
        <v>5.8106333235622394E-3</v>
      </c>
      <c r="AC290" s="13">
        <f t="shared" si="464"/>
        <v>1.0201605199217362E-4</v>
      </c>
      <c r="AD290" s="13">
        <f t="shared" si="465"/>
        <v>9.7956322032678109E-3</v>
      </c>
      <c r="AE290" s="13">
        <f t="shared" si="466"/>
        <v>6.9261882497912864E-3</v>
      </c>
      <c r="AF290" s="13">
        <f t="shared" si="467"/>
        <v>2.4486466353618019E-3</v>
      </c>
      <c r="AG290" s="13">
        <f t="shared" si="468"/>
        <v>5.7712074122437688E-4</v>
      </c>
      <c r="AH290" s="13">
        <f t="shared" si="469"/>
        <v>1.7235775843123646E-3</v>
      </c>
      <c r="AI290" s="13">
        <f t="shared" si="470"/>
        <v>1.8816682912805773E-3</v>
      </c>
      <c r="AJ290" s="13">
        <f t="shared" si="471"/>
        <v>1.027129730230087E-3</v>
      </c>
      <c r="AK290" s="13">
        <f t="shared" si="472"/>
        <v>3.7378018488921146E-4</v>
      </c>
      <c r="AL290" s="13">
        <f t="shared" si="473"/>
        <v>3.1499419758471621E-6</v>
      </c>
      <c r="AM290" s="13">
        <f t="shared" si="474"/>
        <v>2.1388222587368582E-3</v>
      </c>
      <c r="AN290" s="13">
        <f t="shared" si="475"/>
        <v>1.5122949993889513E-3</v>
      </c>
      <c r="AO290" s="13">
        <f t="shared" si="476"/>
        <v>5.3464848606155373E-4</v>
      </c>
      <c r="AP290" s="13">
        <f t="shared" si="477"/>
        <v>1.2601113044011914E-4</v>
      </c>
      <c r="AQ290" s="13">
        <f t="shared" si="478"/>
        <v>2.2274642230496185E-5</v>
      </c>
      <c r="AR290" s="13">
        <f t="shared" si="479"/>
        <v>2.437376692866339E-4</v>
      </c>
      <c r="AS290" s="13">
        <f t="shared" si="480"/>
        <v>2.6609387814141621E-4</v>
      </c>
      <c r="AT290" s="13">
        <f t="shared" si="481"/>
        <v>1.4525032628639675E-4</v>
      </c>
      <c r="AU290" s="13">
        <f t="shared" si="482"/>
        <v>5.2857679236278949E-5</v>
      </c>
      <c r="AV290" s="13">
        <f t="shared" si="483"/>
        <v>1.4426478371913048E-5</v>
      </c>
      <c r="AW290" s="13">
        <f t="shared" si="484"/>
        <v>6.7542029044585931E-8</v>
      </c>
      <c r="AX290" s="13">
        <f t="shared" si="485"/>
        <v>3.891667020176404E-4</v>
      </c>
      <c r="AY290" s="13">
        <f t="shared" si="486"/>
        <v>2.7516772606319502E-4</v>
      </c>
      <c r="AZ290" s="13">
        <f t="shared" si="487"/>
        <v>9.728128983573387E-5</v>
      </c>
      <c r="BA290" s="13">
        <f t="shared" si="488"/>
        <v>2.2928196043675656E-5</v>
      </c>
      <c r="BB290" s="13">
        <f t="shared" si="489"/>
        <v>4.0529543864876897E-6</v>
      </c>
      <c r="BC290" s="13">
        <f t="shared" si="490"/>
        <v>5.7314371275120909E-7</v>
      </c>
      <c r="BD290" s="13">
        <f t="shared" si="491"/>
        <v>2.8723226604360546E-5</v>
      </c>
      <c r="BE290" s="13">
        <f t="shared" si="492"/>
        <v>3.1357790456676573E-5</v>
      </c>
      <c r="BF290" s="13">
        <f t="shared" si="493"/>
        <v>1.7117001440492025E-5</v>
      </c>
      <c r="BG290" s="13">
        <f t="shared" si="494"/>
        <v>6.2290047448463929E-6</v>
      </c>
      <c r="BH290" s="13">
        <f t="shared" si="495"/>
        <v>1.7000860334479632E-6</v>
      </c>
      <c r="BI290" s="13">
        <f t="shared" si="496"/>
        <v>3.7120440770460254E-7</v>
      </c>
      <c r="BJ290" s="14">
        <f t="shared" si="497"/>
        <v>0.44414943598926609</v>
      </c>
      <c r="BK290" s="14">
        <f t="shared" si="498"/>
        <v>0.32039972592964089</v>
      </c>
      <c r="BL290" s="14">
        <f t="shared" si="499"/>
        <v>0.22582374632036961</v>
      </c>
      <c r="BM290" s="14">
        <f t="shared" si="500"/>
        <v>0.26890366334934473</v>
      </c>
      <c r="BN290" s="14">
        <f t="shared" si="501"/>
        <v>0.73094469232650527</v>
      </c>
    </row>
    <row r="291" spans="1:66" x14ac:dyDescent="0.25">
      <c r="A291" t="s">
        <v>32</v>
      </c>
      <c r="B291" t="s">
        <v>36</v>
      </c>
      <c r="C291" t="s">
        <v>35</v>
      </c>
      <c r="D291" s="11">
        <v>44352</v>
      </c>
      <c r="E291" s="10">
        <f>VLOOKUP(A291,home!$A$2:$E$405,3,FALSE)</f>
        <v>1.2277580071174401</v>
      </c>
      <c r="F291" s="10">
        <f>VLOOKUP(B291,home!$B$2:$E$405,3,FALSE)</f>
        <v>1.37</v>
      </c>
      <c r="G291" s="10">
        <f>VLOOKUP(C291,away!$B$2:$E$405,4,FALSE)</f>
        <v>0.71</v>
      </c>
      <c r="H291" s="10">
        <f>VLOOKUP(A291,away!$A$2:$E$405,3,FALSE)</f>
        <v>1.1316725978647699</v>
      </c>
      <c r="I291" s="10">
        <f>VLOOKUP(C291,away!$B$2:$E$405,3,FALSE)</f>
        <v>1.58</v>
      </c>
      <c r="J291" s="10">
        <f>VLOOKUP(B291,home!$B$2:$E$405,4,FALSE)</f>
        <v>0.66</v>
      </c>
      <c r="K291" s="12">
        <f t="shared" si="502"/>
        <v>1.194240213523134</v>
      </c>
      <c r="L291" s="12">
        <f t="shared" si="503"/>
        <v>1.1801081850533821</v>
      </c>
      <c r="M291" s="13">
        <f t="shared" si="448"/>
        <v>9.307511733477862E-2</v>
      </c>
      <c r="N291" s="13">
        <f t="shared" si="449"/>
        <v>0.11115404799957676</v>
      </c>
      <c r="O291" s="13">
        <f t="shared" si="450"/>
        <v>0.10983870779157617</v>
      </c>
      <c r="P291" s="13">
        <f t="shared" si="451"/>
        <v>0.13117380184611704</v>
      </c>
      <c r="Q291" s="13">
        <f t="shared" si="452"/>
        <v>6.6372317008487627E-2</v>
      </c>
      <c r="R291" s="13">
        <f t="shared" si="453"/>
        <v>6.4810779050262876E-2</v>
      </c>
      <c r="S291" s="13">
        <f t="shared" si="454"/>
        <v>4.6216880471057299E-2</v>
      </c>
      <c r="T291" s="13">
        <f t="shared" si="455"/>
        <v>7.832651456267406E-2</v>
      </c>
      <c r="U291" s="13">
        <f t="shared" si="456"/>
        <v>7.7399638611586594E-2</v>
      </c>
      <c r="V291" s="13">
        <f t="shared" si="457"/>
        <v>7.2372176300596197E-3</v>
      </c>
      <c r="W291" s="13">
        <f t="shared" si="458"/>
        <v>2.6421496678747144E-2</v>
      </c>
      <c r="X291" s="13">
        <f t="shared" si="459"/>
        <v>3.1180224491950251E-2</v>
      </c>
      <c r="Y291" s="13">
        <f t="shared" si="460"/>
        <v>1.8398019067376217E-2</v>
      </c>
      <c r="Z291" s="13">
        <f t="shared" si="461"/>
        <v>2.5494576945633823E-2</v>
      </c>
      <c r="AA291" s="13">
        <f t="shared" si="462"/>
        <v>3.0446649015235704E-2</v>
      </c>
      <c r="AB291" s="13">
        <f t="shared" si="463"/>
        <v>1.8180306310509504E-2</v>
      </c>
      <c r="AC291" s="13">
        <f t="shared" si="464"/>
        <v>6.3747794423135251E-4</v>
      </c>
      <c r="AD291" s="13">
        <f t="shared" si="465"/>
        <v>7.8884034588069408E-3</v>
      </c>
      <c r="AE291" s="13">
        <f t="shared" si="466"/>
        <v>9.3091694887414787E-3</v>
      </c>
      <c r="AF291" s="13">
        <f t="shared" si="467"/>
        <v>5.4929135548565152E-3</v>
      </c>
      <c r="AG291" s="13">
        <f t="shared" si="468"/>
        <v>2.160744081958947E-3</v>
      </c>
      <c r="AH291" s="13">
        <f t="shared" si="469"/>
        <v>7.5215897320039344E-3</v>
      </c>
      <c r="AI291" s="13">
        <f t="shared" si="470"/>
        <v>8.9825849275817892E-3</v>
      </c>
      <c r="AJ291" s="13">
        <f t="shared" si="471"/>
        <v>5.3636820709524824E-3</v>
      </c>
      <c r="AK291" s="13">
        <f t="shared" si="472"/>
        <v>2.1351749405614999E-3</v>
      </c>
      <c r="AL291" s="13">
        <f t="shared" si="473"/>
        <v>3.5936739241317157E-5</v>
      </c>
      <c r="AM291" s="13">
        <f t="shared" si="474"/>
        <v>1.8841297262004448E-3</v>
      </c>
      <c r="AN291" s="13">
        <f t="shared" si="475"/>
        <v>2.2234769115915326E-3</v>
      </c>
      <c r="AO291" s="13">
        <f t="shared" si="476"/>
        <v>1.3119716513231917E-3</v>
      </c>
      <c r="AP291" s="13">
        <f t="shared" si="477"/>
        <v>5.1608949476149996E-4</v>
      </c>
      <c r="AQ291" s="13">
        <f t="shared" si="478"/>
        <v>1.5226035924702772E-4</v>
      </c>
      <c r="AR291" s="13">
        <f t="shared" si="479"/>
        <v>1.7752579214702633E-3</v>
      </c>
      <c r="AS291" s="13">
        <f t="shared" si="480"/>
        <v>2.1200843991952818E-3</v>
      </c>
      <c r="AT291" s="13">
        <f t="shared" si="481"/>
        <v>1.2659450227910196E-3</v>
      </c>
      <c r="AU291" s="13">
        <f t="shared" si="482"/>
        <v>5.0394748477549886E-4</v>
      </c>
      <c r="AV291" s="13">
        <f t="shared" si="483"/>
        <v>1.5045858795568448E-4</v>
      </c>
      <c r="AW291" s="13">
        <f t="shared" si="484"/>
        <v>1.4068561105448724E-6</v>
      </c>
      <c r="AX291" s="13">
        <f t="shared" si="485"/>
        <v>3.7501724775381682E-4</v>
      </c>
      <c r="AY291" s="13">
        <f t="shared" si="486"/>
        <v>4.4256092361047124E-4</v>
      </c>
      <c r="AZ291" s="13">
        <f t="shared" si="487"/>
        <v>2.6113488416875091E-4</v>
      </c>
      <c r="BA291" s="13">
        <f t="shared" si="488"/>
        <v>1.0272247140350324E-4</v>
      </c>
      <c r="BB291" s="13">
        <f t="shared" si="489"/>
        <v>3.0305907323046548E-5</v>
      </c>
      <c r="BC291" s="13">
        <f t="shared" si="490"/>
        <v>7.1528498574792913E-6</v>
      </c>
      <c r="BD291" s="13">
        <f t="shared" si="491"/>
        <v>3.4916606728465223E-4</v>
      </c>
      <c r="BE291" s="13">
        <f t="shared" si="492"/>
        <v>4.1698815874905597E-4</v>
      </c>
      <c r="BF291" s="13">
        <f t="shared" si="493"/>
        <v>2.4899201387054563E-4</v>
      </c>
      <c r="BG291" s="13">
        <f t="shared" si="494"/>
        <v>9.9118758603438539E-5</v>
      </c>
      <c r="BH291" s="13">
        <f t="shared" si="495"/>
        <v>2.9592901859679598E-5</v>
      </c>
      <c r="BI291" s="13">
        <f t="shared" si="496"/>
        <v>7.0682066871345789E-6</v>
      </c>
      <c r="BJ291" s="14">
        <f t="shared" si="497"/>
        <v>0.36401067282041666</v>
      </c>
      <c r="BK291" s="14">
        <f t="shared" si="498"/>
        <v>0.27881899288909573</v>
      </c>
      <c r="BL291" s="14">
        <f t="shared" si="499"/>
        <v>0.33164573197351277</v>
      </c>
      <c r="BM291" s="14">
        <f t="shared" si="500"/>
        <v>0.42310404953035996</v>
      </c>
      <c r="BN291" s="14">
        <f t="shared" si="501"/>
        <v>0.57642477103079914</v>
      </c>
    </row>
    <row r="292" spans="1:66" x14ac:dyDescent="0.25">
      <c r="A292" t="s">
        <v>32</v>
      </c>
      <c r="B292" t="s">
        <v>309</v>
      </c>
      <c r="C292" t="s">
        <v>308</v>
      </c>
      <c r="D292" s="11">
        <v>44352</v>
      </c>
      <c r="E292" s="10">
        <f>VLOOKUP(A292,home!$A$2:$E$405,3,FALSE)</f>
        <v>1.2277580071174401</v>
      </c>
      <c r="F292" s="10">
        <f>VLOOKUP(B292,home!$B$2:$E$405,3,FALSE)</f>
        <v>1.07</v>
      </c>
      <c r="G292" s="10">
        <f>VLOOKUP(C292,away!$B$2:$E$405,4,FALSE)</f>
        <v>1.32</v>
      </c>
      <c r="H292" s="10">
        <f>VLOOKUP(A292,away!$A$2:$E$405,3,FALSE)</f>
        <v>1.1316725978647699</v>
      </c>
      <c r="I292" s="10">
        <f>VLOOKUP(C292,away!$B$2:$E$405,3,FALSE)</f>
        <v>0.56000000000000005</v>
      </c>
      <c r="J292" s="10">
        <f>VLOOKUP(B292,home!$B$2:$E$405,4,FALSE)</f>
        <v>1.27</v>
      </c>
      <c r="K292" s="12">
        <f t="shared" si="502"/>
        <v>1.7340854092526727</v>
      </c>
      <c r="L292" s="12">
        <f t="shared" si="503"/>
        <v>0.80484555160142446</v>
      </c>
      <c r="M292" s="13">
        <f t="shared" si="448"/>
        <v>7.8950756141434333E-2</v>
      </c>
      <c r="N292" s="13">
        <f t="shared" si="449"/>
        <v>0.13690735427432713</v>
      </c>
      <c r="O292" s="13">
        <f t="shared" si="450"/>
        <v>6.3543164876002256E-2</v>
      </c>
      <c r="P292" s="13">
        <f t="shared" si="451"/>
        <v>0.11018927506921243</v>
      </c>
      <c r="Q292" s="13">
        <f t="shared" si="452"/>
        <v>0.11870452273324862</v>
      </c>
      <c r="R292" s="13">
        <f t="shared" si="453"/>
        <v>2.5571216792563151E-2</v>
      </c>
      <c r="S292" s="13">
        <f t="shared" si="454"/>
        <v>3.8446991940544767E-2</v>
      </c>
      <c r="T292" s="13">
        <f t="shared" si="455"/>
        <v>9.5538807076825299E-2</v>
      </c>
      <c r="U292" s="13">
        <f t="shared" si="456"/>
        <v>4.434267393682069E-2</v>
      </c>
      <c r="V292" s="13">
        <f t="shared" si="457"/>
        <v>5.9621498789155332E-3</v>
      </c>
      <c r="W292" s="13">
        <f t="shared" si="458"/>
        <v>6.8614593628009549E-2</v>
      </c>
      <c r="X292" s="13">
        <f t="shared" si="459"/>
        <v>5.5224150456442925E-2</v>
      </c>
      <c r="Y292" s="13">
        <f t="shared" si="460"/>
        <v>2.2223455917917932E-2</v>
      </c>
      <c r="Z292" s="13">
        <f t="shared" si="461"/>
        <v>6.8602933615100328E-3</v>
      </c>
      <c r="AA292" s="13">
        <f t="shared" si="462"/>
        <v>1.1896334621387519E-2</v>
      </c>
      <c r="AB292" s="13">
        <f t="shared" si="463"/>
        <v>1.031463014526776E-2</v>
      </c>
      <c r="AC292" s="13">
        <f t="shared" si="464"/>
        <v>5.2007495329968066E-4</v>
      </c>
      <c r="AD292" s="13">
        <f t="shared" si="465"/>
        <v>2.9745891418033178E-2</v>
      </c>
      <c r="AE292" s="13">
        <f t="shared" si="466"/>
        <v>2.3940848386222988E-2</v>
      </c>
      <c r="AF292" s="13">
        <f t="shared" si="467"/>
        <v>9.6343426626078581E-3</v>
      </c>
      <c r="AG292" s="13">
        <f t="shared" si="468"/>
        <v>2.5847192782012525E-3</v>
      </c>
      <c r="AH292" s="13">
        <f t="shared" si="469"/>
        <v>1.3803691486730329E-3</v>
      </c>
      <c r="AI292" s="13">
        <f t="shared" si="470"/>
        <v>2.3936780000964396E-3</v>
      </c>
      <c r="AJ292" s="13">
        <f t="shared" si="471"/>
        <v>2.0754210472081771E-3</v>
      </c>
      <c r="AK292" s="13">
        <f t="shared" si="472"/>
        <v>1.1996524520065343E-3</v>
      </c>
      <c r="AL292" s="13">
        <f t="shared" si="473"/>
        <v>2.90341397025182E-5</v>
      </c>
      <c r="AM292" s="13">
        <f t="shared" si="474"/>
        <v>1.0316383258645116E-2</v>
      </c>
      <c r="AN292" s="13">
        <f t="shared" si="475"/>
        <v>8.3030951743359293E-3</v>
      </c>
      <c r="AO292" s="13">
        <f t="shared" si="476"/>
        <v>3.3413546077937632E-3</v>
      </c>
      <c r="AP292" s="13">
        <f t="shared" si="477"/>
        <v>8.9642479746857755E-4</v>
      </c>
      <c r="AQ292" s="13">
        <f t="shared" si="478"/>
        <v>1.803708776469481E-4</v>
      </c>
      <c r="AR292" s="13">
        <f t="shared" si="479"/>
        <v>2.2219679377546723E-4</v>
      </c>
      <c r="AS292" s="13">
        <f t="shared" si="480"/>
        <v>3.8530821806876276E-4</v>
      </c>
      <c r="AT292" s="13">
        <f t="shared" si="481"/>
        <v>3.3407867950909436E-4</v>
      </c>
      <c r="AU292" s="13">
        <f t="shared" si="482"/>
        <v>1.9310698789304015E-4</v>
      </c>
      <c r="AV292" s="13">
        <f t="shared" si="483"/>
        <v>8.3716002532513325E-5</v>
      </c>
      <c r="AW292" s="13">
        <f t="shared" si="484"/>
        <v>1.1256140192936305E-6</v>
      </c>
      <c r="AX292" s="13">
        <f t="shared" si="485"/>
        <v>2.9815816141791759E-3</v>
      </c>
      <c r="AY292" s="13">
        <f t="shared" si="486"/>
        <v>2.3997126989087039E-3</v>
      </c>
      <c r="AZ292" s="13">
        <f t="shared" si="487"/>
        <v>9.6569904541905956E-4</v>
      </c>
      <c r="BA292" s="13">
        <f t="shared" si="488"/>
        <v>2.5907952696375736E-4</v>
      </c>
      <c r="BB292" s="13">
        <f t="shared" si="489"/>
        <v>5.2129751196945341E-5</v>
      </c>
      <c r="BC292" s="13">
        <f t="shared" si="490"/>
        <v>8.3912796713900994E-6</v>
      </c>
      <c r="BD292" s="13">
        <f t="shared" si="491"/>
        <v>2.9805683508380639E-5</v>
      </c>
      <c r="BE292" s="13">
        <f t="shared" si="492"/>
        <v>5.1685600884685871E-5</v>
      </c>
      <c r="BF292" s="13">
        <f t="shared" si="493"/>
        <v>4.4813623181295412E-5</v>
      </c>
      <c r="BG292" s="13">
        <f t="shared" si="494"/>
        <v>2.5903550031477242E-5</v>
      </c>
      <c r="BH292" s="13">
        <f t="shared" si="495"/>
        <v>1.1229742039357818E-5</v>
      </c>
      <c r="BI292" s="13">
        <f t="shared" si="496"/>
        <v>3.894666364024346E-6</v>
      </c>
      <c r="BJ292" s="14">
        <f t="shared" si="497"/>
        <v>0.59282290846406616</v>
      </c>
      <c r="BK292" s="14">
        <f t="shared" si="498"/>
        <v>0.23649799482201794</v>
      </c>
      <c r="BL292" s="14">
        <f t="shared" si="499"/>
        <v>0.16410288056781369</v>
      </c>
      <c r="BM292" s="14">
        <f t="shared" si="500"/>
        <v>0.46401920024373022</v>
      </c>
      <c r="BN292" s="14">
        <f t="shared" si="501"/>
        <v>0.53386628988678797</v>
      </c>
    </row>
    <row r="293" spans="1:66" x14ac:dyDescent="0.25">
      <c r="A293" t="s">
        <v>32</v>
      </c>
      <c r="B293" t="s">
        <v>210</v>
      </c>
      <c r="C293" t="s">
        <v>209</v>
      </c>
      <c r="D293" s="11">
        <v>44352</v>
      </c>
      <c r="E293" s="10">
        <f>VLOOKUP(A293,home!$A$2:$E$405,3,FALSE)</f>
        <v>1.2277580071174401</v>
      </c>
      <c r="F293" s="10">
        <f>VLOOKUP(B293,home!$B$2:$E$405,3,FALSE)</f>
        <v>0.92</v>
      </c>
      <c r="G293" s="10">
        <f>VLOOKUP(C293,away!$B$2:$E$405,4,FALSE)</f>
        <v>0.87</v>
      </c>
      <c r="H293" s="10">
        <f>VLOOKUP(A293,away!$A$2:$E$405,3,FALSE)</f>
        <v>1.1316725978647699</v>
      </c>
      <c r="I293" s="10">
        <f>VLOOKUP(C293,away!$B$2:$E$405,3,FALSE)</f>
        <v>0.81</v>
      </c>
      <c r="J293" s="10">
        <f>VLOOKUP(B293,home!$B$2:$E$405,4,FALSE)</f>
        <v>1.1000000000000001</v>
      </c>
      <c r="K293" s="12">
        <f t="shared" si="502"/>
        <v>0.98269750889679919</v>
      </c>
      <c r="L293" s="12">
        <f t="shared" si="503"/>
        <v>1.0083202846975101</v>
      </c>
      <c r="M293" s="13">
        <f t="shared" si="448"/>
        <v>0.13655636849477501</v>
      </c>
      <c r="N293" s="13">
        <f t="shared" si="449"/>
        <v>0.13419360314380877</v>
      </c>
      <c r="O293" s="13">
        <f t="shared" si="450"/>
        <v>0.13769255635790964</v>
      </c>
      <c r="P293" s="13">
        <f t="shared" si="451"/>
        <v>0.13531013212654994</v>
      </c>
      <c r="Q293" s="13">
        <f t="shared" si="452"/>
        <v>6.5935859759653256E-2</v>
      </c>
      <c r="R293" s="13">
        <f t="shared" si="453"/>
        <v>6.9419098813767705E-2</v>
      </c>
      <c r="S293" s="13">
        <f t="shared" si="454"/>
        <v>3.3518817280215198E-2</v>
      </c>
      <c r="T293" s="13">
        <f t="shared" si="455"/>
        <v>6.6484464884628683E-2</v>
      </c>
      <c r="U293" s="13">
        <f t="shared" si="456"/>
        <v>6.8217975474150261E-2</v>
      </c>
      <c r="V293" s="13">
        <f t="shared" si="457"/>
        <v>3.6903243245136057E-3</v>
      </c>
      <c r="W293" s="13">
        <f t="shared" si="458"/>
        <v>2.1598335044259991E-2</v>
      </c>
      <c r="X293" s="13">
        <f t="shared" si="459"/>
        <v>2.1778039340820444E-2</v>
      </c>
      <c r="Y293" s="13">
        <f t="shared" si="460"/>
        <v>1.0979619414144822E-2</v>
      </c>
      <c r="Z293" s="13">
        <f t="shared" si="461"/>
        <v>2.3332228493114282E-2</v>
      </c>
      <c r="AA293" s="13">
        <f t="shared" si="462"/>
        <v>2.2928522817194322E-2</v>
      </c>
      <c r="AB293" s="13">
        <f t="shared" si="463"/>
        <v>1.1265901127570139E-2</v>
      </c>
      <c r="AC293" s="13">
        <f t="shared" si="464"/>
        <v>2.2854036278380476E-4</v>
      </c>
      <c r="AD293" s="13">
        <f t="shared" si="465"/>
        <v>5.3061575110781821E-3</v>
      </c>
      <c r="AE293" s="13">
        <f t="shared" si="466"/>
        <v>5.350306252220184E-3</v>
      </c>
      <c r="AF293" s="13">
        <f t="shared" si="467"/>
        <v>2.6974111617287621E-3</v>
      </c>
      <c r="AG293" s="13">
        <f t="shared" si="468"/>
        <v>9.0661813018019571E-4</v>
      </c>
      <c r="AH293" s="13">
        <f t="shared" si="469"/>
        <v>5.8815898192010859E-3</v>
      </c>
      <c r="AI293" s="13">
        <f t="shared" si="470"/>
        <v>5.7798236636816824E-3</v>
      </c>
      <c r="AJ293" s="13">
        <f t="shared" si="471"/>
        <v>2.8399091580813799E-3</v>
      </c>
      <c r="AK293" s="13">
        <f t="shared" si="472"/>
        <v>9.3025721837992621E-4</v>
      </c>
      <c r="AL293" s="13">
        <f t="shared" si="473"/>
        <v>9.0581866010033872E-6</v>
      </c>
      <c r="AM293" s="13">
        <f t="shared" si="474"/>
        <v>1.0428695535901144E-3</v>
      </c>
      <c r="AN293" s="13">
        <f t="shared" si="475"/>
        <v>1.0515465251783494E-3</v>
      </c>
      <c r="AO293" s="13">
        <f t="shared" si="476"/>
        <v>5.3014784582025532E-4</v>
      </c>
      <c r="AP293" s="13">
        <f t="shared" si="477"/>
        <v>1.7818627560975056E-4</v>
      </c>
      <c r="AQ293" s="13">
        <f t="shared" si="478"/>
        <v>4.4917209038003159E-5</v>
      </c>
      <c r="AR293" s="13">
        <f t="shared" si="479"/>
        <v>1.1861052641941637E-3</v>
      </c>
      <c r="AS293" s="13">
        <f t="shared" si="480"/>
        <v>1.1655826884129845E-3</v>
      </c>
      <c r="AT293" s="13">
        <f t="shared" si="481"/>
        <v>5.7270760215833696E-4</v>
      </c>
      <c r="AU293" s="13">
        <f t="shared" si="482"/>
        <v>1.8759944465575229E-4</v>
      </c>
      <c r="AV293" s="13">
        <f t="shared" si="483"/>
        <v>4.608837673340767E-5</v>
      </c>
      <c r="AW293" s="13">
        <f t="shared" si="484"/>
        <v>2.4932000188291979E-7</v>
      </c>
      <c r="AX293" s="13">
        <f t="shared" si="485"/>
        <v>1.7080421873622034E-4</v>
      </c>
      <c r="AY293" s="13">
        <f t="shared" si="486"/>
        <v>1.722253584636415E-4</v>
      </c>
      <c r="AZ293" s="13">
        <f t="shared" si="487"/>
        <v>8.6829161239094848E-5</v>
      </c>
      <c r="BA293" s="13">
        <f t="shared" si="488"/>
        <v>2.9183868193550047E-5</v>
      </c>
      <c r="BB293" s="13">
        <f t="shared" si="489"/>
        <v>7.3566715713737471E-6</v>
      </c>
      <c r="BC293" s="13">
        <f t="shared" si="490"/>
        <v>1.4835762346547317E-6</v>
      </c>
      <c r="BD293" s="13">
        <f t="shared" si="491"/>
        <v>1.9932899961224568E-4</v>
      </c>
      <c r="BE293" s="13">
        <f t="shared" si="492"/>
        <v>1.9588011136984488E-4</v>
      </c>
      <c r="BF293" s="13">
        <f t="shared" si="493"/>
        <v>9.6245448742787067E-5</v>
      </c>
      <c r="BG293" s="13">
        <f t="shared" si="494"/>
        <v>3.1526720907397142E-5</v>
      </c>
      <c r="BH293" s="13">
        <f t="shared" si="495"/>
        <v>7.7453075248459504E-6</v>
      </c>
      <c r="BI293" s="13">
        <f t="shared" si="496"/>
        <v>1.5222588820611506E-6</v>
      </c>
      <c r="BJ293" s="14">
        <f t="shared" si="497"/>
        <v>0.33854596490619815</v>
      </c>
      <c r="BK293" s="14">
        <f t="shared" si="498"/>
        <v>0.30948546613390221</v>
      </c>
      <c r="BL293" s="14">
        <f t="shared" si="499"/>
        <v>0.32864596667312984</v>
      </c>
      <c r="BM293" s="14">
        <f t="shared" si="500"/>
        <v>0.32073003147141843</v>
      </c>
      <c r="BN293" s="14">
        <f t="shared" si="501"/>
        <v>0.6791076186964643</v>
      </c>
    </row>
    <row r="294" spans="1:66" x14ac:dyDescent="0.25">
      <c r="A294" t="s">
        <v>32</v>
      </c>
      <c r="B294" t="s">
        <v>212</v>
      </c>
      <c r="C294" t="s">
        <v>211</v>
      </c>
      <c r="D294" s="11">
        <v>44382</v>
      </c>
      <c r="E294" s="10">
        <f>VLOOKUP(A294,home!$A$2:$E$405,3,FALSE)</f>
        <v>1.2277580071174401</v>
      </c>
      <c r="F294" s="10">
        <f>VLOOKUP(B294,home!$B$2:$E$405,3,FALSE)</f>
        <v>0.81</v>
      </c>
      <c r="G294" s="10">
        <f>VLOOKUP(C294,away!$B$2:$E$405,4,FALSE)</f>
        <v>1.78</v>
      </c>
      <c r="H294" s="10">
        <f>VLOOKUP(A294,away!$A$2:$E$405,3,FALSE)</f>
        <v>1.1316725978647699</v>
      </c>
      <c r="I294" s="10">
        <f>VLOOKUP(C294,away!$B$2:$E$405,3,FALSE)</f>
        <v>0.92</v>
      </c>
      <c r="J294" s="10">
        <f>VLOOKUP(B294,home!$B$2:$E$405,4,FALSE)</f>
        <v>1.22</v>
      </c>
      <c r="K294" s="12">
        <f t="shared" si="502"/>
        <v>1.7701814946619252</v>
      </c>
      <c r="L294" s="12">
        <f t="shared" si="503"/>
        <v>1.2701893238434179</v>
      </c>
      <c r="M294" s="13">
        <f t="shared" si="448"/>
        <v>4.7817154720367266E-2</v>
      </c>
      <c r="N294" s="13">
        <f t="shared" si="449"/>
        <v>8.4645042413380264E-2</v>
      </c>
      <c r="O294" s="13">
        <f t="shared" si="450"/>
        <v>6.0736839422379382E-2</v>
      </c>
      <c r="P294" s="13">
        <f t="shared" si="451"/>
        <v>0.10751522918974889</v>
      </c>
      <c r="Q294" s="13">
        <f t="shared" si="452"/>
        <v>7.4918543847519781E-2</v>
      </c>
      <c r="R294" s="13">
        <f t="shared" si="453"/>
        <v>3.8573642499149172E-2</v>
      </c>
      <c r="S294" s="13">
        <f t="shared" si="454"/>
        <v>6.04360745391683E-2</v>
      </c>
      <c r="T294" s="13">
        <f t="shared" si="455"/>
        <v>9.5160734553014589E-2</v>
      </c>
      <c r="U294" s="13">
        <f t="shared" si="456"/>
        <v>6.8282348133698642E-2</v>
      </c>
      <c r="V294" s="13">
        <f t="shared" si="457"/>
        <v>1.5098715195894025E-2</v>
      </c>
      <c r="W294" s="13">
        <f t="shared" si="458"/>
        <v>4.4206473308632498E-2</v>
      </c>
      <c r="X294" s="13">
        <f t="shared" si="459"/>
        <v>5.6150590441394012E-2</v>
      </c>
      <c r="Y294" s="13">
        <f t="shared" si="460"/>
        <v>3.5660940253081481E-2</v>
      </c>
      <c r="Z294" s="13">
        <f t="shared" si="461"/>
        <v>1.6331942961390667E-2</v>
      </c>
      <c r="AA294" s="13">
        <f t="shared" si="462"/>
        <v>2.8910503202127839E-2</v>
      </c>
      <c r="AB294" s="13">
        <f t="shared" si="463"/>
        <v>2.5588418884885521E-2</v>
      </c>
      <c r="AC294" s="13">
        <f t="shared" si="464"/>
        <v>2.1218088914043056E-3</v>
      </c>
      <c r="AD294" s="13">
        <f t="shared" si="465"/>
        <v>1.9563370248801896E-2</v>
      </c>
      <c r="AE294" s="13">
        <f t="shared" si="466"/>
        <v>2.4849184028424114E-2</v>
      </c>
      <c r="AF294" s="13">
        <f t="shared" si="467"/>
        <v>1.5781584129562345E-2</v>
      </c>
      <c r="AG294" s="13">
        <f t="shared" si="468"/>
        <v>6.6818665582356017E-3</v>
      </c>
      <c r="AH294" s="13">
        <f t="shared" si="469"/>
        <v>5.186164896794518E-3</v>
      </c>
      <c r="AI294" s="13">
        <f t="shared" si="470"/>
        <v>9.1804531285709281E-3</v>
      </c>
      <c r="AJ294" s="13">
        <f t="shared" si="471"/>
        <v>8.1255341204037185E-3</v>
      </c>
      <c r="AK294" s="13">
        <f t="shared" si="472"/>
        <v>4.7945567113942414E-3</v>
      </c>
      <c r="AL294" s="13">
        <f t="shared" si="473"/>
        <v>1.9083257512100577E-4</v>
      </c>
      <c r="AM294" s="13">
        <f t="shared" si="474"/>
        <v>6.9261431975297574E-3</v>
      </c>
      <c r="AN294" s="13">
        <f t="shared" si="475"/>
        <v>8.7975131449130085E-3</v>
      </c>
      <c r="AO294" s="13">
        <f t="shared" si="476"/>
        <v>5.5872536365203194E-3</v>
      </c>
      <c r="AP294" s="13">
        <f t="shared" si="477"/>
        <v>2.3656233062378067E-3</v>
      </c>
      <c r="AQ294" s="13">
        <f t="shared" si="478"/>
        <v>7.5119736695460732E-4</v>
      </c>
      <c r="AR294" s="13">
        <f t="shared" si="479"/>
        <v>1.3174822567199799E-3</v>
      </c>
      <c r="AS294" s="13">
        <f t="shared" si="480"/>
        <v>2.3321827103911404E-3</v>
      </c>
      <c r="AT294" s="13">
        <f t="shared" si="481"/>
        <v>2.0641933380524447E-3</v>
      </c>
      <c r="AU294" s="13">
        <f t="shared" si="482"/>
        <v>1.2179989494749547E-3</v>
      </c>
      <c r="AV294" s="13">
        <f t="shared" si="483"/>
        <v>5.3901980021955757E-4</v>
      </c>
      <c r="AW294" s="13">
        <f t="shared" si="484"/>
        <v>1.1918902426330418E-5</v>
      </c>
      <c r="AX294" s="13">
        <f t="shared" si="485"/>
        <v>2.0434217529409593E-3</v>
      </c>
      <c r="AY294" s="13">
        <f t="shared" si="486"/>
        <v>2.5955324946950087E-3</v>
      </c>
      <c r="AZ294" s="13">
        <f t="shared" si="487"/>
        <v>1.6484088322251368E-3</v>
      </c>
      <c r="BA294" s="13">
        <f t="shared" si="488"/>
        <v>6.9793043334052127E-4</v>
      </c>
      <c r="BB294" s="13">
        <f t="shared" si="489"/>
        <v>2.2162594630363504E-4</v>
      </c>
      <c r="BC294" s="13">
        <f t="shared" si="490"/>
        <v>5.630138217631438E-5</v>
      </c>
      <c r="BD294" s="13">
        <f t="shared" si="491"/>
        <v>2.7890864947314147E-4</v>
      </c>
      <c r="BE294" s="13">
        <f t="shared" si="492"/>
        <v>4.9371892999850462E-4</v>
      </c>
      <c r="BF294" s="13">
        <f t="shared" si="493"/>
        <v>4.3698605672381975E-4</v>
      </c>
      <c r="BG294" s="13">
        <f t="shared" si="494"/>
        <v>2.5784821034593059E-4</v>
      </c>
      <c r="BH294" s="13">
        <f t="shared" si="495"/>
        <v>1.1410953259651548E-4</v>
      </c>
      <c r="BI294" s="13">
        <f t="shared" si="496"/>
        <v>4.0398916593374702E-5</v>
      </c>
      <c r="BJ294" s="14">
        <f t="shared" si="497"/>
        <v>0.48930928127588369</v>
      </c>
      <c r="BK294" s="14">
        <f t="shared" si="498"/>
        <v>0.23577534760639884</v>
      </c>
      <c r="BL294" s="14">
        <f t="shared" si="499"/>
        <v>0.25847130834999332</v>
      </c>
      <c r="BM294" s="14">
        <f t="shared" si="500"/>
        <v>0.5830978145088529</v>
      </c>
      <c r="BN294" s="14">
        <f t="shared" si="501"/>
        <v>0.41420645209254475</v>
      </c>
    </row>
    <row r="295" spans="1:66" s="15" customFormat="1" x14ac:dyDescent="0.25">
      <c r="A295" s="15" t="s">
        <v>32</v>
      </c>
      <c r="B295" s="15" t="s">
        <v>311</v>
      </c>
      <c r="C295" s="15" t="s">
        <v>310</v>
      </c>
      <c r="D295" s="16">
        <v>44382</v>
      </c>
      <c r="E295" s="15">
        <f>VLOOKUP(A295,home!$A$2:$E$405,3,FALSE)</f>
        <v>1.2277580071174401</v>
      </c>
      <c r="F295" s="15">
        <f>VLOOKUP(B295,home!$B$2:$E$405,3,FALSE)</f>
        <v>0.81</v>
      </c>
      <c r="G295" s="15">
        <f>VLOOKUP(C295,away!$B$2:$E$405,4,FALSE)</f>
        <v>1.02</v>
      </c>
      <c r="H295" s="15">
        <f>VLOOKUP(A295,away!$A$2:$E$405,3,FALSE)</f>
        <v>1.1316725978647699</v>
      </c>
      <c r="I295" s="15">
        <f>VLOOKUP(C295,away!$B$2:$E$405,3,FALSE)</f>
        <v>0.81</v>
      </c>
      <c r="J295" s="15">
        <f>VLOOKUP(B295,home!$B$2:$E$405,4,FALSE)</f>
        <v>1.33</v>
      </c>
      <c r="K295" s="17">
        <f t="shared" si="502"/>
        <v>1.0143736654804292</v>
      </c>
      <c r="L295" s="17">
        <f t="shared" si="503"/>
        <v>1.219150889679717</v>
      </c>
      <c r="M295" s="18">
        <f t="shared" si="448"/>
        <v>0.10715010735389645</v>
      </c>
      <c r="N295" s="18">
        <f t="shared" si="449"/>
        <v>0.10869024715319343</v>
      </c>
      <c r="O295" s="18">
        <f t="shared" si="450"/>
        <v>0.13063214870978004</v>
      </c>
      <c r="P295" s="18">
        <f t="shared" si="451"/>
        <v>0.1325098115163241</v>
      </c>
      <c r="Q295" s="18">
        <f t="shared" si="452"/>
        <v>5.5126262203379295E-2</v>
      </c>
      <c r="R295" s="18">
        <f t="shared" si="453"/>
        <v>7.9630150160150737E-2</v>
      </c>
      <c r="S295" s="18">
        <f t="shared" si="454"/>
        <v>4.0967878105101184E-2</v>
      </c>
      <c r="T295" s="18">
        <f t="shared" si="455"/>
        <v>6.7207231609967236E-2</v>
      </c>
      <c r="U295" s="18">
        <f t="shared" si="456"/>
        <v>8.0774727300709087E-2</v>
      </c>
      <c r="V295" s="18">
        <f t="shared" si="457"/>
        <v>5.6293258329031346E-3</v>
      </c>
      <c r="W295" s="18">
        <f t="shared" si="458"/>
        <v>1.8639542885159035E-2</v>
      </c>
      <c r="X295" s="18">
        <f t="shared" si="459"/>
        <v>2.2724415291664878E-2</v>
      </c>
      <c r="Y295" s="18">
        <f t="shared" si="460"/>
        <v>1.3852245560142303E-2</v>
      </c>
      <c r="Z295" s="18">
        <f t="shared" si="461"/>
        <v>3.2360389471025756E-2</v>
      </c>
      <c r="AA295" s="18">
        <f t="shared" si="462"/>
        <v>3.2825526884098684E-2</v>
      </c>
      <c r="AB295" s="18">
        <f t="shared" si="463"/>
        <v>1.6648675013374775E-2</v>
      </c>
      <c r="AC295" s="18">
        <f t="shared" si="464"/>
        <v>4.3510275182125313E-4</v>
      </c>
      <c r="AD295" s="18">
        <f t="shared" si="465"/>
        <v>4.7268653598246052E-3</v>
      </c>
      <c r="AE295" s="18">
        <f t="shared" si="466"/>
        <v>5.7627621088264039E-3</v>
      </c>
      <c r="AF295" s="18">
        <f t="shared" si="467"/>
        <v>3.5128382759941372E-3</v>
      </c>
      <c r="AG295" s="18">
        <f t="shared" si="468"/>
        <v>1.4275599698264055E-3</v>
      </c>
      <c r="AH295" s="18">
        <f t="shared" si="469"/>
        <v>9.8630494034957997E-3</v>
      </c>
      <c r="AI295" s="18">
        <f t="shared" si="470"/>
        <v>1.0004817576238596E-2</v>
      </c>
      <c r="AJ295" s="18">
        <f t="shared" si="471"/>
        <v>5.0743117386360835E-3</v>
      </c>
      <c r="AK295" s="18">
        <f t="shared" si="472"/>
        <v>1.7157493993702178E-3</v>
      </c>
      <c r="AL295" s="18">
        <f t="shared" si="473"/>
        <v>2.1523220109763729E-5</v>
      </c>
      <c r="AM295" s="18">
        <f t="shared" si="474"/>
        <v>9.5896154825555091E-4</v>
      </c>
      <c r="AN295" s="18">
        <f t="shared" si="475"/>
        <v>1.1691188247243938E-3</v>
      </c>
      <c r="AO295" s="18">
        <f t="shared" si="476"/>
        <v>7.1266612765202516E-4</v>
      </c>
      <c r="AP295" s="18">
        <f t="shared" si="477"/>
        <v>2.8961584785718849E-4</v>
      </c>
      <c r="AQ295" s="18">
        <f t="shared" si="478"/>
        <v>8.8271354645109241E-5</v>
      </c>
      <c r="AR295" s="18">
        <f t="shared" si="479"/>
        <v>2.4049090910453793E-3</v>
      </c>
      <c r="AS295" s="18">
        <f t="shared" si="480"/>
        <v>2.4394764498309085E-3</v>
      </c>
      <c r="AT295" s="18">
        <f t="shared" si="481"/>
        <v>1.2372703341340812E-3</v>
      </c>
      <c r="AU295" s="18">
        <f t="shared" si="482"/>
        <v>4.1835148134192787E-4</v>
      </c>
      <c r="AV295" s="18">
        <f t="shared" si="483"/>
        <v>1.0609118139699467E-4</v>
      </c>
      <c r="AW295" s="18">
        <f t="shared" si="484"/>
        <v>7.3936718580054189E-7</v>
      </c>
      <c r="AX295" s="18">
        <f t="shared" si="485"/>
        <v>1.6212422345979506E-4</v>
      </c>
      <c r="AY295" s="18">
        <f t="shared" si="486"/>
        <v>1.976538912696424E-4</v>
      </c>
      <c r="AZ295" s="18">
        <f t="shared" si="487"/>
        <v>1.2048495869502131E-4</v>
      </c>
      <c r="BA295" s="18">
        <f t="shared" si="488"/>
        <v>4.8963114862019742E-5</v>
      </c>
      <c r="BB295" s="18">
        <f t="shared" si="489"/>
        <v>1.4923356261380388E-5</v>
      </c>
      <c r="BC295" s="18">
        <f t="shared" si="490"/>
        <v>3.6387646126138517E-6</v>
      </c>
      <c r="BD295" s="18">
        <f t="shared" si="491"/>
        <v>4.8865784299113597E-4</v>
      </c>
      <c r="BE295" s="18">
        <f t="shared" si="492"/>
        <v>4.9568164736067861E-4</v>
      </c>
      <c r="BF295" s="18">
        <f t="shared" si="493"/>
        <v>2.5140320477231448E-4</v>
      </c>
      <c r="BG295" s="18">
        <f t="shared" si="494"/>
        <v>8.50055967794732E-5</v>
      </c>
      <c r="BH295" s="18">
        <f t="shared" si="495"/>
        <v>2.1556859697886398E-5</v>
      </c>
      <c r="BI295" s="18">
        <f t="shared" si="496"/>
        <v>4.3733421575984741E-6</v>
      </c>
      <c r="BJ295" s="19">
        <f t="shared" si="497"/>
        <v>0.30543639243027243</v>
      </c>
      <c r="BK295" s="19">
        <f t="shared" si="498"/>
        <v>0.28691140267142551</v>
      </c>
      <c r="BL295" s="19">
        <f t="shared" si="499"/>
        <v>0.37512193321736237</v>
      </c>
      <c r="BM295" s="19">
        <f t="shared" si="500"/>
        <v>0.38589447616927824</v>
      </c>
      <c r="BN295" s="19">
        <f t="shared" si="501"/>
        <v>0.61373872709672417</v>
      </c>
    </row>
    <row r="296" spans="1:66" s="10" customFormat="1" x14ac:dyDescent="0.25">
      <c r="A296" t="s">
        <v>13</v>
      </c>
      <c r="B296" t="s">
        <v>61</v>
      </c>
      <c r="C296" t="s">
        <v>58</v>
      </c>
      <c r="D296" s="11">
        <v>44382</v>
      </c>
      <c r="E296" s="10">
        <f>VLOOKUP(A296,home!$A$2:$E$405,3,FALSE)</f>
        <v>1.6655052264808401</v>
      </c>
      <c r="F296" s="10">
        <f>VLOOKUP(B296,home!$B$2:$E$405,3,FALSE)</f>
        <v>1.01</v>
      </c>
      <c r="G296" s="10">
        <f>VLOOKUP(C296,away!$B$2:$E$405,4,FALSE)</f>
        <v>0.9</v>
      </c>
      <c r="H296" s="10">
        <f>VLOOKUP(A296,away!$A$2:$E$405,3,FALSE)</f>
        <v>1.33797909407666</v>
      </c>
      <c r="I296" s="10">
        <f>VLOOKUP(C296,away!$B$2:$E$405,3,FALSE)</f>
        <v>0.49</v>
      </c>
      <c r="J296" s="10">
        <f>VLOOKUP(B296,home!$B$2:$E$405,4,FALSE)</f>
        <v>1.1200000000000001</v>
      </c>
      <c r="K296" s="12">
        <f t="shared" ref="K296:K359" si="504">E296*F296*G296</f>
        <v>1.5139442508710836</v>
      </c>
      <c r="L296" s="12">
        <f t="shared" ref="L296:L359" si="505">H296*I296*J296</f>
        <v>0.7342829268292711</v>
      </c>
      <c r="M296" s="13">
        <f t="shared" ref="M296:M359" si="506">_xlfn.POISSON.DIST(0,K296,FALSE) * _xlfn.POISSON.DIST(0,L296,FALSE)</f>
        <v>0.10558624438500737</v>
      </c>
      <c r="N296" s="13">
        <f t="shared" ref="N296:N359" si="507">_xlfn.POISSON.DIST(1,K296,FALSE) * _xlfn.POISSON.DIST(0,L296,FALSE)</f>
        <v>0.15985168765775115</v>
      </c>
      <c r="O296" s="13">
        <f t="shared" ref="O296:O359" si="508">_xlfn.POISSON.DIST(0,K296,FALSE) * _xlfn.POISSON.DIST(1,L296,FALSE)</f>
        <v>7.7530176559933897E-2</v>
      </c>
      <c r="P296" s="13">
        <f t="shared" ref="P296:P359" si="509">_xlfn.POISSON.DIST(1,K296,FALSE) * _xlfn.POISSON.DIST(1,L296,FALSE)</f>
        <v>0.11737636507193198</v>
      </c>
      <c r="Q296" s="13">
        <f t="shared" ref="Q296:Q359" si="510">_xlfn.POISSON.DIST(2,K296,FALSE) * _xlfn.POISSON.DIST(0,L296,FALSE)</f>
        <v>0.12100327176074628</v>
      </c>
      <c r="R296" s="13">
        <f t="shared" ref="R296:R359" si="511">_xlfn.POISSON.DIST(0,K296,FALSE) * _xlfn.POISSON.DIST(2,L296,FALSE)</f>
        <v>2.8464542481009207E-2</v>
      </c>
      <c r="S296" s="13">
        <f t="shared" ref="S296:S359" si="512">_xlfn.POISSON.DIST(2,K296,FALSE) * _xlfn.POISSON.DIST(2,L296,FALSE)</f>
        <v>3.2620752726232348E-2</v>
      </c>
      <c r="T296" s="13">
        <f t="shared" ref="T296:T359" si="513">_xlfn.POISSON.DIST(2,K296,FALSE) * _xlfn.POISSON.DIST(1,L296,FALSE)</f>
        <v>8.8850636544398467E-2</v>
      </c>
      <c r="U296" s="13">
        <f t="shared" ref="U296:U359" si="514">_xlfn.POISSON.DIST(1,K296,FALSE) * _xlfn.POISSON.DIST(2,L296,FALSE)</f>
        <v>4.309373044279962E-2</v>
      </c>
      <c r="V296" s="13">
        <f t="shared" ref="V296:V359" si="515">_xlfn.POISSON.DIST(3,K296,FALSE) * _xlfn.POISSON.DIST(3,L296,FALSE)</f>
        <v>4.0292552660698569E-3</v>
      </c>
      <c r="W296" s="13">
        <f t="shared" ref="W296:W359" si="516">_xlfn.POISSON.DIST(3,K296,FALSE) * _xlfn.POISSON.DIST(0,L296,FALSE)</f>
        <v>6.1064069206257711E-2</v>
      </c>
      <c r="X296" s="13">
        <f t="shared" ref="X296:X359" si="517">_xlfn.POISSON.DIST(3,K296,FALSE) * _xlfn.POISSON.DIST(1,L296,FALSE)</f>
        <v>4.4838303460876076E-2</v>
      </c>
      <c r="Y296" s="13">
        <f t="shared" ref="Y296:Y359" si="518">_xlfn.POISSON.DIST(3,K296,FALSE) * _xlfn.POISSON.DIST(2,L296,FALSE)</f>
        <v>1.6462000349655562E-2</v>
      </c>
      <c r="Z296" s="13">
        <f t="shared" ref="Z296:Z359" si="519">_xlfn.POISSON.DIST(0,K296,FALSE) * _xlfn.POISSON.DIST(3,L296,FALSE)</f>
        <v>6.9670091879371881E-3</v>
      </c>
      <c r="AA296" s="13">
        <f t="shared" ref="AA296:AA359" si="520">_xlfn.POISSON.DIST(1,K296,FALSE) * _xlfn.POISSON.DIST(3,L296,FALSE)</f>
        <v>1.0547663505843522E-2</v>
      </c>
      <c r="AB296" s="13">
        <f t="shared" ref="AB296:AB359" si="521">_xlfn.POISSON.DIST(2,K296,FALSE) * _xlfn.POISSON.DIST(3,L296,FALSE)</f>
        <v>7.9842872623972719E-3</v>
      </c>
      <c r="AC296" s="13">
        <f t="shared" ref="AC296:AC359" si="522">_xlfn.POISSON.DIST(4,K296,FALSE) * _xlfn.POISSON.DIST(4,L296,FALSE)</f>
        <v>2.7994847945918527E-4</v>
      </c>
      <c r="AD296" s="13">
        <f t="shared" ref="AD296:AD359" si="523">_xlfn.POISSON.DIST(4,K296,FALSE) * _xlfn.POISSON.DIST(0,L296,FALSE)</f>
        <v>2.3111899127401969E-2</v>
      </c>
      <c r="AE296" s="13">
        <f t="shared" ref="AE296:AE359" si="524">_xlfn.POISSON.DIST(4,K296,FALSE) * _xlfn.POISSON.DIST(1,L296,FALSE)</f>
        <v>1.6970672935851593E-2</v>
      </c>
      <c r="AF296" s="13">
        <f t="shared" ref="AF296:AF359" si="525">_xlfn.POISSON.DIST(4,K296,FALSE) * _xlfn.POISSON.DIST(2,L296,FALSE)</f>
        <v>6.2306376967997037E-3</v>
      </c>
      <c r="AG296" s="13">
        <f t="shared" ref="AG296:AG359" si="526">_xlfn.POISSON.DIST(4,K296,FALSE) * _xlfn.POISSON.DIST(3,L296,FALSE)</f>
        <v>1.525016961339625E-3</v>
      </c>
      <c r="AH296" s="13">
        <f t="shared" ref="AH296:AH359" si="527">_xlfn.POISSON.DIST(0,K296,FALSE) * _xlfn.POISSON.DIST(4,L296,FALSE)</f>
        <v>1.2789389744412352E-3</v>
      </c>
      <c r="AI296" s="13">
        <f t="shared" ref="AI296:AI359" si="528">_xlfn.POISSON.DIST(1,K296,FALSE) * _xlfn.POISSON.DIST(4,L296,FALSE)</f>
        <v>1.9362423075702678E-3</v>
      </c>
      <c r="AJ296" s="13">
        <f t="shared" ref="AJ296:AJ359" si="529">_xlfn.POISSON.DIST(2,K296,FALSE) * _xlfn.POISSON.DIST(4,L296,FALSE)</f>
        <v>1.4656814549196841E-3</v>
      </c>
      <c r="AK296" s="13">
        <f t="shared" ref="AK296:AK359" si="530">_xlfn.POISSON.DIST(3,K296,FALSE) * _xlfn.POISSON.DIST(4,L296,FALSE)</f>
        <v>7.3965333742800682E-4</v>
      </c>
      <c r="AL296" s="13">
        <f t="shared" ref="AL296:AL359" si="531">_xlfn.POISSON.DIST(5,K296,FALSE) * _xlfn.POISSON.DIST(5,L296,FALSE)</f>
        <v>1.2448339314547844E-5</v>
      </c>
      <c r="AM296" s="13">
        <f t="shared" ref="AM296:AM359" si="532">_xlfn.POISSON.DIST(5,K296,FALSE) * _xlfn.POISSON.DIST(0,L296,FALSE)</f>
        <v>6.9980253621285239E-3</v>
      </c>
      <c r="AN296" s="13">
        <f t="shared" ref="AN296:AN359" si="533">_xlfn.POISSON.DIST(5,K296,FALSE) * _xlfn.POISSON.DIST(1,L296,FALSE)</f>
        <v>5.138530544929203E-3</v>
      </c>
      <c r="AO296" s="13">
        <f t="shared" ref="AO296:AO359" si="534">_xlfn.POISSON.DIST(5,K296,FALSE) * _xlfn.POISSON.DIST(2,L296,FALSE)</f>
        <v>1.8865676240661122E-3</v>
      </c>
      <c r="AP296" s="13">
        <f t="shared" ref="AP296:AP359" si="535">_xlfn.POISSON.DIST(5,K296,FALSE) * _xlfn.POISSON.DIST(3,L296,FALSE)</f>
        <v>4.6175813222020299E-4</v>
      </c>
      <c r="AQ296" s="13">
        <f t="shared" ref="AQ296:AQ359" si="536">_xlfn.POISSON.DIST(5,K296,FALSE) * _xlfn.POISSON.DIST(4,L296,FALSE)</f>
        <v>8.4765278203467037E-5</v>
      </c>
      <c r="AR296" s="13">
        <f t="shared" ref="AR296:AR359" si="537">_xlfn.POISSON.DIST(0,K296,FALSE) * _xlfn.POISSON.DIST(5,L296,FALSE)</f>
        <v>1.8782061067774738E-4</v>
      </c>
      <c r="AS296" s="13">
        <f t="shared" ref="AS296:AS359" si="538">_xlfn.POISSON.DIST(1,K296,FALSE) * _xlfn.POISSON.DIST(5,L296,FALSE)</f>
        <v>2.843499337306717E-4</v>
      </c>
      <c r="AT296" s="13">
        <f t="shared" ref="AT296:AT359" si="539">_xlfn.POISSON.DIST(2,K296,FALSE) * _xlfn.POISSON.DIST(5,L296,FALSE)</f>
        <v>2.152449737035621E-4</v>
      </c>
      <c r="AU296" s="13">
        <f t="shared" ref="AU296:AU359" si="540">_xlfn.POISSON.DIST(3,K296,FALSE) * _xlfn.POISSON.DIST(5,L296,FALSE)</f>
        <v>1.0862296348913512E-4</v>
      </c>
      <c r="AV296" s="13">
        <f t="shared" ref="AV296:AV359" si="541">_xlfn.POISSON.DIST(4,K296,FALSE) * _xlfn.POISSON.DIST(5,L296,FALSE)</f>
        <v>4.1112277771738948E-5</v>
      </c>
      <c r="AW296" s="13">
        <f t="shared" ref="AW296:AW359" si="542">_xlfn.POISSON.DIST(6,K296,FALSE) * _xlfn.POISSON.DIST(6,L296,FALSE)</f>
        <v>3.8439898335509251E-7</v>
      </c>
      <c r="AX296" s="13">
        <f t="shared" ref="AX296:AX359" si="543">_xlfn.POISSON.DIST(6,K296,FALSE) * _xlfn.POISSON.DIST(0,L296,FALSE)</f>
        <v>1.7657700440740854E-3</v>
      </c>
      <c r="AY296" s="13">
        <f t="shared" ref="AY296:AY359" si="544">_xlfn.POISSON.DIST(6,K296,FALSE) * _xlfn.POISSON.DIST(1,L296,FALSE)</f>
        <v>1.2965747960701705E-3</v>
      </c>
      <c r="AZ296" s="13">
        <f t="shared" ref="AZ296:AZ359" si="545">_xlfn.POISSON.DIST(6,K296,FALSE) * _xlfn.POISSON.DIST(2,L296,FALSE)</f>
        <v>4.7602636805573503E-4</v>
      </c>
      <c r="BA296" s="13">
        <f t="shared" ref="BA296:BA359" si="546">_xlfn.POISSON.DIST(6,K296,FALSE) * _xlfn.POISSON.DIST(3,L296,FALSE)</f>
        <v>1.1651267826129099E-4</v>
      </c>
      <c r="BB296" s="13">
        <f t="shared" ref="BB296:BB359" si="547">_xlfn.POISSON.DIST(6,K296,FALSE) * _xlfn.POISSON.DIST(4,L296,FALSE)</f>
        <v>2.1388317601604483E-5</v>
      </c>
      <c r="BC296" s="13">
        <f t="shared" ref="BC296:BC359" si="548">_xlfn.POISSON.DIST(6,K296,FALSE) * _xlfn.POISSON.DIST(5,L296,FALSE)</f>
        <v>3.1410152896920322E-6</v>
      </c>
      <c r="BD296" s="13">
        <f t="shared" ref="BD296:BD359" si="549">_xlfn.POISSON.DIST(0,K296,FALSE) * _xlfn.POISSON.DIST(6,L296,FALSE)</f>
        <v>2.2985577954552886E-5</v>
      </c>
      <c r="BE296" s="13">
        <f t="shared" ref="BE296:BE359" si="550">_xlfn.POISSON.DIST(1,K296,FALSE) * _xlfn.POISSON.DIST(6,L296,FALSE)</f>
        <v>3.4798883597244466E-5</v>
      </c>
      <c r="BF296" s="13">
        <f t="shared" ref="BF296:BF359" si="551">_xlfn.POISSON.DIST(2,K296,FALSE) * _xlfn.POISSON.DIST(6,L296,FALSE)</f>
        <v>2.6341784879390164E-5</v>
      </c>
      <c r="BG296" s="13">
        <f t="shared" ref="BG296:BG359" si="552">_xlfn.POISSON.DIST(3,K296,FALSE) * _xlfn.POISSON.DIST(6,L296,FALSE)</f>
        <v>1.3293331258611856E-5</v>
      </c>
      <c r="BH296" s="13">
        <f t="shared" ref="BH296:BH359" si="553">_xlfn.POISSON.DIST(4,K296,FALSE) * _xlfn.POISSON.DIST(6,L296,FALSE)</f>
        <v>5.0313406084750732E-6</v>
      </c>
      <c r="BI296" s="13">
        <f t="shared" ref="BI296:BI359" si="554">_xlfn.POISSON.DIST(5,K296,FALSE) * _xlfn.POISSON.DIST(6,L296,FALSE)</f>
        <v>1.5234338376750113E-6</v>
      </c>
      <c r="BJ296" s="14">
        <f t="shared" ref="BJ296:BJ359" si="555">SUM(N296,Q296,T296,W296,X296,Y296,AD296,AE296,AF296,AG296,AM296,AN296,AO296,AP296,AQ296,AX296,AY296,AZ296,BA296,BB296,BC296)</f>
        <v>0.55815725586197817</v>
      </c>
      <c r="BK296" s="14">
        <f t="shared" ref="BK296:BK359" si="556">SUM(M296,P296,S296,V296,AC296,AL296,AY296)</f>
        <v>0.26120158906408542</v>
      </c>
      <c r="BL296" s="14">
        <f t="shared" ref="BL296:BL359" si="557">SUM(O296,R296,U296,AA296,AB296,AH296,AI296,AJ296,AK296,AR296,AS296,AT296,AU296,AV296,BD296,BE296,BF296,BG296,BH296,BI296)</f>
        <v>0.17398204143785148</v>
      </c>
      <c r="BM296" s="14">
        <f t="shared" ref="BM296:BM359" si="558">SUM(S296:BI296)</f>
        <v>0.38919941723838564</v>
      </c>
      <c r="BN296" s="14">
        <f t="shared" ref="BN296:BN359" si="559">SUM(M296:R296)</f>
        <v>0.60981228791637987</v>
      </c>
    </row>
    <row r="297" spans="1:66" x14ac:dyDescent="0.25">
      <c r="A297" t="s">
        <v>16</v>
      </c>
      <c r="B297" t="s">
        <v>67</v>
      </c>
      <c r="C297" t="s">
        <v>253</v>
      </c>
      <c r="D297" s="11">
        <v>44382</v>
      </c>
      <c r="E297" s="10">
        <f>VLOOKUP(A297,home!$A$2:$E$405,3,FALSE)</f>
        <v>1.5824561403508799</v>
      </c>
      <c r="F297" s="10">
        <f>VLOOKUP(B297,home!$B$2:$E$405,3,FALSE)</f>
        <v>1.1499999999999999</v>
      </c>
      <c r="G297" s="10">
        <f>VLOOKUP(C297,away!$B$2:$E$405,4,FALSE)</f>
        <v>1.18</v>
      </c>
      <c r="H297" s="10">
        <f>VLOOKUP(A297,away!$A$2:$E$405,3,FALSE)</f>
        <v>1.32280701754386</v>
      </c>
      <c r="I297" s="10">
        <f>VLOOKUP(C297,away!$B$2:$E$405,3,FALSE)</f>
        <v>1.22</v>
      </c>
      <c r="J297" s="10">
        <f>VLOOKUP(B297,home!$B$2:$E$405,4,FALSE)</f>
        <v>0.94</v>
      </c>
      <c r="K297" s="12">
        <f t="shared" si="504"/>
        <v>2.147392982456144</v>
      </c>
      <c r="L297" s="12">
        <f t="shared" si="505"/>
        <v>1.5169950877192986</v>
      </c>
      <c r="M297" s="13">
        <f t="shared" si="506"/>
        <v>2.5619844034577018E-2</v>
      </c>
      <c r="N297" s="13">
        <f t="shared" si="507"/>
        <v>5.5015873291471583E-2</v>
      </c>
      <c r="O297" s="13">
        <f t="shared" si="508"/>
        <v>3.8865177548587912E-2</v>
      </c>
      <c r="P297" s="13">
        <f t="shared" si="509"/>
        <v>8.3458809529749753E-2</v>
      </c>
      <c r="Q297" s="13">
        <f t="shared" si="510"/>
        <v>5.9070350114901263E-2</v>
      </c>
      <c r="R297" s="13">
        <f t="shared" si="511"/>
        <v>2.9479141712273119E-2</v>
      </c>
      <c r="S297" s="13">
        <f t="shared" si="512"/>
        <v>6.796853328539447E-2</v>
      </c>
      <c r="T297" s="13">
        <f t="shared" si="513"/>
        <v>8.9609430954164321E-2</v>
      </c>
      <c r="U297" s="13">
        <f t="shared" si="514"/>
        <v>6.3303302041765486E-2</v>
      </c>
      <c r="V297" s="13">
        <f t="shared" si="515"/>
        <v>2.4601471967616566E-2</v>
      </c>
      <c r="W297" s="13">
        <f t="shared" si="516"/>
        <v>4.2282418435988803E-2</v>
      </c>
      <c r="X297" s="13">
        <f t="shared" si="517"/>
        <v>6.4142221064286922E-2</v>
      </c>
      <c r="Y297" s="13">
        <f t="shared" si="518"/>
        <v>4.8651717134964301E-2</v>
      </c>
      <c r="Z297" s="13">
        <f t="shared" si="519"/>
        <v>1.4906571055899804E-2</v>
      </c>
      <c r="AA297" s="13">
        <f t="shared" si="520"/>
        <v>3.2010266077923108E-2</v>
      </c>
      <c r="AB297" s="13">
        <f t="shared" si="521"/>
        <v>3.4369310371143033E-2</v>
      </c>
      <c r="AC297" s="13">
        <f t="shared" si="522"/>
        <v>5.0088360225908754E-3</v>
      </c>
      <c r="AD297" s="13">
        <f t="shared" si="523"/>
        <v>2.2699242157679166E-2</v>
      </c>
      <c r="AE297" s="13">
        <f t="shared" si="524"/>
        <v>3.4434638848150102E-2</v>
      </c>
      <c r="AF297" s="13">
        <f t="shared" si="525"/>
        <v>2.6118588990015922E-2</v>
      </c>
      <c r="AG297" s="13">
        <f t="shared" si="526"/>
        <v>1.3207257065337841E-2</v>
      </c>
      <c r="AH297" s="13">
        <f t="shared" si="527"/>
        <v>5.65329876663467E-3</v>
      </c>
      <c r="AI297" s="13">
        <f t="shared" si="528"/>
        <v>1.2139854099199262E-2</v>
      </c>
      <c r="AJ297" s="13">
        <f t="shared" si="529"/>
        <v>1.303451875033098E-2</v>
      </c>
      <c r="AK297" s="13">
        <f t="shared" si="530"/>
        <v>9.330078031384588E-3</v>
      </c>
      <c r="AL297" s="13">
        <f t="shared" si="531"/>
        <v>6.5266828480450986E-4</v>
      </c>
      <c r="AM297" s="13">
        <f t="shared" si="532"/>
        <v>9.7488386632945765E-3</v>
      </c>
      <c r="AN297" s="13">
        <f t="shared" si="533"/>
        <v>1.4788940363185845E-2</v>
      </c>
      <c r="AO297" s="13">
        <f t="shared" si="534"/>
        <v>1.1217374941763295E-2</v>
      </c>
      <c r="AP297" s="13">
        <f t="shared" si="535"/>
        <v>5.6722342279201593E-3</v>
      </c>
      <c r="AQ297" s="13">
        <f t="shared" si="536"/>
        <v>2.1511878650370374E-3</v>
      </c>
      <c r="AR297" s="13">
        <f t="shared" si="537"/>
        <v>1.7152052916788718E-3</v>
      </c>
      <c r="AS297" s="13">
        <f t="shared" si="538"/>
        <v>3.6832198068228526E-3</v>
      </c>
      <c r="AT297" s="13">
        <f t="shared" si="539"/>
        <v>3.9546601830074352E-3</v>
      </c>
      <c r="AU297" s="13">
        <f t="shared" si="540"/>
        <v>2.8307365083296318E-3</v>
      </c>
      <c r="AV297" s="13">
        <f t="shared" si="541"/>
        <v>1.5196759282923649E-3</v>
      </c>
      <c r="AW297" s="13">
        <f t="shared" si="542"/>
        <v>5.9058948812938715E-5</v>
      </c>
      <c r="AX297" s="13">
        <f t="shared" si="543"/>
        <v>3.4890979554426499E-3</v>
      </c>
      <c r="AY297" s="13">
        <f t="shared" si="544"/>
        <v>5.2929444589779485E-3</v>
      </c>
      <c r="AZ297" s="13">
        <f t="shared" si="545"/>
        <v>4.0146853719203145E-3</v>
      </c>
      <c r="BA297" s="13">
        <f t="shared" si="546"/>
        <v>2.0300859959805481E-3</v>
      </c>
      <c r="BB297" s="13">
        <f t="shared" si="547"/>
        <v>7.6990762088755774E-4</v>
      </c>
      <c r="BC297" s="13">
        <f t="shared" si="548"/>
        <v>2.3358921577681534E-4</v>
      </c>
      <c r="BD297" s="13">
        <f t="shared" si="549"/>
        <v>4.336596669844994E-4</v>
      </c>
      <c r="BE297" s="13">
        <f t="shared" si="550"/>
        <v>9.3123772565678229E-4</v>
      </c>
      <c r="BF297" s="13">
        <f t="shared" si="551"/>
        <v>9.9986667853689732E-4</v>
      </c>
      <c r="BG297" s="13">
        <f t="shared" si="552"/>
        <v>7.1570222962728867E-4</v>
      </c>
      <c r="BH297" s="13">
        <f t="shared" si="553"/>
        <v>3.842234863574639E-4</v>
      </c>
      <c r="BI297" s="13">
        <f t="shared" si="554"/>
        <v>1.6501576365977034E-4</v>
      </c>
      <c r="BJ297" s="14">
        <f t="shared" si="555"/>
        <v>0.51464062473714689</v>
      </c>
      <c r="BK297" s="14">
        <f t="shared" si="556"/>
        <v>0.21260310758371115</v>
      </c>
      <c r="BL297" s="14">
        <f t="shared" si="557"/>
        <v>0.25551815066819616</v>
      </c>
      <c r="BM297" s="14">
        <f t="shared" si="558"/>
        <v>0.70092537230322849</v>
      </c>
      <c r="BN297" s="14">
        <f t="shared" si="559"/>
        <v>0.29150919623156063</v>
      </c>
    </row>
    <row r="298" spans="1:66" x14ac:dyDescent="0.25">
      <c r="A298" t="s">
        <v>16</v>
      </c>
      <c r="B298" t="s">
        <v>254</v>
      </c>
      <c r="C298" t="s">
        <v>68</v>
      </c>
      <c r="D298" s="11">
        <v>44382</v>
      </c>
      <c r="E298" s="10">
        <f>VLOOKUP(A298,home!$A$2:$E$405,3,FALSE)</f>
        <v>1.5824561403508799</v>
      </c>
      <c r="F298" s="10">
        <f>VLOOKUP(B298,home!$B$2:$E$405,3,FALSE)</f>
        <v>1.1299999999999999</v>
      </c>
      <c r="G298" s="10">
        <f>VLOOKUP(C298,away!$B$2:$E$405,4,FALSE)</f>
        <v>1.1100000000000001</v>
      </c>
      <c r="H298" s="10">
        <f>VLOOKUP(A298,away!$A$2:$E$405,3,FALSE)</f>
        <v>1.32280701754386</v>
      </c>
      <c r="I298" s="10">
        <f>VLOOKUP(C298,away!$B$2:$E$405,3,FALSE)</f>
        <v>0.91</v>
      </c>
      <c r="J298" s="10">
        <f>VLOOKUP(B298,home!$B$2:$E$405,4,FALSE)</f>
        <v>0.76</v>
      </c>
      <c r="K298" s="12">
        <f t="shared" si="504"/>
        <v>1.9848747368421087</v>
      </c>
      <c r="L298" s="12">
        <f t="shared" si="505"/>
        <v>0.91485333333333363</v>
      </c>
      <c r="M298" s="13">
        <f t="shared" si="506"/>
        <v>5.5038184545537008E-2</v>
      </c>
      <c r="N298" s="13">
        <f t="shared" si="507"/>
        <v>0.10924390206609015</v>
      </c>
      <c r="O298" s="13">
        <f t="shared" si="508"/>
        <v>5.0351866592099705E-2</v>
      </c>
      <c r="P298" s="13">
        <f t="shared" si="509"/>
        <v>9.9942147951502844E-2</v>
      </c>
      <c r="Q298" s="13">
        <f t="shared" si="510"/>
        <v>0.10841773068251793</v>
      </c>
      <c r="R298" s="13">
        <f t="shared" si="511"/>
        <v>2.3032286495668863E-2</v>
      </c>
      <c r="S298" s="13">
        <f t="shared" si="512"/>
        <v>4.5370468791970889E-2</v>
      </c>
      <c r="T298" s="13">
        <f t="shared" si="513"/>
        <v>9.9186322307337177E-2</v>
      </c>
      <c r="U298" s="13">
        <f t="shared" si="514"/>
        <v>4.5716203596962775E-2</v>
      </c>
      <c r="V298" s="13">
        <f t="shared" si="515"/>
        <v>9.1540933345296109E-3</v>
      </c>
      <c r="W298" s="13">
        <f t="shared" si="516"/>
        <v>7.1731871552493803E-2</v>
      </c>
      <c r="X298" s="13">
        <f t="shared" si="517"/>
        <v>6.5624141796037497E-2</v>
      </c>
      <c r="Y298" s="13">
        <f t="shared" si="518"/>
        <v>3.0018232434622115E-2</v>
      </c>
      <c r="Z298" s="13">
        <f t="shared" si="519"/>
        <v>7.0237213582836624E-3</v>
      </c>
      <c r="AA298" s="13">
        <f t="shared" si="520"/>
        <v>1.3941207082675579E-2</v>
      </c>
      <c r="AB298" s="13">
        <f t="shared" si="521"/>
        <v>1.3835774869743521E-2</v>
      </c>
      <c r="AC298" s="13">
        <f t="shared" si="522"/>
        <v>1.0389147983756617E-3</v>
      </c>
      <c r="AD298" s="13">
        <f t="shared" si="523"/>
        <v>3.5594694917737028E-2</v>
      </c>
      <c r="AE298" s="13">
        <f t="shared" si="524"/>
        <v>3.2563925294474792E-2</v>
      </c>
      <c r="AF298" s="13">
        <f t="shared" si="525"/>
        <v>1.4895607801033958E-2</v>
      </c>
      <c r="AG298" s="13">
        <f t="shared" si="526"/>
        <v>4.5424321496006417E-3</v>
      </c>
      <c r="AH298" s="13">
        <f t="shared" si="527"/>
        <v>1.6064187242575843E-3</v>
      </c>
      <c r="AI298" s="13">
        <f t="shared" si="528"/>
        <v>3.1885399425690079E-3</v>
      </c>
      <c r="AJ298" s="13">
        <f t="shared" si="529"/>
        <v>3.164426189708607E-3</v>
      </c>
      <c r="AK298" s="13">
        <f t="shared" si="530"/>
        <v>2.0936632001847164E-3</v>
      </c>
      <c r="AL298" s="13">
        <f t="shared" si="531"/>
        <v>7.5461338229540717E-5</v>
      </c>
      <c r="AM298" s="13">
        <f t="shared" si="532"/>
        <v>1.4130202141563693E-2</v>
      </c>
      <c r="AN298" s="13">
        <f t="shared" si="533"/>
        <v>1.2927062529883354E-2</v>
      </c>
      <c r="AO298" s="13">
        <f t="shared" si="534"/>
        <v>5.9131831228361109E-3</v>
      </c>
      <c r="AP298" s="13">
        <f t="shared" si="535"/>
        <v>1.8032317635123425E-3</v>
      </c>
      <c r="AQ298" s="13">
        <f t="shared" si="536"/>
        <v>4.1242314740545295E-4</v>
      </c>
      <c r="AR298" s="13">
        <f t="shared" si="537"/>
        <v>2.9392750492322658E-4</v>
      </c>
      <c r="AS298" s="13">
        <f t="shared" si="538"/>
        <v>5.8340927898514684E-4</v>
      </c>
      <c r="AT298" s="13">
        <f t="shared" si="539"/>
        <v>5.7899716954844401E-4</v>
      </c>
      <c r="AU298" s="13">
        <f t="shared" si="540"/>
        <v>3.8307895151326458E-4</v>
      </c>
      <c r="AV298" s="13">
        <f t="shared" si="541"/>
        <v>1.9009093326866053E-4</v>
      </c>
      <c r="AW298" s="13">
        <f t="shared" si="542"/>
        <v>3.8063312529843676E-6</v>
      </c>
      <c r="AX298" s="13">
        <f t="shared" si="543"/>
        <v>4.67444687621034E-3</v>
      </c>
      <c r="AY298" s="13">
        <f t="shared" si="544"/>
        <v>4.2764333061906185E-3</v>
      </c>
      <c r="AZ298" s="13">
        <f t="shared" si="545"/>
        <v>1.9561546324730877E-3</v>
      </c>
      <c r="BA298" s="13">
        <f t="shared" si="546"/>
        <v>5.9653152867781547E-4</v>
      </c>
      <c r="BB298" s="13">
        <f t="shared" si="547"/>
        <v>1.3643471436233215E-4</v>
      </c>
      <c r="BC298" s="13">
        <f t="shared" si="548"/>
        <v>2.4963550643352172E-5</v>
      </c>
      <c r="BD298" s="13">
        <f t="shared" si="549"/>
        <v>4.4816759606227256E-5</v>
      </c>
      <c r="BE298" s="13">
        <f t="shared" si="550"/>
        <v>8.8955653929526351E-5</v>
      </c>
      <c r="BF298" s="13">
        <f t="shared" si="551"/>
        <v>8.8282915091993168E-5</v>
      </c>
      <c r="BG298" s="13">
        <f t="shared" si="552"/>
        <v>5.8410175953624736E-5</v>
      </c>
      <c r="BH298" s="13">
        <f t="shared" si="553"/>
        <v>2.8984220656213047E-5</v>
      </c>
      <c r="BI298" s="13">
        <f t="shared" si="554"/>
        <v>1.1506009469514902E-5</v>
      </c>
      <c r="BJ298" s="14">
        <f t="shared" si="555"/>
        <v>0.61866992831570344</v>
      </c>
      <c r="BK298" s="14">
        <f t="shared" si="556"/>
        <v>0.21489570406633618</v>
      </c>
      <c r="BL298" s="14">
        <f t="shared" si="557"/>
        <v>0.15928084626681621</v>
      </c>
      <c r="BM298" s="14">
        <f t="shared" si="558"/>
        <v>0.54957145469878532</v>
      </c>
      <c r="BN298" s="14">
        <f t="shared" si="559"/>
        <v>0.44602611833341649</v>
      </c>
    </row>
    <row r="299" spans="1:66" x14ac:dyDescent="0.25">
      <c r="A299" t="s">
        <v>69</v>
      </c>
      <c r="B299" t="s">
        <v>78</v>
      </c>
      <c r="C299" t="s">
        <v>325</v>
      </c>
      <c r="D299" s="11">
        <v>44382</v>
      </c>
      <c r="E299" s="10">
        <f>VLOOKUP(A299,home!$A$2:$E$405,3,FALSE)</f>
        <v>1.33815028901734</v>
      </c>
      <c r="F299" s="10">
        <f>VLOOKUP(B299,home!$B$2:$E$405,3,FALSE)</f>
        <v>1.33</v>
      </c>
      <c r="G299" s="10">
        <f>VLOOKUP(C299,away!$B$2:$E$405,4,FALSE)</f>
        <v>1.2</v>
      </c>
      <c r="H299" s="10">
        <f>VLOOKUP(A299,away!$A$2:$E$405,3,FALSE)</f>
        <v>1.32369942196532</v>
      </c>
      <c r="I299" s="10">
        <f>VLOOKUP(C299,away!$B$2:$E$405,3,FALSE)</f>
        <v>0.75</v>
      </c>
      <c r="J299" s="10">
        <f>VLOOKUP(B299,home!$B$2:$E$405,4,FALSE)</f>
        <v>1.0900000000000001</v>
      </c>
      <c r="K299" s="12">
        <f t="shared" si="504"/>
        <v>2.1356878612716748</v>
      </c>
      <c r="L299" s="12">
        <f t="shared" si="505"/>
        <v>1.0821242774566491</v>
      </c>
      <c r="M299" s="13">
        <f t="shared" si="506"/>
        <v>4.004257008218453E-2</v>
      </c>
      <c r="N299" s="13">
        <f t="shared" si="507"/>
        <v>8.5518430858641803E-2</v>
      </c>
      <c r="O299" s="13">
        <f t="shared" si="508"/>
        <v>4.333103721769116E-2</v>
      </c>
      <c r="P299" s="13">
        <f t="shared" si="509"/>
        <v>9.2541570202134146E-2</v>
      </c>
      <c r="Q299" s="13">
        <f t="shared" si="510"/>
        <v>9.1320337349901193E-2</v>
      </c>
      <c r="R299" s="13">
        <f t="shared" si="511"/>
        <v>2.3444783670320608E-2</v>
      </c>
      <c r="S299" s="13">
        <f t="shared" si="512"/>
        <v>5.3467735699154965E-2</v>
      </c>
      <c r="T299" s="13">
        <f t="shared" si="513"/>
        <v>9.8819954071859242E-2</v>
      </c>
      <c r="U299" s="13">
        <f t="shared" si="514"/>
        <v>5.0070739894844091E-2</v>
      </c>
      <c r="V299" s="13">
        <f t="shared" si="515"/>
        <v>1.372979974561271E-2</v>
      </c>
      <c r="W299" s="13">
        <f t="shared" si="516"/>
        <v>6.5010578655139414E-2</v>
      </c>
      <c r="X299" s="13">
        <f t="shared" si="517"/>
        <v>7.0349525454231385E-2</v>
      </c>
      <c r="Y299" s="13">
        <f t="shared" si="518"/>
        <v>3.806346470078914E-2</v>
      </c>
      <c r="Z299" s="13">
        <f t="shared" si="519"/>
        <v>8.4567231964577123E-3</v>
      </c>
      <c r="AA299" s="13">
        <f t="shared" si="520"/>
        <v>1.806092107680933E-2</v>
      </c>
      <c r="AB299" s="13">
        <f t="shared" si="521"/>
        <v>1.9286244953563722E-2</v>
      </c>
      <c r="AC299" s="13">
        <f t="shared" si="522"/>
        <v>1.983166328378918E-3</v>
      </c>
      <c r="AD299" s="13">
        <f t="shared" si="523"/>
        <v>3.4710575922007186E-2</v>
      </c>
      <c r="AE299" s="13">
        <f t="shared" si="524"/>
        <v>3.7561156889706175E-2</v>
      </c>
      <c r="AF299" s="13">
        <f t="shared" si="525"/>
        <v>2.0322919879854566E-2</v>
      </c>
      <c r="AG299" s="13">
        <f t="shared" si="526"/>
        <v>7.3306416635989993E-3</v>
      </c>
      <c r="AH299" s="13">
        <f t="shared" si="527"/>
        <v>2.2878063696544207E-3</v>
      </c>
      <c r="AI299" s="13">
        <f t="shared" si="528"/>
        <v>4.8860402926109636E-3</v>
      </c>
      <c r="AJ299" s="13">
        <f t="shared" si="529"/>
        <v>5.2175284713067696E-3</v>
      </c>
      <c r="AK299" s="13">
        <f t="shared" si="530"/>
        <v>3.7143374073364079E-3</v>
      </c>
      <c r="AL299" s="13">
        <f t="shared" si="531"/>
        <v>1.8333021644066668E-4</v>
      </c>
      <c r="AM299" s="13">
        <f t="shared" si="532"/>
        <v>1.4826191130875918E-2</v>
      </c>
      <c r="AN299" s="13">
        <f t="shared" si="533"/>
        <v>1.6043781364933278E-2</v>
      </c>
      <c r="AO299" s="13">
        <f t="shared" si="534"/>
        <v>8.6806826586004384E-3</v>
      </c>
      <c r="AP299" s="13">
        <f t="shared" si="535"/>
        <v>3.1311924832561548E-3</v>
      </c>
      <c r="AQ299" s="13">
        <f t="shared" si="536"/>
        <v>8.4708485088031403E-4</v>
      </c>
      <c r="AR299" s="13">
        <f t="shared" si="537"/>
        <v>4.9513816294460204E-4</v>
      </c>
      <c r="AS299" s="13">
        <f t="shared" si="538"/>
        <v>1.057460564253143E-3</v>
      </c>
      <c r="AT299" s="13">
        <f t="shared" si="539"/>
        <v>1.1292028454244669E-3</v>
      </c>
      <c r="AU299" s="13">
        <f t="shared" si="540"/>
        <v>8.03874936628823E-4</v>
      </c>
      <c r="AV299" s="13">
        <f t="shared" si="541"/>
        <v>4.2920648603467861E-4</v>
      </c>
      <c r="AW299" s="13">
        <f t="shared" si="542"/>
        <v>1.1769187184272194E-5</v>
      </c>
      <c r="AX299" s="13">
        <f t="shared" si="543"/>
        <v>5.2773527378509157E-3</v>
      </c>
      <c r="AY299" s="13">
        <f t="shared" si="544"/>
        <v>5.7107515183307898E-3</v>
      </c>
      <c r="AZ299" s="13">
        <f t="shared" si="545"/>
        <v>3.0898714302540838E-3</v>
      </c>
      <c r="BA299" s="13">
        <f t="shared" si="546"/>
        <v>1.1145416296325481E-3</v>
      </c>
      <c r="BB299" s="13">
        <f t="shared" si="547"/>
        <v>3.0151813891536919E-4</v>
      </c>
      <c r="BC299" s="13">
        <f t="shared" si="548"/>
        <v>6.5256019642773505E-5</v>
      </c>
      <c r="BD299" s="13">
        <f t="shared" si="549"/>
        <v>8.9300171136273313E-5</v>
      </c>
      <c r="BE299" s="13">
        <f t="shared" si="550"/>
        <v>1.9071729150522206E-4</v>
      </c>
      <c r="BF299" s="13">
        <f t="shared" si="551"/>
        <v>2.036563022011572E-4</v>
      </c>
      <c r="BG299" s="13">
        <f t="shared" si="552"/>
        <v>1.4498209749416239E-4</v>
      </c>
      <c r="BH299" s="13">
        <f t="shared" si="553"/>
        <v>7.7409126429997307E-5</v>
      </c>
      <c r="BI299" s="13">
        <f t="shared" si="554"/>
        <v>3.3064346333637916E-5</v>
      </c>
      <c r="BJ299" s="14">
        <f t="shared" si="555"/>
        <v>0.60809580940890162</v>
      </c>
      <c r="BK299" s="14">
        <f t="shared" si="556"/>
        <v>0.20765892379223672</v>
      </c>
      <c r="BL299" s="14">
        <f t="shared" si="557"/>
        <v>0.17495345168452364</v>
      </c>
      <c r="BM299" s="14">
        <f t="shared" si="558"/>
        <v>0.61726719637009975</v>
      </c>
      <c r="BN299" s="14">
        <f t="shared" si="559"/>
        <v>0.37619872938087345</v>
      </c>
    </row>
    <row r="300" spans="1:66" x14ac:dyDescent="0.25">
      <c r="A300" t="s">
        <v>21</v>
      </c>
      <c r="B300" t="s">
        <v>267</v>
      </c>
      <c r="C300" t="s">
        <v>272</v>
      </c>
      <c r="D300" s="11">
        <v>44382</v>
      </c>
      <c r="E300" s="10">
        <f>VLOOKUP(A300,home!$A$2:$E$405,3,FALSE)</f>
        <v>1.4055555555555601</v>
      </c>
      <c r="F300" s="10">
        <f>VLOOKUP(B300,home!$B$2:$E$405,3,FALSE)</f>
        <v>1.1100000000000001</v>
      </c>
      <c r="G300" s="10">
        <f>VLOOKUP(C300,away!$B$2:$E$405,4,FALSE)</f>
        <v>0.43</v>
      </c>
      <c r="H300" s="10">
        <f>VLOOKUP(A300,away!$A$2:$E$405,3,FALSE)</f>
        <v>1.3583333333333301</v>
      </c>
      <c r="I300" s="10">
        <f>VLOOKUP(C300,away!$B$2:$E$405,3,FALSE)</f>
        <v>1.34</v>
      </c>
      <c r="J300" s="10">
        <f>VLOOKUP(B300,home!$B$2:$E$405,4,FALSE)</f>
        <v>1.06</v>
      </c>
      <c r="K300" s="12">
        <f t="shared" si="504"/>
        <v>0.67087166666666886</v>
      </c>
      <c r="L300" s="12">
        <f t="shared" si="505"/>
        <v>1.9293766666666623</v>
      </c>
      <c r="M300" s="13">
        <f t="shared" si="506"/>
        <v>7.4255135899093064E-2</v>
      </c>
      <c r="N300" s="13">
        <f t="shared" si="507"/>
        <v>4.9815666779184559E-2</v>
      </c>
      <c r="O300" s="13">
        <f t="shared" si="508"/>
        <v>0.14326612658387219</v>
      </c>
      <c r="P300" s="13">
        <f t="shared" si="509"/>
        <v>9.6113185118200287E-2</v>
      </c>
      <c r="Q300" s="13">
        <f t="shared" si="510"/>
        <v>1.6709959699131475E-2</v>
      </c>
      <c r="R300" s="13">
        <f t="shared" si="511"/>
        <v>0.13820716087731774</v>
      </c>
      <c r="S300" s="13">
        <f t="shared" si="512"/>
        <v>3.1101365049411571E-2</v>
      </c>
      <c r="T300" s="13">
        <f t="shared" si="513"/>
        <v>3.2239806344444545E-2</v>
      </c>
      <c r="U300" s="13">
        <f t="shared" si="514"/>
        <v>9.2719268363034582E-2</v>
      </c>
      <c r="V300" s="13">
        <f t="shared" si="515"/>
        <v>4.4729435138705477E-3</v>
      </c>
      <c r="W300" s="13">
        <f t="shared" si="516"/>
        <v>3.7367461710963996E-3</v>
      </c>
      <c r="X300" s="13">
        <f t="shared" si="517"/>
        <v>7.2095908717693851E-3</v>
      </c>
      <c r="Y300" s="13">
        <f t="shared" si="518"/>
        <v>6.9550082021024072E-3</v>
      </c>
      <c r="Z300" s="13">
        <f t="shared" si="519"/>
        <v>8.8884557120980839E-2</v>
      </c>
      <c r="AA300" s="13">
        <f t="shared" si="520"/>
        <v>5.9630130976681142E-2</v>
      </c>
      <c r="AB300" s="13">
        <f t="shared" si="521"/>
        <v>2.0002082675938913E-2</v>
      </c>
      <c r="AC300" s="13">
        <f t="shared" si="522"/>
        <v>3.6185110528592408E-4</v>
      </c>
      <c r="AD300" s="13">
        <f t="shared" si="523"/>
        <v>6.267192829284338E-4</v>
      </c>
      <c r="AE300" s="13">
        <f t="shared" si="524"/>
        <v>1.2091775610321824E-3</v>
      </c>
      <c r="AF300" s="13">
        <f t="shared" si="525"/>
        <v>1.1664794860561985E-3</v>
      </c>
      <c r="AG300" s="13">
        <f t="shared" si="526"/>
        <v>7.5019276751405004E-4</v>
      </c>
      <c r="AH300" s="13">
        <f t="shared" si="527"/>
        <v>4.2872947634055136E-2</v>
      </c>
      <c r="AI300" s="13">
        <f t="shared" si="528"/>
        <v>2.8762245834171387E-2</v>
      </c>
      <c r="AJ300" s="13">
        <f t="shared" si="529"/>
        <v>9.6478878999235046E-3</v>
      </c>
      <c r="AK300" s="13">
        <f t="shared" si="530"/>
        <v>2.1574982117449561E-3</v>
      </c>
      <c r="AL300" s="13">
        <f t="shared" si="531"/>
        <v>1.8734683787978199E-5</v>
      </c>
      <c r="AM300" s="13">
        <f t="shared" si="532"/>
        <v>8.4089641974067616E-5</v>
      </c>
      <c r="AN300" s="13">
        <f t="shared" si="533"/>
        <v>1.6224059313311962E-4</v>
      </c>
      <c r="AO300" s="13">
        <f t="shared" si="534"/>
        <v>1.5651160738860029E-4</v>
      </c>
      <c r="AP300" s="13">
        <f t="shared" si="535"/>
        <v>1.0065661445268636E-4</v>
      </c>
      <c r="AQ300" s="13">
        <f t="shared" si="536"/>
        <v>4.8551130817668848E-5</v>
      </c>
      <c r="AR300" s="13">
        <f t="shared" si="537"/>
        <v>1.6543612959273535E-2</v>
      </c>
      <c r="AS300" s="13">
        <f t="shared" si="538"/>
        <v>1.1098641198676139E-2</v>
      </c>
      <c r="AT300" s="13">
        <f t="shared" si="539"/>
        <v>3.7228819593456077E-3</v>
      </c>
      <c r="AU300" s="13">
        <f t="shared" si="540"/>
        <v>8.3252534162315379E-4</v>
      </c>
      <c r="AV300" s="13">
        <f t="shared" si="541"/>
        <v>1.3962941586924076E-4</v>
      </c>
      <c r="AW300" s="13">
        <f t="shared" si="542"/>
        <v>6.7359730192484071E-7</v>
      </c>
      <c r="AX300" s="13">
        <f t="shared" si="543"/>
        <v>9.4022263767576976E-6</v>
      </c>
      <c r="AY300" s="13">
        <f t="shared" si="544"/>
        <v>1.8140436186034136E-5</v>
      </c>
      <c r="AZ300" s="13">
        <f t="shared" si="545"/>
        <v>1.7499867150244923E-5</v>
      </c>
      <c r="BA300" s="13">
        <f t="shared" si="546"/>
        <v>1.125461178314966E-5</v>
      </c>
      <c r="BB300" s="13">
        <f t="shared" si="547"/>
        <v>5.4285963417001585E-6</v>
      </c>
      <c r="BC300" s="13">
        <f t="shared" si="548"/>
        <v>2.0947614228856584E-6</v>
      </c>
      <c r="BD300" s="13">
        <f t="shared" si="549"/>
        <v>5.3198101376644262E-3</v>
      </c>
      <c r="BE300" s="13">
        <f t="shared" si="550"/>
        <v>3.5689098934051748E-3</v>
      </c>
      <c r="BF300" s="13">
        <f t="shared" si="551"/>
        <v>1.1971402641859463E-3</v>
      </c>
      <c r="BG300" s="13">
        <f t="shared" si="552"/>
        <v>2.6770916142273399E-4</v>
      </c>
      <c r="BH300" s="13">
        <f t="shared" si="553"/>
        <v>4.4899622826401467E-5</v>
      </c>
      <c r="BI300" s="13">
        <f t="shared" si="554"/>
        <v>6.0243769596505537E-6</v>
      </c>
      <c r="BJ300" s="14">
        <f t="shared" si="555"/>
        <v>0.12103521725228653</v>
      </c>
      <c r="BK300" s="14">
        <f t="shared" si="556"/>
        <v>0.2063413558058354</v>
      </c>
      <c r="BL300" s="14">
        <f t="shared" si="557"/>
        <v>0.58000713338799137</v>
      </c>
      <c r="BM300" s="14">
        <f t="shared" si="558"/>
        <v>0.47788356177141084</v>
      </c>
      <c r="BN300" s="14">
        <f t="shared" si="559"/>
        <v>0.51836723495679926</v>
      </c>
    </row>
    <row r="301" spans="1:66" x14ac:dyDescent="0.25">
      <c r="A301" t="s">
        <v>27</v>
      </c>
      <c r="B301" t="s">
        <v>187</v>
      </c>
      <c r="C301" t="s">
        <v>186</v>
      </c>
      <c r="D301" s="11">
        <v>44382</v>
      </c>
      <c r="E301" s="10">
        <f>VLOOKUP(A301,home!$A$2:$E$405,3,FALSE)</f>
        <v>1.3</v>
      </c>
      <c r="F301" s="10">
        <f>VLOOKUP(B301,home!$B$2:$E$405,3,FALSE)</f>
        <v>0.73</v>
      </c>
      <c r="G301" s="10">
        <f>VLOOKUP(C301,away!$B$2:$E$405,4,FALSE)</f>
        <v>0.85</v>
      </c>
      <c r="H301" s="10">
        <f>VLOOKUP(A301,away!$A$2:$E$405,3,FALSE)</f>
        <v>1.0918918918918901</v>
      </c>
      <c r="I301" s="10">
        <f>VLOOKUP(C301,away!$B$2:$E$405,3,FALSE)</f>
        <v>0.93</v>
      </c>
      <c r="J301" s="10">
        <f>VLOOKUP(B301,home!$B$2:$E$405,4,FALSE)</f>
        <v>0.92</v>
      </c>
      <c r="K301" s="12">
        <f t="shared" si="504"/>
        <v>0.80664999999999998</v>
      </c>
      <c r="L301" s="12">
        <f t="shared" si="505"/>
        <v>0.93422270270270136</v>
      </c>
      <c r="M301" s="13">
        <f t="shared" si="506"/>
        <v>0.1753672903086067</v>
      </c>
      <c r="N301" s="13">
        <f t="shared" si="507"/>
        <v>0.14146002472743757</v>
      </c>
      <c r="O301" s="13">
        <f t="shared" si="508"/>
        <v>0.16383210391775579</v>
      </c>
      <c r="P301" s="13">
        <f t="shared" si="509"/>
        <v>0.1321551666252577</v>
      </c>
      <c r="Q301" s="13">
        <f t="shared" si="510"/>
        <v>5.7054364473193758E-2</v>
      </c>
      <c r="R301" s="13">
        <f t="shared" si="511"/>
        <v>7.6527835455757809E-2</v>
      </c>
      <c r="S301" s="13">
        <f t="shared" si="512"/>
        <v>2.4897727556568848E-2</v>
      </c>
      <c r="T301" s="13">
        <f t="shared" si="513"/>
        <v>5.3301482579132059E-2</v>
      </c>
      <c r="U301" s="13">
        <f t="shared" si="514"/>
        <v>6.1731178470387033E-2</v>
      </c>
      <c r="V301" s="13">
        <f t="shared" si="515"/>
        <v>2.0847441124145368E-3</v>
      </c>
      <c r="W301" s="13">
        <f t="shared" si="516"/>
        <v>1.534096770076725E-2</v>
      </c>
      <c r="X301" s="13">
        <f t="shared" si="517"/>
        <v>1.4331880307485627E-2</v>
      </c>
      <c r="Y301" s="13">
        <f t="shared" si="518"/>
        <v>6.6945839778354216E-3</v>
      </c>
      <c r="Z301" s="13">
        <f t="shared" si="519"/>
        <v>2.3831347090488564E-2</v>
      </c>
      <c r="AA301" s="13">
        <f t="shared" si="520"/>
        <v>1.9223556130542597E-2</v>
      </c>
      <c r="AB301" s="13">
        <f t="shared" si="521"/>
        <v>7.7533407763510928E-3</v>
      </c>
      <c r="AC301" s="13">
        <f t="shared" si="522"/>
        <v>9.8190241557566613E-5</v>
      </c>
      <c r="AD301" s="13">
        <f t="shared" si="523"/>
        <v>3.0936978989559755E-3</v>
      </c>
      <c r="AE301" s="13">
        <f t="shared" si="524"/>
        <v>2.8902028125083199E-3</v>
      </c>
      <c r="AF301" s="13">
        <f t="shared" si="525"/>
        <v>1.3500465414302354E-3</v>
      </c>
      <c r="AG301" s="13">
        <f t="shared" si="526"/>
        <v>4.2041470956979645E-4</v>
      </c>
      <c r="AH301" s="13">
        <f t="shared" si="527"/>
        <v>5.5659463719805961E-3</v>
      </c>
      <c r="AI301" s="13">
        <f t="shared" si="528"/>
        <v>4.4897706409581474E-3</v>
      </c>
      <c r="AJ301" s="13">
        <f t="shared" si="529"/>
        <v>1.8108367437644445E-3</v>
      </c>
      <c r="AK301" s="13">
        <f t="shared" si="530"/>
        <v>4.8690381978586317E-4</v>
      </c>
      <c r="AL301" s="13">
        <f t="shared" si="531"/>
        <v>2.9598102841593985E-6</v>
      </c>
      <c r="AM301" s="13">
        <f t="shared" si="532"/>
        <v>4.9910628203856744E-4</v>
      </c>
      <c r="AN301" s="13">
        <f t="shared" si="533"/>
        <v>4.6627641974196721E-4</v>
      </c>
      <c r="AO301" s="13">
        <f t="shared" si="534"/>
        <v>2.1780300852893987E-4</v>
      </c>
      <c r="AP301" s="13">
        <f t="shared" si="535"/>
        <v>6.7825505094895253E-5</v>
      </c>
      <c r="AQ301" s="13">
        <f t="shared" si="536"/>
        <v>1.5841031670482222E-5</v>
      </c>
      <c r="AR301" s="13">
        <f t="shared" si="537"/>
        <v>1.0399666925460017E-3</v>
      </c>
      <c r="AS301" s="13">
        <f t="shared" si="538"/>
        <v>8.3888913254223218E-4</v>
      </c>
      <c r="AT301" s="13">
        <f t="shared" si="539"/>
        <v>3.3834495938259574E-4</v>
      </c>
      <c r="AU301" s="13">
        <f t="shared" si="540"/>
        <v>9.0975320495323642E-5</v>
      </c>
      <c r="AV301" s="13">
        <f t="shared" si="541"/>
        <v>1.83463105693882E-5</v>
      </c>
      <c r="AW301" s="13">
        <f t="shared" si="542"/>
        <v>6.1957934210519216E-8</v>
      </c>
      <c r="AX301" s="13">
        <f t="shared" si="543"/>
        <v>6.7100680401068391E-5</v>
      </c>
      <c r="AY301" s="13">
        <f t="shared" si="544"/>
        <v>6.2686978997476296E-5</v>
      </c>
      <c r="AZ301" s="13">
        <f t="shared" si="545"/>
        <v>2.9281799471644884E-5</v>
      </c>
      <c r="BA301" s="13">
        <f t="shared" si="546"/>
        <v>9.1185739474662068E-6</v>
      </c>
      <c r="BB301" s="13">
        <f t="shared" si="547"/>
        <v>2.1296946994990799E-6</v>
      </c>
      <c r="BC301" s="13">
        <f t="shared" si="548"/>
        <v>3.9792182761952971E-7</v>
      </c>
      <c r="BD301" s="13">
        <f t="shared" si="549"/>
        <v>1.619267490385191E-4</v>
      </c>
      <c r="BE301" s="13">
        <f t="shared" si="550"/>
        <v>1.3061821211192141E-4</v>
      </c>
      <c r="BF301" s="13">
        <f t="shared" si="551"/>
        <v>5.2681590400040705E-5</v>
      </c>
      <c r="BG301" s="13">
        <f t="shared" si="552"/>
        <v>1.416520163206428E-5</v>
      </c>
      <c r="BH301" s="13">
        <f t="shared" si="553"/>
        <v>2.8565899741261623E-6</v>
      </c>
      <c r="BI301" s="13">
        <f t="shared" si="554"/>
        <v>4.6085366052577377E-7</v>
      </c>
      <c r="BJ301" s="14">
        <f t="shared" si="555"/>
        <v>0.2973752336247355</v>
      </c>
      <c r="BK301" s="14">
        <f t="shared" si="556"/>
        <v>0.33466876563368692</v>
      </c>
      <c r="BL301" s="14">
        <f t="shared" si="557"/>
        <v>0.34411070393963616</v>
      </c>
      <c r="BM301" s="14">
        <f t="shared" si="558"/>
        <v>0.25352663975947476</v>
      </c>
      <c r="BN301" s="14">
        <f t="shared" si="559"/>
        <v>0.74639678550800936</v>
      </c>
    </row>
    <row r="302" spans="1:66" x14ac:dyDescent="0.25">
      <c r="A302" t="s">
        <v>27</v>
      </c>
      <c r="B302" t="s">
        <v>191</v>
      </c>
      <c r="C302" t="s">
        <v>190</v>
      </c>
      <c r="D302" s="11">
        <v>44382</v>
      </c>
      <c r="E302" s="10">
        <f>VLOOKUP(A302,home!$A$2:$E$405,3,FALSE)</f>
        <v>1.3</v>
      </c>
      <c r="F302" s="10">
        <f>VLOOKUP(B302,home!$B$2:$E$405,3,FALSE)</f>
        <v>1.46</v>
      </c>
      <c r="G302" s="10">
        <f>VLOOKUP(C302,away!$B$2:$E$405,4,FALSE)</f>
        <v>1.62</v>
      </c>
      <c r="H302" s="10">
        <f>VLOOKUP(A302,away!$A$2:$E$405,3,FALSE)</f>
        <v>1.0918918918918901</v>
      </c>
      <c r="I302" s="10">
        <f>VLOOKUP(C302,away!$B$2:$E$405,3,FALSE)</f>
        <v>1.1299999999999999</v>
      </c>
      <c r="J302" s="10">
        <f>VLOOKUP(B302,home!$B$2:$E$405,4,FALSE)</f>
        <v>1.3</v>
      </c>
      <c r="K302" s="12">
        <f t="shared" si="504"/>
        <v>3.0747599999999999</v>
      </c>
      <c r="L302" s="12">
        <f t="shared" si="505"/>
        <v>1.6039891891891864</v>
      </c>
      <c r="M302" s="13">
        <f t="shared" si="506"/>
        <v>9.2906274396127673E-3</v>
      </c>
      <c r="N302" s="13">
        <f t="shared" si="507"/>
        <v>2.8566449626223747E-2</v>
      </c>
      <c r="O302" s="13">
        <f t="shared" si="508"/>
        <v>1.490206597392329E-2</v>
      </c>
      <c r="P302" s="13">
        <f t="shared" si="509"/>
        <v>4.5820276373980368E-2</v>
      </c>
      <c r="Q302" s="13">
        <f t="shared" si="510"/>
        <v>4.3917488326363871E-2</v>
      </c>
      <c r="R302" s="13">
        <f t="shared" si="511"/>
        <v>1.1951376359378494E-2</v>
      </c>
      <c r="S302" s="13">
        <f t="shared" si="512"/>
        <v>5.6495046772520548E-2</v>
      </c>
      <c r="T302" s="13">
        <f t="shared" si="513"/>
        <v>7.0443176491829948E-2</v>
      </c>
      <c r="U302" s="13">
        <f t="shared" si="514"/>
        <v>3.6747613974762609E-2</v>
      </c>
      <c r="V302" s="13">
        <f t="shared" si="515"/>
        <v>3.0958543658988546E-2</v>
      </c>
      <c r="W302" s="13">
        <f t="shared" si="516"/>
        <v>4.5011912135456862E-2</v>
      </c>
      <c r="X302" s="13">
        <f t="shared" si="517"/>
        <v>7.2198620450006357E-2</v>
      </c>
      <c r="Y302" s="13">
        <f t="shared" si="518"/>
        <v>5.7902903338091768E-2</v>
      </c>
      <c r="Z302" s="13">
        <f t="shared" si="519"/>
        <v>6.3899594921247721E-3</v>
      </c>
      <c r="AA302" s="13">
        <f t="shared" si="520"/>
        <v>1.9647591848005561E-2</v>
      </c>
      <c r="AB302" s="13">
        <f t="shared" si="521"/>
        <v>3.0205814755286796E-2</v>
      </c>
      <c r="AC302" s="13">
        <f t="shared" si="522"/>
        <v>9.5427423753868448E-3</v>
      </c>
      <c r="AD302" s="13">
        <f t="shared" si="523"/>
        <v>3.4600206739404338E-2</v>
      </c>
      <c r="AE302" s="13">
        <f t="shared" si="524"/>
        <v>5.5498357553715384E-2</v>
      </c>
      <c r="AF302" s="13">
        <f t="shared" si="525"/>
        <v>4.4509382766957761E-2</v>
      </c>
      <c r="AG302" s="13">
        <f t="shared" si="526"/>
        <v>2.3797522925227906E-2</v>
      </c>
      <c r="AH302" s="13">
        <f t="shared" si="527"/>
        <v>2.5623564861812398E-3</v>
      </c>
      <c r="AI302" s="13">
        <f t="shared" si="528"/>
        <v>7.8786312294506274E-3</v>
      </c>
      <c r="AJ302" s="13">
        <f t="shared" si="529"/>
        <v>1.2112450079532808E-2</v>
      </c>
      <c r="AK302" s="13">
        <f t="shared" si="530"/>
        <v>1.2414292335514766E-2</v>
      </c>
      <c r="AL302" s="13">
        <f t="shared" si="531"/>
        <v>1.8825470974827658E-3</v>
      </c>
      <c r="AM302" s="13">
        <f t="shared" si="532"/>
        <v>2.1277466334810174E-2</v>
      </c>
      <c r="AN302" s="13">
        <f t="shared" si="533"/>
        <v>3.4128825974372383E-2</v>
      </c>
      <c r="AO302" s="13">
        <f t="shared" si="534"/>
        <v>2.737113395130621E-2</v>
      </c>
      <c r="AP302" s="13">
        <f t="shared" si="535"/>
        <v>1.4634334317914751E-2</v>
      </c>
      <c r="AQ302" s="13">
        <f t="shared" si="536"/>
        <v>5.8683285092288916E-3</v>
      </c>
      <c r="AR302" s="13">
        <f t="shared" si="537"/>
        <v>8.2199842053669921E-4</v>
      </c>
      <c r="AS302" s="13">
        <f t="shared" si="538"/>
        <v>2.5274478635294211E-3</v>
      </c>
      <c r="AT302" s="13">
        <f t="shared" si="539"/>
        <v>3.8856477964328618E-3</v>
      </c>
      <c r="AU302" s="13">
        <f t="shared" si="540"/>
        <v>3.9824781395199696E-3</v>
      </c>
      <c r="AV302" s="13">
        <f t="shared" si="541"/>
        <v>3.061291121067605E-3</v>
      </c>
      <c r="AW302" s="13">
        <f t="shared" si="542"/>
        <v>2.5790277129158183E-4</v>
      </c>
      <c r="AX302" s="13">
        <f t="shared" si="543"/>
        <v>1.0903850397936817E-2</v>
      </c>
      <c r="AY302" s="13">
        <f t="shared" si="544"/>
        <v>1.7489658158826863E-2</v>
      </c>
      <c r="AZ302" s="13">
        <f t="shared" si="545"/>
        <v>1.4026611304686373E-2</v>
      </c>
      <c r="BA302" s="13">
        <f t="shared" si="546"/>
        <v>7.4995109645585893E-3</v>
      </c>
      <c r="BB302" s="13">
        <f t="shared" si="547"/>
        <v>3.0072836278394362E-3</v>
      </c>
      <c r="BC302" s="13">
        <f t="shared" si="548"/>
        <v>9.6473008557601764E-4</v>
      </c>
      <c r="BD302" s="13">
        <f t="shared" si="549"/>
        <v>2.1974609667857535E-4</v>
      </c>
      <c r="BE302" s="13">
        <f t="shared" si="550"/>
        <v>6.7566650822341626E-4</v>
      </c>
      <c r="BF302" s="13">
        <f t="shared" si="551"/>
        <v>1.0387561764125159E-3</v>
      </c>
      <c r="BG302" s="13">
        <f t="shared" si="552"/>
        <v>1.0646419803287158E-3</v>
      </c>
      <c r="BH302" s="13">
        <f t="shared" si="553"/>
        <v>8.1837964385888065E-4</v>
      </c>
      <c r="BI302" s="13">
        <f t="shared" si="554"/>
        <v>5.0326419875030637E-4</v>
      </c>
      <c r="BJ302" s="14">
        <f t="shared" si="555"/>
        <v>0.6336177539803346</v>
      </c>
      <c r="BK302" s="14">
        <f t="shared" si="556"/>
        <v>0.1714794418767987</v>
      </c>
      <c r="BL302" s="14">
        <f t="shared" si="557"/>
        <v>0.16702151098737517</v>
      </c>
      <c r="BM302" s="14">
        <f t="shared" si="558"/>
        <v>0.8068286268496152</v>
      </c>
      <c r="BN302" s="14">
        <f t="shared" si="559"/>
        <v>0.15444828409948252</v>
      </c>
    </row>
    <row r="303" spans="1:66" x14ac:dyDescent="0.25">
      <c r="A303" t="s">
        <v>27</v>
      </c>
      <c r="B303" t="s">
        <v>189</v>
      </c>
      <c r="C303" t="s">
        <v>188</v>
      </c>
      <c r="D303" s="11">
        <v>44382</v>
      </c>
      <c r="E303" s="10">
        <f>VLOOKUP(A303,home!$A$2:$E$405,3,FALSE)</f>
        <v>1.3</v>
      </c>
      <c r="F303" s="10">
        <f>VLOOKUP(B303,home!$B$2:$E$405,3,FALSE)</f>
        <v>0.61</v>
      </c>
      <c r="G303" s="10">
        <f>VLOOKUP(C303,away!$B$2:$E$405,4,FALSE)</f>
        <v>0.69</v>
      </c>
      <c r="H303" s="10">
        <f>VLOOKUP(A303,away!$A$2:$E$405,3,FALSE)</f>
        <v>1.0918918918918901</v>
      </c>
      <c r="I303" s="10">
        <f>VLOOKUP(C303,away!$B$2:$E$405,3,FALSE)</f>
        <v>0.97</v>
      </c>
      <c r="J303" s="10">
        <f>VLOOKUP(B303,home!$B$2:$E$405,4,FALSE)</f>
        <v>0.96</v>
      </c>
      <c r="K303" s="12">
        <f t="shared" si="504"/>
        <v>0.54716999999999993</v>
      </c>
      <c r="L303" s="12">
        <f t="shared" si="505"/>
        <v>1.0167697297297278</v>
      </c>
      <c r="M303" s="13">
        <f t="shared" si="506"/>
        <v>0.20930982054462249</v>
      </c>
      <c r="N303" s="13">
        <f t="shared" si="507"/>
        <v>0.11452805450740106</v>
      </c>
      <c r="O303" s="13">
        <f t="shared" si="508"/>
        <v>0.21281988966493365</v>
      </c>
      <c r="P303" s="13">
        <f t="shared" si="509"/>
        <v>0.11644865902796171</v>
      </c>
      <c r="Q303" s="13">
        <f t="shared" si="510"/>
        <v>3.1333157792407321E-2</v>
      </c>
      <c r="R303" s="13">
        <f t="shared" si="511"/>
        <v>0.10819441084786252</v>
      </c>
      <c r="S303" s="13">
        <f t="shared" si="512"/>
        <v>1.6196433299363024E-2</v>
      </c>
      <c r="T303" s="13">
        <f t="shared" si="513"/>
        <v>3.1858606380164904E-2</v>
      </c>
      <c r="U303" s="13">
        <f t="shared" si="514"/>
        <v>5.9200735783624919E-2</v>
      </c>
      <c r="V303" s="13">
        <f t="shared" si="515"/>
        <v>1.0012021275124098E-3</v>
      </c>
      <c r="W303" s="13">
        <f t="shared" si="516"/>
        <v>5.7148546497571709E-3</v>
      </c>
      <c r="X303" s="13">
        <f t="shared" si="517"/>
        <v>5.8106912176782771E-3</v>
      </c>
      <c r="Y303" s="13">
        <f t="shared" si="518"/>
        <v>2.9540674694708219E-3</v>
      </c>
      <c r="Z303" s="13">
        <f t="shared" si="519"/>
        <v>3.6669600625349442E-2</v>
      </c>
      <c r="AA303" s="13">
        <f t="shared" si="520"/>
        <v>2.006450537417245E-2</v>
      </c>
      <c r="AB303" s="13">
        <f t="shared" si="521"/>
        <v>5.4893477027929691E-3</v>
      </c>
      <c r="AC303" s="13">
        <f t="shared" si="522"/>
        <v>3.4813418232539096E-5</v>
      </c>
      <c r="AD303" s="13">
        <f t="shared" si="523"/>
        <v>7.8174925467690748E-4</v>
      </c>
      <c r="AE303" s="13">
        <f t="shared" si="524"/>
        <v>7.9485897839425533E-4</v>
      </c>
      <c r="AF303" s="13">
        <f t="shared" si="525"/>
        <v>4.0409427431758722E-4</v>
      </c>
      <c r="AG303" s="13">
        <f t="shared" si="526"/>
        <v>1.3695694202774125E-4</v>
      </c>
      <c r="AH303" s="13">
        <f t="shared" si="527"/>
        <v>9.3211349792833974E-3</v>
      </c>
      <c r="AI303" s="13">
        <f t="shared" si="528"/>
        <v>5.1002454266144952E-3</v>
      </c>
      <c r="AJ303" s="13">
        <f t="shared" si="529"/>
        <v>1.3953506450403268E-3</v>
      </c>
      <c r="AK303" s="13">
        <f t="shared" si="530"/>
        <v>2.5449800414890521E-4</v>
      </c>
      <c r="AL303" s="13">
        <f t="shared" si="531"/>
        <v>7.7473209022115862E-7</v>
      </c>
      <c r="AM303" s="13">
        <f t="shared" si="532"/>
        <v>8.5549947936312701E-5</v>
      </c>
      <c r="AN303" s="13">
        <f t="shared" si="533"/>
        <v>8.6984597441596947E-5</v>
      </c>
      <c r="AO303" s="13">
        <f t="shared" si="534"/>
        <v>4.422165281567084E-5</v>
      </c>
      <c r="AP303" s="13">
        <f t="shared" si="535"/>
        <v>1.4987745993863837E-5</v>
      </c>
      <c r="AQ303" s="13">
        <f t="shared" si="536"/>
        <v>3.8097716108596839E-6</v>
      </c>
      <c r="AR303" s="13">
        <f t="shared" si="537"/>
        <v>1.8954895787320597E-3</v>
      </c>
      <c r="AS303" s="13">
        <f t="shared" si="538"/>
        <v>1.0371550327948208E-3</v>
      </c>
      <c r="AT303" s="13">
        <f t="shared" si="539"/>
        <v>2.8375005964717103E-4</v>
      </c>
      <c r="AU303" s="13">
        <f t="shared" si="540"/>
        <v>5.1753173379047532E-5</v>
      </c>
      <c r="AV303" s="13">
        <f t="shared" si="541"/>
        <v>7.0794459694533563E-6</v>
      </c>
      <c r="AW303" s="13">
        <f t="shared" si="542"/>
        <v>1.1972750460622476E-8</v>
      </c>
      <c r="AX303" s="13">
        <f t="shared" si="543"/>
        <v>7.801727502052036E-6</v>
      </c>
      <c r="AY303" s="13">
        <f t="shared" si="544"/>
        <v>7.9325603636864317E-6</v>
      </c>
      <c r="AZ303" s="13">
        <f t="shared" si="545"/>
        <v>4.0327936285251019E-6</v>
      </c>
      <c r="BA303" s="13">
        <f t="shared" si="546"/>
        <v>1.3668074959104124E-6</v>
      </c>
      <c r="BB303" s="13">
        <f t="shared" si="547"/>
        <v>3.4743212205234881E-7</v>
      </c>
      <c r="BC303" s="13">
        <f t="shared" si="548"/>
        <v>7.0651692967718556E-8</v>
      </c>
      <c r="BD303" s="13">
        <f t="shared" si="549"/>
        <v>3.2121273777881843E-4</v>
      </c>
      <c r="BE303" s="13">
        <f t="shared" si="550"/>
        <v>1.7575797373043604E-4</v>
      </c>
      <c r="BF303" s="13">
        <f t="shared" si="551"/>
        <v>4.8084745243041346E-5</v>
      </c>
      <c r="BG303" s="13">
        <f t="shared" si="552"/>
        <v>8.7701766848783105E-6</v>
      </c>
      <c r="BH303" s="13">
        <f t="shared" si="553"/>
        <v>1.1996943941662159E-6</v>
      </c>
      <c r="BI303" s="13">
        <f t="shared" si="554"/>
        <v>1.3128735633118567E-7</v>
      </c>
      <c r="BJ303" s="14">
        <f t="shared" si="555"/>
        <v>0.1945741971548996</v>
      </c>
      <c r="BK303" s="14">
        <f t="shared" si="556"/>
        <v>0.34299963571014608</v>
      </c>
      <c r="BL303" s="14">
        <f t="shared" si="557"/>
        <v>0.42567050233418363</v>
      </c>
      <c r="BM303" s="14">
        <f t="shared" si="558"/>
        <v>0.20727202285177695</v>
      </c>
      <c r="BN303" s="14">
        <f t="shared" si="559"/>
        <v>0.79263399238518883</v>
      </c>
    </row>
    <row r="304" spans="1:66" x14ac:dyDescent="0.25">
      <c r="A304" t="s">
        <v>27</v>
      </c>
      <c r="B304" t="s">
        <v>297</v>
      </c>
      <c r="C304" t="s">
        <v>296</v>
      </c>
      <c r="D304" s="11">
        <v>44382</v>
      </c>
      <c r="E304" s="10">
        <f>VLOOKUP(A304,home!$A$2:$E$405,3,FALSE)</f>
        <v>1.3</v>
      </c>
      <c r="F304" s="10">
        <f>VLOOKUP(B304,home!$B$2:$E$405,3,FALSE)</f>
        <v>1.0900000000000001</v>
      </c>
      <c r="G304" s="10">
        <f>VLOOKUP(C304,away!$B$2:$E$405,4,FALSE)</f>
        <v>1.26</v>
      </c>
      <c r="H304" s="10">
        <f>VLOOKUP(A304,away!$A$2:$E$405,3,FALSE)</f>
        <v>1.0918918918918901</v>
      </c>
      <c r="I304" s="10">
        <f>VLOOKUP(C304,away!$B$2:$E$405,3,FALSE)</f>
        <v>0.45</v>
      </c>
      <c r="J304" s="10">
        <f>VLOOKUP(B304,home!$B$2:$E$405,4,FALSE)</f>
        <v>1.06</v>
      </c>
      <c r="K304" s="12">
        <f t="shared" si="504"/>
        <v>1.7854200000000002</v>
      </c>
      <c r="L304" s="12">
        <f t="shared" si="505"/>
        <v>0.5208324324324316</v>
      </c>
      <c r="M304" s="13">
        <f t="shared" si="506"/>
        <v>9.9633937703785064E-2</v>
      </c>
      <c r="N304" s="13">
        <f t="shared" si="507"/>
        <v>0.17788842505509195</v>
      </c>
      <c r="O304" s="13">
        <f t="shared" si="508"/>
        <v>5.1892586127083737E-2</v>
      </c>
      <c r="P304" s="13">
        <f t="shared" si="509"/>
        <v>9.2650061123017838E-2</v>
      </c>
      <c r="Q304" s="13">
        <f t="shared" si="510"/>
        <v>0.1588027759309312</v>
      </c>
      <c r="R304" s="13">
        <f t="shared" si="511"/>
        <v>1.3513670928889237E-2</v>
      </c>
      <c r="S304" s="13">
        <f t="shared" si="512"/>
        <v>2.1538930468701228E-2</v>
      </c>
      <c r="T304" s="13">
        <f t="shared" si="513"/>
        <v>8.2709636065129294E-2</v>
      </c>
      <c r="U304" s="13">
        <f t="shared" si="514"/>
        <v>2.4127578349857421E-2</v>
      </c>
      <c r="V304" s="13">
        <f t="shared" si="515"/>
        <v>2.2254612684535647E-3</v>
      </c>
      <c r="W304" s="13">
        <f t="shared" si="516"/>
        <v>9.4509884067534397E-2</v>
      </c>
      <c r="X304" s="13">
        <f t="shared" si="517"/>
        <v>4.9223812807801054E-2</v>
      </c>
      <c r="Y304" s="13">
        <f t="shared" si="518"/>
        <v>1.281867907914285E-2</v>
      </c>
      <c r="Z304" s="13">
        <f t="shared" si="519"/>
        <v>2.3461193669949399E-3</v>
      </c>
      <c r="AA304" s="13">
        <f t="shared" si="520"/>
        <v>4.1888084402201056E-3</v>
      </c>
      <c r="AB304" s="13">
        <f t="shared" si="521"/>
        <v>3.7393911826688925E-3</v>
      </c>
      <c r="AC304" s="13">
        <f t="shared" si="522"/>
        <v>1.2934167269021987E-4</v>
      </c>
      <c r="AD304" s="13">
        <f t="shared" si="523"/>
        <v>4.2184959302964328E-2</v>
      </c>
      <c r="AE304" s="13">
        <f t="shared" si="524"/>
        <v>2.1971294965826046E-2</v>
      </c>
      <c r="AF304" s="13">
        <f t="shared" si="525"/>
        <v>5.7216815003708083E-3</v>
      </c>
      <c r="AG304" s="13">
        <f t="shared" si="526"/>
        <v>9.9334576448059111E-4</v>
      </c>
      <c r="AH304" s="13">
        <f t="shared" si="527"/>
        <v>3.0548376417220273E-4</v>
      </c>
      <c r="AI304" s="13">
        <f t="shared" si="528"/>
        <v>5.454168222283342E-4</v>
      </c>
      <c r="AJ304" s="13">
        <f t="shared" si="529"/>
        <v>4.8689905137145646E-4</v>
      </c>
      <c r="AK304" s="13">
        <f t="shared" si="530"/>
        <v>2.8977310143320863E-4</v>
      </c>
      <c r="AL304" s="13">
        <f t="shared" si="531"/>
        <v>4.8110168710302764E-6</v>
      </c>
      <c r="AM304" s="13">
        <f t="shared" si="532"/>
        <v>1.5063574007739706E-2</v>
      </c>
      <c r="AN304" s="13">
        <f t="shared" si="533"/>
        <v>7.8455978915770233E-3</v>
      </c>
      <c r="AO304" s="13">
        <f t="shared" si="534"/>
        <v>2.0431209168784085E-3</v>
      </c>
      <c r="AP304" s="13">
        <f t="shared" si="535"/>
        <v>3.5470787896378723E-4</v>
      </c>
      <c r="AQ304" s="13">
        <f t="shared" si="536"/>
        <v>4.6185841850914445E-5</v>
      </c>
      <c r="AR304" s="13">
        <f t="shared" si="537"/>
        <v>3.1821170392484748E-5</v>
      </c>
      <c r="AS304" s="13">
        <f t="shared" si="538"/>
        <v>5.6814154042150118E-5</v>
      </c>
      <c r="AT304" s="13">
        <f t="shared" si="539"/>
        <v>5.0718563454967855E-5</v>
      </c>
      <c r="AU304" s="13">
        <f t="shared" si="540"/>
        <v>3.0184645854589571E-5</v>
      </c>
      <c r="AV304" s="13">
        <f t="shared" si="541"/>
        <v>1.3473067600425333E-5</v>
      </c>
      <c r="AW304" s="13">
        <f t="shared" si="542"/>
        <v>1.2427185885474624E-7</v>
      </c>
      <c r="AX304" s="13">
        <f t="shared" si="543"/>
        <v>4.4824677174831046E-3</v>
      </c>
      <c r="AY304" s="13">
        <f t="shared" si="544"/>
        <v>2.3346145645965748E-3</v>
      </c>
      <c r="AZ304" s="13">
        <f t="shared" si="545"/>
        <v>6.0797149123550812E-4</v>
      </c>
      <c r="BA304" s="13">
        <f t="shared" si="546"/>
        <v>1.0555042354325417E-4</v>
      </c>
      <c r="BB304" s="13">
        <f t="shared" si="547"/>
        <v>1.3743520959576614E-5</v>
      </c>
      <c r="BC304" s="13">
        <f t="shared" si="548"/>
        <v>1.4316142903124795E-6</v>
      </c>
      <c r="BD304" s="13">
        <f t="shared" si="549"/>
        <v>2.7622495963941159E-6</v>
      </c>
      <c r="BE304" s="13">
        <f t="shared" si="550"/>
        <v>4.9317756743939826E-6</v>
      </c>
      <c r="BF304" s="13">
        <f t="shared" si="551"/>
        <v>4.4026454622882537E-6</v>
      </c>
      <c r="BG304" s="13">
        <f t="shared" si="552"/>
        <v>2.6201904204262315E-6</v>
      </c>
      <c r="BH304" s="13">
        <f t="shared" si="553"/>
        <v>1.169535095109351E-6</v>
      </c>
      <c r="BI304" s="13">
        <f t="shared" si="554"/>
        <v>4.1762226990202723E-7</v>
      </c>
      <c r="BJ304" s="14">
        <f t="shared" si="555"/>
        <v>0.67972346040839049</v>
      </c>
      <c r="BK304" s="14">
        <f t="shared" si="556"/>
        <v>0.21851715781811554</v>
      </c>
      <c r="BL304" s="14">
        <f t="shared" si="557"/>
        <v>9.928892338778772E-2</v>
      </c>
      <c r="BM304" s="14">
        <f t="shared" si="558"/>
        <v>0.40315971381975219</v>
      </c>
      <c r="BN304" s="14">
        <f t="shared" si="559"/>
        <v>0.59438145686879895</v>
      </c>
    </row>
    <row r="305" spans="1:66" x14ac:dyDescent="0.25">
      <c r="A305" t="s">
        <v>27</v>
      </c>
      <c r="B305" t="s">
        <v>31</v>
      </c>
      <c r="C305" t="s">
        <v>30</v>
      </c>
      <c r="D305" s="11">
        <v>44382</v>
      </c>
      <c r="E305" s="10">
        <f>VLOOKUP(A305,home!$A$2:$E$405,3,FALSE)</f>
        <v>1.3</v>
      </c>
      <c r="F305" s="10">
        <f>VLOOKUP(B305,home!$B$2:$E$405,3,FALSE)</f>
        <v>0.65</v>
      </c>
      <c r="G305" s="10">
        <f>VLOOKUP(C305,away!$B$2:$E$405,4,FALSE)</f>
        <v>1.17</v>
      </c>
      <c r="H305" s="10">
        <f>VLOOKUP(A305,away!$A$2:$E$405,3,FALSE)</f>
        <v>1.0918918918918901</v>
      </c>
      <c r="I305" s="10">
        <f>VLOOKUP(C305,away!$B$2:$E$405,3,FALSE)</f>
        <v>1.05</v>
      </c>
      <c r="J305" s="10">
        <f>VLOOKUP(B305,home!$B$2:$E$405,4,FALSE)</f>
        <v>1.01</v>
      </c>
      <c r="K305" s="12">
        <f t="shared" si="504"/>
        <v>0.98865000000000003</v>
      </c>
      <c r="L305" s="12">
        <f t="shared" si="505"/>
        <v>1.1579513513513493</v>
      </c>
      <c r="M305" s="13">
        <f t="shared" si="506"/>
        <v>0.11688072000503129</v>
      </c>
      <c r="N305" s="13">
        <f t="shared" si="507"/>
        <v>0.11555412383297417</v>
      </c>
      <c r="O305" s="13">
        <f t="shared" si="508"/>
        <v>0.13534218767674469</v>
      </c>
      <c r="P305" s="13">
        <f t="shared" si="509"/>
        <v>0.13380605384661362</v>
      </c>
      <c r="Q305" s="13">
        <f t="shared" si="510"/>
        <v>5.7121292263734955E-2</v>
      </c>
      <c r="R305" s="13">
        <f t="shared" si="511"/>
        <v>7.8359834557567232E-2</v>
      </c>
      <c r="S305" s="13">
        <f t="shared" si="512"/>
        <v>3.8295580411448871E-2</v>
      </c>
      <c r="T305" s="13">
        <f t="shared" si="513"/>
        <v>6.614367756772728E-2</v>
      </c>
      <c r="U305" s="13">
        <f t="shared" si="514"/>
        <v>7.7470450435338845E-2</v>
      </c>
      <c r="V305" s="13">
        <f t="shared" si="515"/>
        <v>4.8712344368411313E-3</v>
      </c>
      <c r="W305" s="13">
        <f t="shared" si="516"/>
        <v>1.882432186551386E-2</v>
      </c>
      <c r="X305" s="13">
        <f t="shared" si="517"/>
        <v>2.1797648942444528E-2</v>
      </c>
      <c r="Y305" s="13">
        <f t="shared" si="518"/>
        <v>1.2620308524592979E-2</v>
      </c>
      <c r="Z305" s="13">
        <f t="shared" si="519"/>
        <v>3.0245625439201045E-2</v>
      </c>
      <c r="AA305" s="13">
        <f t="shared" si="520"/>
        <v>2.9902337590466111E-2</v>
      </c>
      <c r="AB305" s="13">
        <f t="shared" si="521"/>
        <v>1.4781473029407161E-2</v>
      </c>
      <c r="AC305" s="13">
        <f t="shared" si="522"/>
        <v>3.4853944331418872E-4</v>
      </c>
      <c r="AD305" s="13">
        <f t="shared" si="523"/>
        <v>4.6526664530850675E-3</v>
      </c>
      <c r="AE305" s="13">
        <f t="shared" si="524"/>
        <v>5.3875614067369444E-3</v>
      </c>
      <c r="AF305" s="13">
        <f t="shared" si="525"/>
        <v>3.1192670057097111E-3</v>
      </c>
      <c r="AG305" s="13">
        <f t="shared" si="526"/>
        <v>1.2039864814957456E-3</v>
      </c>
      <c r="AH305" s="13">
        <f t="shared" si="527"/>
        <v>8.7557407124473994E-3</v>
      </c>
      <c r="AI305" s="13">
        <f t="shared" si="528"/>
        <v>8.6563630553611205E-3</v>
      </c>
      <c r="AJ305" s="13">
        <f t="shared" si="529"/>
        <v>4.279056667341386E-3</v>
      </c>
      <c r="AK305" s="13">
        <f t="shared" si="530"/>
        <v>1.4101631247223541E-3</v>
      </c>
      <c r="AL305" s="13">
        <f t="shared" si="531"/>
        <v>1.5960438134795706E-5</v>
      </c>
      <c r="AM305" s="13">
        <f t="shared" si="532"/>
        <v>9.1997173776851078E-4</v>
      </c>
      <c r="AN305" s="13">
        <f t="shared" si="533"/>
        <v>1.0652825169540964E-3</v>
      </c>
      <c r="AO305" s="13">
        <f t="shared" si="534"/>
        <v>6.1677266503898137E-4</v>
      </c>
      <c r="AP305" s="13">
        <f t="shared" si="535"/>
        <v>2.3806424698615388E-4</v>
      </c>
      <c r="AQ305" s="13">
        <f t="shared" si="536"/>
        <v>6.891670412651457E-5</v>
      </c>
      <c r="AR305" s="13">
        <f t="shared" si="537"/>
        <v>2.0277443580120954E-3</v>
      </c>
      <c r="AS305" s="13">
        <f t="shared" si="538"/>
        <v>2.004729459548658E-3</v>
      </c>
      <c r="AT305" s="13">
        <f t="shared" si="539"/>
        <v>9.9098789009139038E-4</v>
      </c>
      <c r="AU305" s="13">
        <f t="shared" si="540"/>
        <v>3.2658005917961778E-4</v>
      </c>
      <c r="AV305" s="13">
        <f t="shared" si="541"/>
        <v>8.071834387698225E-5</v>
      </c>
      <c r="AW305" s="13">
        <f t="shared" si="542"/>
        <v>5.0754574701553527E-7</v>
      </c>
      <c r="AX305" s="13">
        <f t="shared" si="543"/>
        <v>1.5158834309080631E-4</v>
      </c>
      <c r="AY305" s="13">
        <f t="shared" si="544"/>
        <v>1.7553192673111116E-4</v>
      </c>
      <c r="AZ305" s="13">
        <f t="shared" si="545"/>
        <v>1.0162871588179812E-4</v>
      </c>
      <c r="BA305" s="13">
        <f t="shared" si="546"/>
        <v>3.9227036297143489E-5</v>
      </c>
      <c r="BB305" s="13">
        <f t="shared" si="547"/>
        <v>1.1355749922446433E-5</v>
      </c>
      <c r="BC305" s="13">
        <f t="shared" si="548"/>
        <v>2.6298811936609617E-6</v>
      </c>
      <c r="BD305" s="13">
        <f t="shared" si="549"/>
        <v>3.9133821992586357E-4</v>
      </c>
      <c r="BE305" s="13">
        <f t="shared" si="550"/>
        <v>3.8689653112970501E-4</v>
      </c>
      <c r="BF305" s="13">
        <f t="shared" si="551"/>
        <v>1.9125262775069143E-4</v>
      </c>
      <c r="BG305" s="13">
        <f t="shared" si="552"/>
        <v>6.3027303475240371E-5</v>
      </c>
      <c r="BH305" s="13">
        <f t="shared" si="553"/>
        <v>1.5577985895199094E-5</v>
      </c>
      <c r="BI305" s="13">
        <f t="shared" si="554"/>
        <v>3.080235151057718E-6</v>
      </c>
      <c r="BJ305" s="14">
        <f t="shared" si="555"/>
        <v>0.30981582386800638</v>
      </c>
      <c r="BK305" s="14">
        <f t="shared" si="556"/>
        <v>0.29439362050811496</v>
      </c>
      <c r="BL305" s="14">
        <f t="shared" si="557"/>
        <v>0.36543953986343281</v>
      </c>
      <c r="BM305" s="14">
        <f t="shared" si="558"/>
        <v>0.36265537311510526</v>
      </c>
      <c r="BN305" s="14">
        <f t="shared" si="559"/>
        <v>0.63706421218266596</v>
      </c>
    </row>
    <row r="306" spans="1:66" x14ac:dyDescent="0.25">
      <c r="A306" t="s">
        <v>27</v>
      </c>
      <c r="B306" t="s">
        <v>195</v>
      </c>
      <c r="C306" t="s">
        <v>194</v>
      </c>
      <c r="D306" s="11">
        <v>44382</v>
      </c>
      <c r="E306" s="10">
        <f>VLOOKUP(A306,home!$A$2:$E$405,3,FALSE)</f>
        <v>1.3</v>
      </c>
      <c r="F306" s="10">
        <f>VLOOKUP(B306,home!$B$2:$E$405,3,FALSE)</f>
        <v>1.46</v>
      </c>
      <c r="G306" s="10">
        <f>VLOOKUP(C306,away!$B$2:$E$405,4,FALSE)</f>
        <v>0.93</v>
      </c>
      <c r="H306" s="10">
        <f>VLOOKUP(A306,away!$A$2:$E$405,3,FALSE)</f>
        <v>1.0918918918918901</v>
      </c>
      <c r="I306" s="10">
        <f>VLOOKUP(C306,away!$B$2:$E$405,3,FALSE)</f>
        <v>0.89</v>
      </c>
      <c r="J306" s="10">
        <f>VLOOKUP(B306,home!$B$2:$E$405,4,FALSE)</f>
        <v>1.35</v>
      </c>
      <c r="K306" s="12">
        <f t="shared" si="504"/>
        <v>1.7651399999999999</v>
      </c>
      <c r="L306" s="12">
        <f t="shared" si="505"/>
        <v>1.3119081081081061</v>
      </c>
      <c r="M306" s="13">
        <f t="shared" si="506"/>
        <v>4.6095123840075365E-2</v>
      </c>
      <c r="N306" s="13">
        <f t="shared" si="507"/>
        <v>8.1364346895070619E-2</v>
      </c>
      <c r="O306" s="13">
        <f t="shared" si="508"/>
        <v>6.0472566710042128E-2</v>
      </c>
      <c r="P306" s="13">
        <f t="shared" si="509"/>
        <v>0.10674254640256374</v>
      </c>
      <c r="Q306" s="13">
        <f t="shared" si="510"/>
        <v>7.1809731639182486E-2</v>
      </c>
      <c r="R306" s="13">
        <f t="shared" si="511"/>
        <v>3.9667225292506311E-2</v>
      </c>
      <c r="S306" s="13">
        <f t="shared" si="512"/>
        <v>6.1795968116032572E-2</v>
      </c>
      <c r="T306" s="13">
        <f t="shared" si="513"/>
        <v>9.4207769178510703E-2</v>
      </c>
      <c r="U306" s="13">
        <f t="shared" si="514"/>
        <v>7.0018206052814572E-2</v>
      </c>
      <c r="V306" s="13">
        <f t="shared" si="515"/>
        <v>1.5900112744155221E-2</v>
      </c>
      <c r="W306" s="13">
        <f t="shared" si="516"/>
        <v>4.2251409901862193E-2</v>
      </c>
      <c r="X306" s="13">
        <f t="shared" si="517"/>
        <v>5.5429967229252121E-2</v>
      </c>
      <c r="Y306" s="13">
        <f t="shared" si="518"/>
        <v>3.6359511720111246E-2</v>
      </c>
      <c r="Z306" s="13">
        <f t="shared" si="519"/>
        <v>1.7346584829129992E-2</v>
      </c>
      <c r="AA306" s="13">
        <f t="shared" si="520"/>
        <v>3.0619150745290508E-2</v>
      </c>
      <c r="AB306" s="13">
        <f t="shared" si="521"/>
        <v>2.702354387327105E-2</v>
      </c>
      <c r="AC306" s="13">
        <f t="shared" si="522"/>
        <v>2.3012446613217097E-3</v>
      </c>
      <c r="AD306" s="13">
        <f t="shared" si="523"/>
        <v>1.8644913418543258E-2</v>
      </c>
      <c r="AE306" s="13">
        <f t="shared" si="524"/>
        <v>2.4460413088760524E-2</v>
      </c>
      <c r="AF306" s="13">
        <f t="shared" si="525"/>
        <v>1.6044907129409289E-2</v>
      </c>
      <c r="AG306" s="13">
        <f t="shared" si="526"/>
        <v>7.0164812523045364E-3</v>
      </c>
      <c r="AH306" s="13">
        <f t="shared" si="527"/>
        <v>5.689281321330176E-3</v>
      </c>
      <c r="AI306" s="13">
        <f t="shared" si="528"/>
        <v>1.0042378031532745E-2</v>
      </c>
      <c r="AJ306" s="13">
        <f t="shared" si="529"/>
        <v>8.8631015792898574E-3</v>
      </c>
      <c r="AK306" s="13">
        <f t="shared" si="530"/>
        <v>5.2148717072225655E-3</v>
      </c>
      <c r="AL306" s="13">
        <f t="shared" si="531"/>
        <v>2.1315982653351582E-4</v>
      </c>
      <c r="AM306" s="13">
        <f t="shared" si="532"/>
        <v>6.5821764943214903E-3</v>
      </c>
      <c r="AN306" s="13">
        <f t="shared" si="533"/>
        <v>8.635210711898952E-3</v>
      </c>
      <c r="AO306" s="13">
        <f t="shared" si="534"/>
        <v>5.6643014740811043E-3</v>
      </c>
      <c r="AP306" s="13">
        <f t="shared" si="535"/>
        <v>2.4770143435385666E-3</v>
      </c>
      <c r="AQ306" s="13">
        <f t="shared" si="536"/>
        <v>8.1240380029708084E-4</v>
      </c>
      <c r="AR306" s="13">
        <f t="shared" si="537"/>
        <v>1.4927628589522116E-3</v>
      </c>
      <c r="AS306" s="13">
        <f t="shared" si="538"/>
        <v>2.6349354328509063E-3</v>
      </c>
      <c r="AT306" s="13">
        <f t="shared" si="539"/>
        <v>2.3255149649712252E-3</v>
      </c>
      <c r="AU306" s="13">
        <f t="shared" si="540"/>
        <v>1.3682864950897693E-3</v>
      </c>
      <c r="AV306" s="13">
        <f t="shared" si="541"/>
        <v>6.0380430598568882E-4</v>
      </c>
      <c r="AW306" s="13">
        <f t="shared" si="542"/>
        <v>1.3711514592843402E-5</v>
      </c>
      <c r="AX306" s="13">
        <f t="shared" si="543"/>
        <v>1.9364105028644371E-3</v>
      </c>
      <c r="AY306" s="13">
        <f t="shared" si="544"/>
        <v>2.5403926393335499E-3</v>
      </c>
      <c r="AZ306" s="13">
        <f t="shared" si="545"/>
        <v>1.6663808506599182E-3</v>
      </c>
      <c r="BA306" s="13">
        <f t="shared" si="546"/>
        <v>7.2871284972561004E-4</v>
      </c>
      <c r="BB306" s="13">
        <f t="shared" si="547"/>
        <v>2.3900107400939792E-4</v>
      </c>
      <c r="BC306" s="13">
        <f t="shared" si="548"/>
        <v>6.2709489367894947E-5</v>
      </c>
      <c r="BD306" s="13">
        <f t="shared" si="549"/>
        <v>3.2639461635700713E-4</v>
      </c>
      <c r="BE306" s="13">
        <f t="shared" si="550"/>
        <v>5.7613219311640745E-4</v>
      </c>
      <c r="BF306" s="13">
        <f t="shared" si="551"/>
        <v>5.0847698967874781E-4</v>
      </c>
      <c r="BG306" s="13">
        <f t="shared" si="552"/>
        <v>2.9917769118718163E-4</v>
      </c>
      <c r="BH306" s="13">
        <f t="shared" si="553"/>
        <v>1.3202262745553545E-4</v>
      </c>
      <c r="BI306" s="13">
        <f t="shared" si="554"/>
        <v>4.6607684125372783E-5</v>
      </c>
      <c r="BJ306" s="14">
        <f t="shared" si="555"/>
        <v>0.47893416568310482</v>
      </c>
      <c r="BK306" s="14">
        <f t="shared" si="556"/>
        <v>0.23558854823001571</v>
      </c>
      <c r="BL306" s="14">
        <f t="shared" si="557"/>
        <v>0.26792444117307007</v>
      </c>
      <c r="BM306" s="14">
        <f t="shared" si="558"/>
        <v>0.59111551801113915</v>
      </c>
      <c r="BN306" s="14">
        <f t="shared" si="559"/>
        <v>0.40615154077944066</v>
      </c>
    </row>
    <row r="307" spans="1:66" x14ac:dyDescent="0.25">
      <c r="A307" t="s">
        <v>27</v>
      </c>
      <c r="B307" t="s">
        <v>329</v>
      </c>
      <c r="C307" t="s">
        <v>328</v>
      </c>
      <c r="D307" s="11">
        <v>44382</v>
      </c>
      <c r="E307" s="10">
        <f>VLOOKUP(A307,home!$A$2:$E$405,3,FALSE)</f>
        <v>1.3</v>
      </c>
      <c r="F307" s="10">
        <f>VLOOKUP(B307,home!$B$2:$E$405,3,FALSE)</f>
        <v>0.77</v>
      </c>
      <c r="G307" s="10">
        <f>VLOOKUP(C307,away!$B$2:$E$405,4,FALSE)</f>
        <v>0.93</v>
      </c>
      <c r="H307" s="10">
        <f>VLOOKUP(A307,away!$A$2:$E$405,3,FALSE)</f>
        <v>1.0918918918918901</v>
      </c>
      <c r="I307" s="10">
        <f>VLOOKUP(C307,away!$B$2:$E$405,3,FALSE)</f>
        <v>0.77</v>
      </c>
      <c r="J307" s="10">
        <f>VLOOKUP(B307,home!$B$2:$E$405,4,FALSE)</f>
        <v>1.1100000000000001</v>
      </c>
      <c r="K307" s="12">
        <f t="shared" si="504"/>
        <v>0.93093000000000015</v>
      </c>
      <c r="L307" s="12">
        <f t="shared" si="505"/>
        <v>0.93323999999999852</v>
      </c>
      <c r="M307" s="13">
        <f t="shared" si="506"/>
        <v>0.15502482710787555</v>
      </c>
      <c r="N307" s="13">
        <f t="shared" si="507"/>
        <v>0.14431726229953459</v>
      </c>
      <c r="O307" s="13">
        <f t="shared" si="508"/>
        <v>0.14467536965015354</v>
      </c>
      <c r="P307" s="13">
        <f t="shared" si="509"/>
        <v>0.13468264186841744</v>
      </c>
      <c r="Q307" s="13">
        <f t="shared" si="510"/>
        <v>6.7174634496252883E-2</v>
      </c>
      <c r="R307" s="13">
        <f t="shared" si="511"/>
        <v>6.7508420986154533E-2</v>
      </c>
      <c r="S307" s="13">
        <f t="shared" si="512"/>
        <v>2.9252433882790117E-2</v>
      </c>
      <c r="T307" s="13">
        <f t="shared" si="513"/>
        <v>6.2690055897282937E-2</v>
      </c>
      <c r="U307" s="13">
        <f t="shared" si="514"/>
        <v>6.2845614348640846E-2</v>
      </c>
      <c r="V307" s="13">
        <f t="shared" si="515"/>
        <v>2.8237735636110852E-3</v>
      </c>
      <c r="W307" s="13">
        <f t="shared" si="516"/>
        <v>2.0844960830532239E-2</v>
      </c>
      <c r="X307" s="13">
        <f t="shared" si="517"/>
        <v>1.9453351245485872E-2</v>
      </c>
      <c r="Y307" s="13">
        <f t="shared" si="518"/>
        <v>9.0773227581686031E-3</v>
      </c>
      <c r="Z307" s="13">
        <f t="shared" si="519"/>
        <v>2.1000519600372924E-2</v>
      </c>
      <c r="AA307" s="13">
        <f t="shared" si="520"/>
        <v>1.9550013711575168E-2</v>
      </c>
      <c r="AB307" s="13">
        <f t="shared" si="521"/>
        <v>9.0998471322583357E-3</v>
      </c>
      <c r="AC307" s="13">
        <f t="shared" si="522"/>
        <v>1.5332757125117283E-4</v>
      </c>
      <c r="AD307" s="13">
        <f t="shared" si="523"/>
        <v>4.8512998464918444E-3</v>
      </c>
      <c r="AE307" s="13">
        <f t="shared" si="524"/>
        <v>4.5274270687400411E-3</v>
      </c>
      <c r="AF307" s="13">
        <f t="shared" si="525"/>
        <v>2.1125880188154747E-3</v>
      </c>
      <c r="AG307" s="13">
        <f t="shared" si="526"/>
        <v>6.5718388089311701E-4</v>
      </c>
      <c r="AH307" s="13">
        <f t="shared" si="527"/>
        <v>4.8996312279629981E-3</v>
      </c>
      <c r="AI307" s="13">
        <f t="shared" si="528"/>
        <v>4.5612136990475938E-3</v>
      </c>
      <c r="AJ307" s="13">
        <f t="shared" si="529"/>
        <v>2.1230853344271884E-3</v>
      </c>
      <c r="AK307" s="13">
        <f t="shared" si="530"/>
        <v>6.5881461012610109E-4</v>
      </c>
      <c r="AL307" s="13">
        <f t="shared" si="531"/>
        <v>5.3283239214338445E-6</v>
      </c>
      <c r="AM307" s="13">
        <f t="shared" si="532"/>
        <v>9.0324411321893075E-4</v>
      </c>
      <c r="AN307" s="13">
        <f t="shared" si="533"/>
        <v>8.4294353622043358E-4</v>
      </c>
      <c r="AO307" s="13">
        <f t="shared" si="534"/>
        <v>3.9333431287117809E-4</v>
      </c>
      <c r="AP307" s="13">
        <f t="shared" si="535"/>
        <v>1.2235843804796591E-4</v>
      </c>
      <c r="AQ307" s="13">
        <f t="shared" si="536"/>
        <v>2.8547447180970872E-5</v>
      </c>
      <c r="AR307" s="13">
        <f t="shared" si="537"/>
        <v>9.1450636943683653E-4</v>
      </c>
      <c r="AS307" s="13">
        <f t="shared" si="538"/>
        <v>8.5134141449983423E-4</v>
      </c>
      <c r="AT307" s="13">
        <f t="shared" si="539"/>
        <v>3.962696315001654E-4</v>
      </c>
      <c r="AU307" s="13">
        <f t="shared" si="540"/>
        <v>1.2296642935081636E-4</v>
      </c>
      <c r="AV307" s="13">
        <f t="shared" si="541"/>
        <v>2.8618284518888873E-5</v>
      </c>
      <c r="AW307" s="13">
        <f t="shared" si="542"/>
        <v>1.2858742188759651E-7</v>
      </c>
      <c r="AX307" s="13">
        <f t="shared" si="543"/>
        <v>1.4014284038648317E-4</v>
      </c>
      <c r="AY307" s="13">
        <f t="shared" si="544"/>
        <v>1.3078690436228133E-4</v>
      </c>
      <c r="AZ307" s="13">
        <f t="shared" si="545"/>
        <v>6.1027785313527624E-5</v>
      </c>
      <c r="BA307" s="13">
        <f t="shared" si="546"/>
        <v>1.8984523455332146E-5</v>
      </c>
      <c r="BB307" s="13">
        <f t="shared" si="547"/>
        <v>4.4292791673635351E-6</v>
      </c>
      <c r="BC307" s="13">
        <f t="shared" si="548"/>
        <v>8.2671609803006799E-7</v>
      </c>
      <c r="BD307" s="13">
        <f t="shared" si="549"/>
        <v>1.4224232070220527E-4</v>
      </c>
      <c r="BE307" s="13">
        <f t="shared" si="550"/>
        <v>1.3241764361130394E-4</v>
      </c>
      <c r="BF307" s="13">
        <f t="shared" si="551"/>
        <v>6.1635778483535599E-5</v>
      </c>
      <c r="BG307" s="13">
        <f t="shared" si="552"/>
        <v>1.9126198421225938E-5</v>
      </c>
      <c r="BH307" s="13">
        <f t="shared" si="553"/>
        <v>4.4512879740679658E-6</v>
      </c>
      <c r="BI307" s="13">
        <f t="shared" si="554"/>
        <v>8.2876750273981855E-7</v>
      </c>
      <c r="BJ307" s="14">
        <f t="shared" si="555"/>
        <v>0.33835271223852015</v>
      </c>
      <c r="BK307" s="14">
        <f t="shared" si="556"/>
        <v>0.32207311922222909</v>
      </c>
      <c r="BL307" s="14">
        <f t="shared" si="557"/>
        <v>0.31859641482634798</v>
      </c>
      <c r="BM307" s="14">
        <f t="shared" si="558"/>
        <v>0.2865089511621412</v>
      </c>
      <c r="BN307" s="14">
        <f t="shared" si="559"/>
        <v>0.71338315640838856</v>
      </c>
    </row>
    <row r="308" spans="1:66" x14ac:dyDescent="0.25">
      <c r="A308" t="s">
        <v>27</v>
      </c>
      <c r="B308" t="s">
        <v>299</v>
      </c>
      <c r="C308" t="s">
        <v>298</v>
      </c>
      <c r="D308" s="11">
        <v>44382</v>
      </c>
      <c r="E308" s="10">
        <f>VLOOKUP(A308,home!$A$2:$E$405,3,FALSE)</f>
        <v>1.3</v>
      </c>
      <c r="F308" s="10">
        <f>VLOOKUP(B308,home!$B$2:$E$405,3,FALSE)</f>
        <v>1.05</v>
      </c>
      <c r="G308" s="10">
        <f>VLOOKUP(C308,away!$B$2:$E$405,4,FALSE)</f>
        <v>0.81</v>
      </c>
      <c r="H308" s="10">
        <f>VLOOKUP(A308,away!$A$2:$E$405,3,FALSE)</f>
        <v>1.0918918918918901</v>
      </c>
      <c r="I308" s="10">
        <f>VLOOKUP(C308,away!$B$2:$E$405,3,FALSE)</f>
        <v>1.21</v>
      </c>
      <c r="J308" s="10">
        <f>VLOOKUP(B308,home!$B$2:$E$405,4,FALSE)</f>
        <v>0.63</v>
      </c>
      <c r="K308" s="12">
        <f t="shared" si="504"/>
        <v>1.1056500000000002</v>
      </c>
      <c r="L308" s="12">
        <f t="shared" si="505"/>
        <v>0.83234918918918777</v>
      </c>
      <c r="M308" s="13">
        <f t="shared" si="506"/>
        <v>0.14399176202688915</v>
      </c>
      <c r="N308" s="13">
        <f t="shared" si="507"/>
        <v>0.15920449168503001</v>
      </c>
      <c r="O308" s="13">
        <f t="shared" si="508"/>
        <v>0.11985142637300365</v>
      </c>
      <c r="P308" s="13">
        <f t="shared" si="509"/>
        <v>0.13251372956931151</v>
      </c>
      <c r="Q308" s="13">
        <f t="shared" si="510"/>
        <v>8.801222311577675E-2</v>
      </c>
      <c r="R308" s="13">
        <f t="shared" si="511"/>
        <v>4.9879118782368607E-2</v>
      </c>
      <c r="S308" s="13">
        <f t="shared" si="512"/>
        <v>3.0487661719650113E-2</v>
      </c>
      <c r="T308" s="13">
        <f t="shared" si="513"/>
        <v>7.3256902549154679E-2</v>
      </c>
      <c r="U308" s="13">
        <f t="shared" si="514"/>
        <v>5.5148847681725857E-2</v>
      </c>
      <c r="V308" s="13">
        <f t="shared" si="515"/>
        <v>3.1174883459759834E-3</v>
      </c>
      <c r="W308" s="13">
        <f t="shared" si="516"/>
        <v>3.2436904829319532E-2</v>
      </c>
      <c r="X308" s="13">
        <f t="shared" si="517"/>
        <v>2.6998831434490961E-2</v>
      </c>
      <c r="Y308" s="13">
        <f t="shared" si="518"/>
        <v>1.1236227726777051E-2</v>
      </c>
      <c r="Z308" s="13">
        <f t="shared" si="519"/>
        <v>1.3838948025325233E-2</v>
      </c>
      <c r="AA308" s="13">
        <f t="shared" si="520"/>
        <v>1.5301032884200845E-2</v>
      </c>
      <c r="AB308" s="13">
        <f t="shared" si="521"/>
        <v>8.4587935042083374E-3</v>
      </c>
      <c r="AC308" s="13">
        <f t="shared" si="522"/>
        <v>1.7931147665977112E-4</v>
      </c>
      <c r="AD308" s="13">
        <f t="shared" si="523"/>
        <v>8.9659659561342839E-3</v>
      </c>
      <c r="AE308" s="13">
        <f t="shared" si="524"/>
        <v>7.4628144938862322E-3</v>
      </c>
      <c r="AF308" s="13">
        <f t="shared" si="525"/>
        <v>3.1058337965277614E-3</v>
      </c>
      <c r="AG308" s="13">
        <f t="shared" si="526"/>
        <v>8.6171274743208632E-4</v>
      </c>
      <c r="AH308" s="13">
        <f t="shared" si="527"/>
        <v>2.8797092920276922E-3</v>
      </c>
      <c r="AI308" s="13">
        <f t="shared" si="528"/>
        <v>3.1839505787304183E-3</v>
      </c>
      <c r="AJ308" s="13">
        <f t="shared" si="529"/>
        <v>1.7601674786866443E-3</v>
      </c>
      <c r="AK308" s="13">
        <f t="shared" si="530"/>
        <v>6.4870972426996293E-4</v>
      </c>
      <c r="AL308" s="13">
        <f t="shared" si="531"/>
        <v>6.600719983502844E-6</v>
      </c>
      <c r="AM308" s="13">
        <f t="shared" si="532"/>
        <v>1.9826440518799743E-3</v>
      </c>
      <c r="AN308" s="13">
        <f t="shared" si="533"/>
        <v>1.6502521690330628E-3</v>
      </c>
      <c r="AO308" s="13">
        <f t="shared" si="534"/>
        <v>6.8679302742618393E-4</v>
      </c>
      <c r="AP308" s="13">
        <f t="shared" si="535"/>
        <v>1.9055053983965729E-4</v>
      </c>
      <c r="AQ308" s="13">
        <f t="shared" si="536"/>
        <v>3.9651146833775191E-5</v>
      </c>
      <c r="AR308" s="13">
        <f t="shared" si="537"/>
        <v>4.7938473886396406E-4</v>
      </c>
      <c r="AS308" s="13">
        <f t="shared" si="538"/>
        <v>5.3003173652494187E-4</v>
      </c>
      <c r="AT308" s="13">
        <f t="shared" si="539"/>
        <v>2.9301479474440117E-4</v>
      </c>
      <c r="AU308" s="13">
        <f t="shared" si="540"/>
        <v>1.0799060260304907E-4</v>
      </c>
      <c r="AV308" s="13">
        <f t="shared" si="541"/>
        <v>2.98499524420153E-5</v>
      </c>
      <c r="AW308" s="13">
        <f t="shared" si="542"/>
        <v>1.6873766683751629E-7</v>
      </c>
      <c r="AX308" s="13">
        <f t="shared" si="543"/>
        <v>3.6535173266018212E-4</v>
      </c>
      <c r="AY308" s="13">
        <f t="shared" si="544"/>
        <v>3.0410021844856752E-4</v>
      </c>
      <c r="AZ308" s="13">
        <f t="shared" si="545"/>
        <v>1.2655878512896E-4</v>
      </c>
      <c r="BA308" s="13">
        <f t="shared" si="546"/>
        <v>3.511370072895283E-5</v>
      </c>
      <c r="BB308" s="13">
        <f t="shared" si="547"/>
        <v>7.3067150827939207E-6</v>
      </c>
      <c r="BC308" s="13">
        <f t="shared" si="548"/>
        <v>1.2163476749599861E-6</v>
      </c>
      <c r="BD308" s="13">
        <f t="shared" si="549"/>
        <v>6.65025831171818E-5</v>
      </c>
      <c r="BE308" s="13">
        <f t="shared" si="550"/>
        <v>7.3528581023512063E-5</v>
      </c>
      <c r="BF308" s="13">
        <f t="shared" si="551"/>
        <v>4.0648437804323076E-5</v>
      </c>
      <c r="BG308" s="13">
        <f t="shared" si="552"/>
        <v>1.4980981752783273E-5</v>
      </c>
      <c r="BH308" s="13">
        <f t="shared" si="553"/>
        <v>4.1409306187412058E-6</v>
      </c>
      <c r="BI308" s="13">
        <f t="shared" si="554"/>
        <v>9.1568398772224309E-7</v>
      </c>
      <c r="BJ308" s="14">
        <f t="shared" si="555"/>
        <v>0.41693144676926652</v>
      </c>
      <c r="BK308" s="14">
        <f t="shared" si="556"/>
        <v>0.31060065407691856</v>
      </c>
      <c r="BL308" s="14">
        <f t="shared" si="557"/>
        <v>0.25875274532270465</v>
      </c>
      <c r="BM308" s="14">
        <f t="shared" si="558"/>
        <v>0.30636711116105358</v>
      </c>
      <c r="BN308" s="14">
        <f t="shared" si="559"/>
        <v>0.69345275155237962</v>
      </c>
    </row>
    <row r="309" spans="1:66" x14ac:dyDescent="0.25">
      <c r="A309" t="s">
        <v>27</v>
      </c>
      <c r="B309" t="s">
        <v>193</v>
      </c>
      <c r="C309" t="s">
        <v>192</v>
      </c>
      <c r="D309" s="11">
        <v>44382</v>
      </c>
      <c r="E309" s="10">
        <f>VLOOKUP(A309,home!$A$2:$E$405,3,FALSE)</f>
        <v>1.3</v>
      </c>
      <c r="F309" s="10">
        <f>VLOOKUP(B309,home!$B$2:$E$405,3,FALSE)</f>
        <v>1.1299999999999999</v>
      </c>
      <c r="G309" s="10">
        <f>VLOOKUP(C309,away!$B$2:$E$405,4,FALSE)</f>
        <v>0.81</v>
      </c>
      <c r="H309" s="10">
        <f>VLOOKUP(A309,away!$A$2:$E$405,3,FALSE)</f>
        <v>1.0918918918918901</v>
      </c>
      <c r="I309" s="10">
        <f>VLOOKUP(C309,away!$B$2:$E$405,3,FALSE)</f>
        <v>0.53</v>
      </c>
      <c r="J309" s="10">
        <f>VLOOKUP(B309,home!$B$2:$E$405,4,FALSE)</f>
        <v>0.92</v>
      </c>
      <c r="K309" s="12">
        <f t="shared" si="504"/>
        <v>1.1898899999999999</v>
      </c>
      <c r="L309" s="12">
        <f t="shared" si="505"/>
        <v>0.53240648648648559</v>
      </c>
      <c r="M309" s="13">
        <f t="shared" si="506"/>
        <v>0.1786553967453986</v>
      </c>
      <c r="N309" s="13">
        <f t="shared" si="507"/>
        <v>0.21258027003338234</v>
      </c>
      <c r="O309" s="13">
        <f t="shared" si="508"/>
        <v>9.5117292073066781E-2</v>
      </c>
      <c r="P309" s="13">
        <f t="shared" si="509"/>
        <v>0.11317911466482143</v>
      </c>
      <c r="Q309" s="13">
        <f t="shared" si="510"/>
        <v>0.12647356875501065</v>
      </c>
      <c r="R309" s="13">
        <f t="shared" si="511"/>
        <v>2.532053163836516E-2</v>
      </c>
      <c r="S309" s="13">
        <f t="shared" si="512"/>
        <v>1.7924888122142203E-2</v>
      </c>
      <c r="T309" s="13">
        <f t="shared" si="513"/>
        <v>6.733534837426218E-2</v>
      </c>
      <c r="U309" s="13">
        <f t="shared" si="514"/>
        <v>3.0128647391174317E-2</v>
      </c>
      <c r="V309" s="13">
        <f t="shared" si="515"/>
        <v>1.2617232237702575E-3</v>
      </c>
      <c r="W309" s="13">
        <f t="shared" si="516"/>
        <v>5.0163211575299876E-2</v>
      </c>
      <c r="X309" s="13">
        <f t="shared" si="517"/>
        <v>2.6707219225683611E-2</v>
      </c>
      <c r="Y309" s="13">
        <f t="shared" si="518"/>
        <v>7.1095483758852633E-3</v>
      </c>
      <c r="Z309" s="13">
        <f t="shared" si="519"/>
        <v>4.4936050951839635E-3</v>
      </c>
      <c r="AA309" s="13">
        <f t="shared" si="520"/>
        <v>5.3468957667084458E-3</v>
      </c>
      <c r="AB309" s="13">
        <f t="shared" si="521"/>
        <v>3.1811089019243561E-3</v>
      </c>
      <c r="AC309" s="13">
        <f t="shared" si="522"/>
        <v>4.995676033994476E-5</v>
      </c>
      <c r="AD309" s="13">
        <f t="shared" si="523"/>
        <v>1.4922175955333381E-2</v>
      </c>
      <c r="AE309" s="13">
        <f t="shared" si="524"/>
        <v>7.9446632711121616E-3</v>
      </c>
      <c r="AF309" s="13">
        <f t="shared" si="525"/>
        <v>2.1148951292455274E-3</v>
      </c>
      <c r="AG309" s="13">
        <f t="shared" si="526"/>
        <v>3.7532796168299767E-4</v>
      </c>
      <c r="AH309" s="13">
        <f t="shared" si="527"/>
        <v>5.9810612509616579E-4</v>
      </c>
      <c r="AI309" s="13">
        <f t="shared" si="528"/>
        <v>7.1168049719067678E-4</v>
      </c>
      <c r="AJ309" s="13">
        <f t="shared" si="529"/>
        <v>4.2341075340110711E-4</v>
      </c>
      <c r="AK309" s="13">
        <f t="shared" si="530"/>
        <v>1.6793740712148114E-4</v>
      </c>
      <c r="AL309" s="13">
        <f t="shared" si="531"/>
        <v>1.2659146065103654E-6</v>
      </c>
      <c r="AM309" s="13">
        <f t="shared" si="532"/>
        <v>3.551149589498326E-3</v>
      </c>
      <c r="AN309" s="13">
        <f t="shared" si="533"/>
        <v>1.8906550759327293E-3</v>
      </c>
      <c r="AO309" s="13">
        <f t="shared" si="534"/>
        <v>5.0329851306759189E-4</v>
      </c>
      <c r="AP309" s="13">
        <f t="shared" si="535"/>
        <v>8.9319797665396371E-5</v>
      </c>
      <c r="AQ309" s="13">
        <f t="shared" si="536"/>
        <v>1.1888609912179369E-5</v>
      </c>
      <c r="AR309" s="13">
        <f t="shared" si="537"/>
        <v>6.368711612169924E-5</v>
      </c>
      <c r="AS309" s="13">
        <f t="shared" si="538"/>
        <v>7.5780662602048705E-5</v>
      </c>
      <c r="AT309" s="13">
        <f t="shared" si="539"/>
        <v>4.5085326311775858E-5</v>
      </c>
      <c r="AU309" s="13">
        <f t="shared" si="540"/>
        <v>1.7882192975039664E-5</v>
      </c>
      <c r="AV309" s="13">
        <f t="shared" si="541"/>
        <v>5.3194606497674825E-6</v>
      </c>
      <c r="AW309" s="13">
        <f t="shared" si="542"/>
        <v>2.2276761889117274E-8</v>
      </c>
      <c r="AX309" s="13">
        <f t="shared" si="543"/>
        <v>7.042462308413603E-4</v>
      </c>
      <c r="AY309" s="13">
        <f t="shared" si="544"/>
        <v>3.7494526138359913E-4</v>
      </c>
      <c r="AZ309" s="13">
        <f t="shared" si="545"/>
        <v>9.9811644618999452E-5</v>
      </c>
      <c r="BA309" s="13">
        <f t="shared" si="546"/>
        <v>1.7713455674013077E-5</v>
      </c>
      <c r="BB309" s="13">
        <f t="shared" si="547"/>
        <v>2.357689674733851E-6</v>
      </c>
      <c r="BC309" s="13">
        <f t="shared" si="548"/>
        <v>2.5104985519010301E-7</v>
      </c>
      <c r="BD309" s="13">
        <f t="shared" si="549"/>
        <v>5.6512389548017792E-6</v>
      </c>
      <c r="BE309" s="13">
        <f t="shared" si="550"/>
        <v>6.7243527199290889E-6</v>
      </c>
      <c r="BF309" s="13">
        <f t="shared" si="551"/>
        <v>4.0006200289582116E-6</v>
      </c>
      <c r="BG309" s="13">
        <f t="shared" si="552"/>
        <v>1.5867659220856956E-6</v>
      </c>
      <c r="BH309" s="13">
        <f t="shared" si="553"/>
        <v>4.7201922575763678E-7</v>
      </c>
      <c r="BI309" s="13">
        <f t="shared" si="554"/>
        <v>1.1233019130735083E-7</v>
      </c>
      <c r="BJ309" s="14">
        <f t="shared" si="555"/>
        <v>0.52297186557502229</v>
      </c>
      <c r="BK309" s="14">
        <f t="shared" si="556"/>
        <v>0.31144729069246258</v>
      </c>
      <c r="BL309" s="14">
        <f t="shared" si="557"/>
        <v>0.16122191263975166</v>
      </c>
      <c r="BM309" s="14">
        <f t="shared" si="558"/>
        <v>0.24843357710775357</v>
      </c>
      <c r="BN309" s="14">
        <f t="shared" si="559"/>
        <v>0.75132617391004497</v>
      </c>
    </row>
    <row r="310" spans="1:66" x14ac:dyDescent="0.25">
      <c r="A310" t="s">
        <v>27</v>
      </c>
      <c r="B310" t="s">
        <v>29</v>
      </c>
      <c r="C310" t="s">
        <v>28</v>
      </c>
      <c r="D310" s="11">
        <v>44382</v>
      </c>
      <c r="E310" s="10">
        <f>VLOOKUP(A310,home!$A$2:$E$405,3,FALSE)</f>
        <v>1.3</v>
      </c>
      <c r="F310" s="10">
        <f>VLOOKUP(B310,home!$B$2:$E$405,3,FALSE)</f>
        <v>0.69</v>
      </c>
      <c r="G310" s="10">
        <f>VLOOKUP(C310,away!$B$2:$E$405,4,FALSE)</f>
        <v>0.93</v>
      </c>
      <c r="H310" s="10">
        <f>VLOOKUP(A310,away!$A$2:$E$405,3,FALSE)</f>
        <v>1.0918918918918901</v>
      </c>
      <c r="I310" s="10">
        <f>VLOOKUP(C310,away!$B$2:$E$405,3,FALSE)</f>
        <v>0.85</v>
      </c>
      <c r="J310" s="10">
        <f>VLOOKUP(B310,home!$B$2:$E$405,4,FALSE)</f>
        <v>1.69</v>
      </c>
      <c r="K310" s="12">
        <f t="shared" si="504"/>
        <v>0.83421000000000001</v>
      </c>
      <c r="L310" s="12">
        <f t="shared" si="505"/>
        <v>1.5685027027026999</v>
      </c>
      <c r="M310" s="13">
        <f t="shared" si="506"/>
        <v>9.0472195936364505E-2</v>
      </c>
      <c r="N310" s="13">
        <f t="shared" si="507"/>
        <v>7.5472810572074625E-2</v>
      </c>
      <c r="O310" s="13">
        <f t="shared" si="508"/>
        <v>0.14190588384563593</v>
      </c>
      <c r="P310" s="13">
        <f t="shared" si="509"/>
        <v>0.11837930736286792</v>
      </c>
      <c r="Q310" s="13">
        <f t="shared" si="510"/>
        <v>3.1480086653665182E-2</v>
      </c>
      <c r="R310" s="13">
        <f t="shared" si="511"/>
        <v>0.1112898811706477</v>
      </c>
      <c r="S310" s="13">
        <f t="shared" si="512"/>
        <v>3.8723666057495616E-2</v>
      </c>
      <c r="T310" s="13">
        <f t="shared" si="513"/>
        <v>4.9376600997589025E-2</v>
      </c>
      <c r="U310" s="13">
        <f t="shared" si="514"/>
        <v>9.2839131771366004E-2</v>
      </c>
      <c r="V310" s="13">
        <f t="shared" si="515"/>
        <v>5.6298214286760783E-3</v>
      </c>
      <c r="W310" s="13">
        <f t="shared" si="516"/>
        <v>8.7536676957846778E-3</v>
      </c>
      <c r="X310" s="13">
        <f t="shared" si="517"/>
        <v>1.373015143939958E-2</v>
      </c>
      <c r="Y310" s="13">
        <f t="shared" si="518"/>
        <v>1.0767889820607807E-2</v>
      </c>
      <c r="Z310" s="13">
        <f t="shared" si="519"/>
        <v>5.8186159799874411E-2</v>
      </c>
      <c r="AA310" s="13">
        <f t="shared" si="520"/>
        <v>4.8539476366653227E-2</v>
      </c>
      <c r="AB310" s="13">
        <f t="shared" si="521"/>
        <v>2.0246058289912893E-2</v>
      </c>
      <c r="AC310" s="13">
        <f t="shared" si="522"/>
        <v>4.6039998422006245E-4</v>
      </c>
      <c r="AD310" s="13">
        <f t="shared" si="523"/>
        <v>1.8255992821251338E-3</v>
      </c>
      <c r="AE310" s="13">
        <f t="shared" si="524"/>
        <v>2.8634574080653808E-3</v>
      </c>
      <c r="AF310" s="13">
        <f t="shared" si="525"/>
        <v>2.2456703418123093E-3</v>
      </c>
      <c r="AG310" s="13">
        <f t="shared" si="526"/>
        <v>1.1741133335039678E-3</v>
      </c>
      <c r="AH310" s="13">
        <f t="shared" si="527"/>
        <v>2.2816287226498554E-2</v>
      </c>
      <c r="AI310" s="13">
        <f t="shared" si="528"/>
        <v>1.9033574967217352E-2</v>
      </c>
      <c r="AJ310" s="13">
        <f t="shared" si="529"/>
        <v>7.9389992867011944E-3</v>
      </c>
      <c r="AK310" s="13">
        <f t="shared" si="530"/>
        <v>2.2075975316530011E-3</v>
      </c>
      <c r="AL310" s="13">
        <f t="shared" si="531"/>
        <v>2.4096610313374645E-5</v>
      </c>
      <c r="AM310" s="13">
        <f t="shared" si="532"/>
        <v>3.0458663542832164E-4</v>
      </c>
      <c r="AN310" s="13">
        <f t="shared" si="533"/>
        <v>4.7774496087644438E-4</v>
      </c>
      <c r="AO310" s="13">
        <f t="shared" si="534"/>
        <v>3.7467213116864939E-4</v>
      </c>
      <c r="AP310" s="13">
        <f t="shared" si="535"/>
        <v>1.9589141678846904E-4</v>
      </c>
      <c r="AQ310" s="13">
        <f t="shared" si="536"/>
        <v>7.6814054167243675E-5</v>
      </c>
      <c r="AR310" s="13">
        <f t="shared" si="537"/>
        <v>7.1574816360808089E-3</v>
      </c>
      <c r="AS310" s="13">
        <f t="shared" si="538"/>
        <v>5.97084275563497E-3</v>
      </c>
      <c r="AT310" s="13">
        <f t="shared" si="539"/>
        <v>2.4904683675891241E-3</v>
      </c>
      <c r="AU310" s="13">
        <f t="shared" si="540"/>
        <v>6.9252453897550781E-4</v>
      </c>
      <c r="AV310" s="13">
        <f t="shared" si="541"/>
        <v>1.4442772391468956E-4</v>
      </c>
      <c r="AW310" s="13">
        <f t="shared" si="542"/>
        <v>8.7581850398197476E-7</v>
      </c>
      <c r="AX310" s="13">
        <f t="shared" si="543"/>
        <v>4.2348202856776687E-5</v>
      </c>
      <c r="AY310" s="13">
        <f t="shared" si="544"/>
        <v>6.6423270635456412E-5</v>
      </c>
      <c r="AZ310" s="13">
        <f t="shared" si="545"/>
        <v>5.2092539757033152E-5</v>
      </c>
      <c r="BA310" s="13">
        <f t="shared" si="546"/>
        <v>2.723576313318478E-5</v>
      </c>
      <c r="BB310" s="13">
        <f t="shared" si="547"/>
        <v>1.067984202114272E-5</v>
      </c>
      <c r="BC310" s="13">
        <f t="shared" si="548"/>
        <v>3.3502722149200422E-6</v>
      </c>
      <c r="BD310" s="13">
        <f t="shared" si="549"/>
        <v>1.8710882151229491E-3</v>
      </c>
      <c r="BE310" s="13">
        <f t="shared" si="550"/>
        <v>1.5608804999377151E-3</v>
      </c>
      <c r="BF310" s="13">
        <f t="shared" si="551"/>
        <v>6.5105106092652059E-4</v>
      </c>
      <c r="BG310" s="13">
        <f t="shared" si="552"/>
        <v>1.810377685118376E-4</v>
      </c>
      <c r="BH310" s="13">
        <f t="shared" si="553"/>
        <v>3.7755879217565005E-5</v>
      </c>
      <c r="BI310" s="13">
        <f t="shared" si="554"/>
        <v>6.2992664004169817E-6</v>
      </c>
      <c r="BJ310" s="14">
        <f t="shared" si="555"/>
        <v>0.19932188663367531</v>
      </c>
      <c r="BK310" s="14">
        <f t="shared" si="556"/>
        <v>0.25375591065057296</v>
      </c>
      <c r="BL310" s="14">
        <f t="shared" si="557"/>
        <v>0.48758074816859798</v>
      </c>
      <c r="BM310" s="14">
        <f t="shared" si="558"/>
        <v>0.42977899225933341</v>
      </c>
      <c r="BN310" s="14">
        <f t="shared" si="559"/>
        <v>0.56900016554125599</v>
      </c>
    </row>
    <row r="311" spans="1:66" x14ac:dyDescent="0.25">
      <c r="A311" t="s">
        <v>196</v>
      </c>
      <c r="B311" t="s">
        <v>199</v>
      </c>
      <c r="C311" t="s">
        <v>198</v>
      </c>
      <c r="D311" s="11">
        <v>44382</v>
      </c>
      <c r="E311" s="10">
        <f>VLOOKUP(A311,home!$A$2:$E$405,3,FALSE)</f>
        <v>1.5902777777777799</v>
      </c>
      <c r="F311" s="10">
        <f>VLOOKUP(B311,home!$B$2:$E$405,3,FALSE)</f>
        <v>1.18</v>
      </c>
      <c r="G311" s="10">
        <f>VLOOKUP(C311,away!$B$2:$E$405,4,FALSE)</f>
        <v>0.9</v>
      </c>
      <c r="H311" s="10">
        <f>VLOOKUP(A311,away!$A$2:$E$405,3,FALSE)</f>
        <v>1.3958333333333299</v>
      </c>
      <c r="I311" s="10">
        <f>VLOOKUP(C311,away!$B$2:$E$405,3,FALSE)</f>
        <v>0.9</v>
      </c>
      <c r="J311" s="10">
        <f>VLOOKUP(B311,home!$B$2:$E$405,4,FALSE)</f>
        <v>1.21</v>
      </c>
      <c r="K311" s="12">
        <f t="shared" si="504"/>
        <v>1.6888750000000023</v>
      </c>
      <c r="L311" s="12">
        <f t="shared" si="505"/>
        <v>1.5200624999999963</v>
      </c>
      <c r="M311" s="13">
        <f t="shared" si="506"/>
        <v>4.0399514961119064E-2</v>
      </c>
      <c r="N311" s="13">
        <f t="shared" si="507"/>
        <v>6.8229730829960061E-2</v>
      </c>
      <c r="O311" s="13">
        <f t="shared" si="508"/>
        <v>6.1409787710585889E-2</v>
      </c>
      <c r="P311" s="13">
        <f t="shared" si="509"/>
        <v>0.10371345521971589</v>
      </c>
      <c r="Q311" s="13">
        <f t="shared" si="510"/>
        <v>5.761574332772449E-2</v>
      </c>
      <c r="R311" s="13">
        <f t="shared" si="511"/>
        <v>4.6673357715911142E-2</v>
      </c>
      <c r="S311" s="13">
        <f t="shared" si="512"/>
        <v>6.656318030033391E-2</v>
      </c>
      <c r="T311" s="13">
        <f t="shared" si="513"/>
        <v>8.7579530842098977E-2</v>
      </c>
      <c r="U311" s="13">
        <f t="shared" si="514"/>
        <v>7.882546701245953E-2</v>
      </c>
      <c r="V311" s="13">
        <f t="shared" si="515"/>
        <v>1.8986744508097727E-2</v>
      </c>
      <c r="W311" s="13">
        <f t="shared" si="516"/>
        <v>3.2435262837536942E-2</v>
      </c>
      <c r="X311" s="13">
        <f t="shared" si="517"/>
        <v>4.9303626716983372E-2</v>
      </c>
      <c r="Y311" s="13">
        <f t="shared" si="518"/>
        <v>3.7472297043242189E-2</v>
      </c>
      <c r="Z311" s="13">
        <f t="shared" si="519"/>
        <v>2.3648806937680664E-2</v>
      </c>
      <c r="AA311" s="13">
        <f t="shared" si="520"/>
        <v>3.9939878816875489E-2</v>
      </c>
      <c r="AB311" s="13">
        <f t="shared" si="521"/>
        <v>3.3726731418425346E-2</v>
      </c>
      <c r="AC311" s="13">
        <f t="shared" si="522"/>
        <v>3.0464178811984866E-3</v>
      </c>
      <c r="AD311" s="13">
        <f t="shared" si="523"/>
        <v>1.3694776131186328E-2</v>
      </c>
      <c r="AE311" s="13">
        <f t="shared" si="524"/>
        <v>2.0816915642911365E-2</v>
      </c>
      <c r="AF311" s="13">
        <f t="shared" si="525"/>
        <v>1.5821506417226447E-2</v>
      </c>
      <c r="AG311" s="13">
        <f t="shared" si="526"/>
        <v>8.0165595327784042E-3</v>
      </c>
      <c r="AH311" s="13">
        <f t="shared" si="527"/>
        <v>8.9869161489270349E-3</v>
      </c>
      <c r="AI311" s="13">
        <f t="shared" si="528"/>
        <v>1.5177778011019166E-2</v>
      </c>
      <c r="AJ311" s="13">
        <f t="shared" si="529"/>
        <v>1.2816684919180017E-2</v>
      </c>
      <c r="AK311" s="13">
        <f t="shared" si="530"/>
        <v>7.2152595809600603E-3</v>
      </c>
      <c r="AL311" s="13">
        <f t="shared" si="531"/>
        <v>3.1283001769333004E-4</v>
      </c>
      <c r="AM311" s="13">
        <f t="shared" si="532"/>
        <v>4.6257530077114676E-3</v>
      </c>
      <c r="AN311" s="13">
        <f t="shared" si="533"/>
        <v>7.0314336812843945E-3</v>
      </c>
      <c r="AO311" s="13">
        <f t="shared" si="534"/>
        <v>5.3441093300786689E-3</v>
      </c>
      <c r="AP311" s="13">
        <f t="shared" si="535"/>
        <v>2.7077933961842287E-3</v>
      </c>
      <c r="AQ311" s="13">
        <f t="shared" si="536"/>
        <v>1.02900379982182E-3</v>
      </c>
      <c r="AR311" s="13">
        <f t="shared" si="537"/>
        <v>2.7321348457256711E-3</v>
      </c>
      <c r="AS311" s="13">
        <f t="shared" si="538"/>
        <v>4.6142342375749493E-3</v>
      </c>
      <c r="AT311" s="13">
        <f t="shared" si="539"/>
        <v>3.896432423992202E-3</v>
      </c>
      <c r="AU311" s="13">
        <f t="shared" si="540"/>
        <v>2.1935291033566133E-3</v>
      </c>
      <c r="AV311" s="13">
        <f t="shared" si="541"/>
        <v>9.2614911610785187E-4</v>
      </c>
      <c r="AW311" s="13">
        <f t="shared" si="542"/>
        <v>2.2308217522086915E-5</v>
      </c>
      <c r="AX311" s="13">
        <f t="shared" si="543"/>
        <v>1.3020531018164527E-3</v>
      </c>
      <c r="AY311" s="13">
        <f t="shared" si="544"/>
        <v>1.9792020930798665E-3</v>
      </c>
      <c r="AZ311" s="13">
        <f t="shared" si="545"/>
        <v>1.5042554408061042E-3</v>
      </c>
      <c r="BA311" s="13">
        <f t="shared" si="546"/>
        <v>7.6218742866344101E-4</v>
      </c>
      <c r="BB311" s="13">
        <f t="shared" si="547"/>
        <v>2.8964313207067982E-4</v>
      </c>
      <c r="BC311" s="13">
        <f t="shared" si="548"/>
        <v>8.8055132688637255E-5</v>
      </c>
      <c r="BD311" s="13">
        <f t="shared" si="549"/>
        <v>6.9216928732181203E-4</v>
      </c>
      <c r="BE311" s="13">
        <f t="shared" si="550"/>
        <v>1.1689874051256269E-3</v>
      </c>
      <c r="BF311" s="13">
        <f t="shared" si="551"/>
        <v>9.8713680191577315E-4</v>
      </c>
      <c r="BG311" s="13">
        <f t="shared" si="552"/>
        <v>5.5571688877850114E-4</v>
      </c>
      <c r="BH311" s="13">
        <f t="shared" si="553"/>
        <v>2.3463409013394827E-4</v>
      </c>
      <c r="BI311" s="13">
        <f t="shared" si="554"/>
        <v>7.9253529794994464E-5</v>
      </c>
      <c r="BJ311" s="14">
        <f t="shared" si="555"/>
        <v>0.41764943886585432</v>
      </c>
      <c r="BK311" s="14">
        <f t="shared" si="556"/>
        <v>0.23500134498123831</v>
      </c>
      <c r="BL311" s="14">
        <f t="shared" si="557"/>
        <v>0.3228522390641716</v>
      </c>
      <c r="BM311" s="14">
        <f t="shared" si="558"/>
        <v>0.61915334620837037</v>
      </c>
      <c r="BN311" s="14">
        <f t="shared" si="559"/>
        <v>0.37804158976501656</v>
      </c>
    </row>
    <row r="312" spans="1:66" x14ac:dyDescent="0.25">
      <c r="A312" t="s">
        <v>32</v>
      </c>
      <c r="B312" t="s">
        <v>311</v>
      </c>
      <c r="C312" t="s">
        <v>310</v>
      </c>
      <c r="D312" s="11">
        <v>44382</v>
      </c>
      <c r="E312" s="10">
        <f>VLOOKUP(A312,home!$A$2:$E$405,3,FALSE)</f>
        <v>1.2277580071174401</v>
      </c>
      <c r="F312" s="10">
        <f>VLOOKUP(B312,home!$B$2:$E$405,3,FALSE)</f>
        <v>0.81</v>
      </c>
      <c r="G312" s="10">
        <f>VLOOKUP(C312,away!$B$2:$E$405,4,FALSE)</f>
        <v>1.02</v>
      </c>
      <c r="H312" s="10">
        <f>VLOOKUP(A312,away!$A$2:$E$405,3,FALSE)</f>
        <v>1.1316725978647699</v>
      </c>
      <c r="I312" s="10">
        <f>VLOOKUP(C312,away!$B$2:$E$405,3,FALSE)</f>
        <v>0.81</v>
      </c>
      <c r="J312" s="10">
        <f>VLOOKUP(B312,home!$B$2:$E$405,4,FALSE)</f>
        <v>1.33</v>
      </c>
      <c r="K312" s="12">
        <f t="shared" si="504"/>
        <v>1.0143736654804292</v>
      </c>
      <c r="L312" s="12">
        <f t="shared" si="505"/>
        <v>1.219150889679717</v>
      </c>
      <c r="M312" s="13">
        <f t="shared" si="506"/>
        <v>0.10715010735389645</v>
      </c>
      <c r="N312" s="13">
        <f t="shared" si="507"/>
        <v>0.10869024715319343</v>
      </c>
      <c r="O312" s="13">
        <f t="shared" si="508"/>
        <v>0.13063214870978004</v>
      </c>
      <c r="P312" s="13">
        <f t="shared" si="509"/>
        <v>0.1325098115163241</v>
      </c>
      <c r="Q312" s="13">
        <f t="shared" si="510"/>
        <v>5.5126262203379295E-2</v>
      </c>
      <c r="R312" s="13">
        <f t="shared" si="511"/>
        <v>7.9630150160150737E-2</v>
      </c>
      <c r="S312" s="13">
        <f t="shared" si="512"/>
        <v>4.0967878105101184E-2</v>
      </c>
      <c r="T312" s="13">
        <f t="shared" si="513"/>
        <v>6.7207231609967236E-2</v>
      </c>
      <c r="U312" s="13">
        <f t="shared" si="514"/>
        <v>8.0774727300709087E-2</v>
      </c>
      <c r="V312" s="13">
        <f t="shared" si="515"/>
        <v>5.6293258329031346E-3</v>
      </c>
      <c r="W312" s="13">
        <f t="shared" si="516"/>
        <v>1.8639542885159035E-2</v>
      </c>
      <c r="X312" s="13">
        <f t="shared" si="517"/>
        <v>2.2724415291664878E-2</v>
      </c>
      <c r="Y312" s="13">
        <f t="shared" si="518"/>
        <v>1.3852245560142303E-2</v>
      </c>
      <c r="Z312" s="13">
        <f t="shared" si="519"/>
        <v>3.2360389471025756E-2</v>
      </c>
      <c r="AA312" s="13">
        <f t="shared" si="520"/>
        <v>3.2825526884098684E-2</v>
      </c>
      <c r="AB312" s="13">
        <f t="shared" si="521"/>
        <v>1.6648675013374775E-2</v>
      </c>
      <c r="AC312" s="13">
        <f t="shared" si="522"/>
        <v>4.3510275182125313E-4</v>
      </c>
      <c r="AD312" s="13">
        <f t="shared" si="523"/>
        <v>4.7268653598246052E-3</v>
      </c>
      <c r="AE312" s="13">
        <f t="shared" si="524"/>
        <v>5.7627621088264039E-3</v>
      </c>
      <c r="AF312" s="13">
        <f t="shared" si="525"/>
        <v>3.5128382759941372E-3</v>
      </c>
      <c r="AG312" s="13">
        <f t="shared" si="526"/>
        <v>1.4275599698264055E-3</v>
      </c>
      <c r="AH312" s="13">
        <f t="shared" si="527"/>
        <v>9.8630494034957997E-3</v>
      </c>
      <c r="AI312" s="13">
        <f t="shared" si="528"/>
        <v>1.0004817576238596E-2</v>
      </c>
      <c r="AJ312" s="13">
        <f t="shared" si="529"/>
        <v>5.0743117386360835E-3</v>
      </c>
      <c r="AK312" s="13">
        <f t="shared" si="530"/>
        <v>1.7157493993702178E-3</v>
      </c>
      <c r="AL312" s="13">
        <f t="shared" si="531"/>
        <v>2.1523220109763729E-5</v>
      </c>
      <c r="AM312" s="13">
        <f t="shared" si="532"/>
        <v>9.5896154825555091E-4</v>
      </c>
      <c r="AN312" s="13">
        <f t="shared" si="533"/>
        <v>1.1691188247243938E-3</v>
      </c>
      <c r="AO312" s="13">
        <f t="shared" si="534"/>
        <v>7.1266612765202516E-4</v>
      </c>
      <c r="AP312" s="13">
        <f t="shared" si="535"/>
        <v>2.8961584785718849E-4</v>
      </c>
      <c r="AQ312" s="13">
        <f t="shared" si="536"/>
        <v>8.8271354645109241E-5</v>
      </c>
      <c r="AR312" s="13">
        <f t="shared" si="537"/>
        <v>2.4049090910453793E-3</v>
      </c>
      <c r="AS312" s="13">
        <f t="shared" si="538"/>
        <v>2.4394764498309085E-3</v>
      </c>
      <c r="AT312" s="13">
        <f t="shared" si="539"/>
        <v>1.2372703341340812E-3</v>
      </c>
      <c r="AU312" s="13">
        <f t="shared" si="540"/>
        <v>4.1835148134192787E-4</v>
      </c>
      <c r="AV312" s="13">
        <f t="shared" si="541"/>
        <v>1.0609118139699467E-4</v>
      </c>
      <c r="AW312" s="13">
        <f t="shared" si="542"/>
        <v>7.3936718580054189E-7</v>
      </c>
      <c r="AX312" s="13">
        <f t="shared" si="543"/>
        <v>1.6212422345979506E-4</v>
      </c>
      <c r="AY312" s="13">
        <f t="shared" si="544"/>
        <v>1.976538912696424E-4</v>
      </c>
      <c r="AZ312" s="13">
        <f t="shared" si="545"/>
        <v>1.2048495869502131E-4</v>
      </c>
      <c r="BA312" s="13">
        <f t="shared" si="546"/>
        <v>4.8963114862019742E-5</v>
      </c>
      <c r="BB312" s="13">
        <f t="shared" si="547"/>
        <v>1.4923356261380388E-5</v>
      </c>
      <c r="BC312" s="13">
        <f t="shared" si="548"/>
        <v>3.6387646126138517E-6</v>
      </c>
      <c r="BD312" s="13">
        <f t="shared" si="549"/>
        <v>4.8865784299113597E-4</v>
      </c>
      <c r="BE312" s="13">
        <f t="shared" si="550"/>
        <v>4.9568164736067861E-4</v>
      </c>
      <c r="BF312" s="13">
        <f t="shared" si="551"/>
        <v>2.5140320477231448E-4</v>
      </c>
      <c r="BG312" s="13">
        <f t="shared" si="552"/>
        <v>8.50055967794732E-5</v>
      </c>
      <c r="BH312" s="13">
        <f t="shared" si="553"/>
        <v>2.1556859697886398E-5</v>
      </c>
      <c r="BI312" s="13">
        <f t="shared" si="554"/>
        <v>4.3733421575984741E-6</v>
      </c>
      <c r="BJ312" s="14">
        <f t="shared" si="555"/>
        <v>0.30543639243027243</v>
      </c>
      <c r="BK312" s="14">
        <f t="shared" si="556"/>
        <v>0.28691140267142551</v>
      </c>
      <c r="BL312" s="14">
        <f t="shared" si="557"/>
        <v>0.37512193321736237</v>
      </c>
      <c r="BM312" s="14">
        <f t="shared" si="558"/>
        <v>0.38589447616927824</v>
      </c>
      <c r="BN312" s="14">
        <f t="shared" si="559"/>
        <v>0.61373872709672417</v>
      </c>
    </row>
    <row r="313" spans="1:66" s="10" customFormat="1" x14ac:dyDescent="0.25">
      <c r="A313" t="s">
        <v>32</v>
      </c>
      <c r="B313" t="s">
        <v>212</v>
      </c>
      <c r="C313" t="s">
        <v>211</v>
      </c>
      <c r="D313" s="11">
        <v>44382</v>
      </c>
      <c r="E313" s="10">
        <f>VLOOKUP(A313,home!$A$2:$E$405,3,FALSE)</f>
        <v>1.2277580071174401</v>
      </c>
      <c r="F313" s="10">
        <f>VLOOKUP(B313,home!$B$2:$E$405,3,FALSE)</f>
        <v>0.81</v>
      </c>
      <c r="G313" s="10">
        <f>VLOOKUP(C313,away!$B$2:$E$405,4,FALSE)</f>
        <v>1.78</v>
      </c>
      <c r="H313" s="10">
        <f>VLOOKUP(A313,away!$A$2:$E$405,3,FALSE)</f>
        <v>1.1316725978647699</v>
      </c>
      <c r="I313" s="10">
        <f>VLOOKUP(C313,away!$B$2:$E$405,3,FALSE)</f>
        <v>0.92</v>
      </c>
      <c r="J313" s="10">
        <f>VLOOKUP(B313,home!$B$2:$E$405,4,FALSE)</f>
        <v>1.22</v>
      </c>
      <c r="K313" s="12">
        <f t="shared" si="504"/>
        <v>1.7701814946619252</v>
      </c>
      <c r="L313" s="12">
        <f t="shared" si="505"/>
        <v>1.2701893238434179</v>
      </c>
      <c r="M313" s="13">
        <f t="shared" si="506"/>
        <v>4.7817154720367266E-2</v>
      </c>
      <c r="N313" s="13">
        <f t="shared" si="507"/>
        <v>8.4645042413380264E-2</v>
      </c>
      <c r="O313" s="13">
        <f t="shared" si="508"/>
        <v>6.0736839422379382E-2</v>
      </c>
      <c r="P313" s="13">
        <f t="shared" si="509"/>
        <v>0.10751522918974889</v>
      </c>
      <c r="Q313" s="13">
        <f t="shared" si="510"/>
        <v>7.4918543847519781E-2</v>
      </c>
      <c r="R313" s="13">
        <f t="shared" si="511"/>
        <v>3.8573642499149172E-2</v>
      </c>
      <c r="S313" s="13">
        <f t="shared" si="512"/>
        <v>6.04360745391683E-2</v>
      </c>
      <c r="T313" s="13">
        <f t="shared" si="513"/>
        <v>9.5160734553014589E-2</v>
      </c>
      <c r="U313" s="13">
        <f t="shared" si="514"/>
        <v>6.8282348133698642E-2</v>
      </c>
      <c r="V313" s="13">
        <f t="shared" si="515"/>
        <v>1.5098715195894025E-2</v>
      </c>
      <c r="W313" s="13">
        <f t="shared" si="516"/>
        <v>4.4206473308632498E-2</v>
      </c>
      <c r="X313" s="13">
        <f t="shared" si="517"/>
        <v>5.6150590441394012E-2</v>
      </c>
      <c r="Y313" s="13">
        <f t="shared" si="518"/>
        <v>3.5660940253081481E-2</v>
      </c>
      <c r="Z313" s="13">
        <f t="shared" si="519"/>
        <v>1.6331942961390667E-2</v>
      </c>
      <c r="AA313" s="13">
        <f t="shared" si="520"/>
        <v>2.8910503202127839E-2</v>
      </c>
      <c r="AB313" s="13">
        <f t="shared" si="521"/>
        <v>2.5588418884885521E-2</v>
      </c>
      <c r="AC313" s="13">
        <f t="shared" si="522"/>
        <v>2.1218088914043056E-3</v>
      </c>
      <c r="AD313" s="13">
        <f t="shared" si="523"/>
        <v>1.9563370248801896E-2</v>
      </c>
      <c r="AE313" s="13">
        <f t="shared" si="524"/>
        <v>2.4849184028424114E-2</v>
      </c>
      <c r="AF313" s="13">
        <f t="shared" si="525"/>
        <v>1.5781584129562345E-2</v>
      </c>
      <c r="AG313" s="13">
        <f t="shared" si="526"/>
        <v>6.6818665582356017E-3</v>
      </c>
      <c r="AH313" s="13">
        <f t="shared" si="527"/>
        <v>5.186164896794518E-3</v>
      </c>
      <c r="AI313" s="13">
        <f t="shared" si="528"/>
        <v>9.1804531285709281E-3</v>
      </c>
      <c r="AJ313" s="13">
        <f t="shared" si="529"/>
        <v>8.1255341204037185E-3</v>
      </c>
      <c r="AK313" s="13">
        <f t="shared" si="530"/>
        <v>4.7945567113942414E-3</v>
      </c>
      <c r="AL313" s="13">
        <f t="shared" si="531"/>
        <v>1.9083257512100577E-4</v>
      </c>
      <c r="AM313" s="13">
        <f t="shared" si="532"/>
        <v>6.9261431975297574E-3</v>
      </c>
      <c r="AN313" s="13">
        <f t="shared" si="533"/>
        <v>8.7975131449130085E-3</v>
      </c>
      <c r="AO313" s="13">
        <f t="shared" si="534"/>
        <v>5.5872536365203194E-3</v>
      </c>
      <c r="AP313" s="13">
        <f t="shared" si="535"/>
        <v>2.3656233062378067E-3</v>
      </c>
      <c r="AQ313" s="13">
        <f t="shared" si="536"/>
        <v>7.5119736695460732E-4</v>
      </c>
      <c r="AR313" s="13">
        <f t="shared" si="537"/>
        <v>1.3174822567199799E-3</v>
      </c>
      <c r="AS313" s="13">
        <f t="shared" si="538"/>
        <v>2.3321827103911404E-3</v>
      </c>
      <c r="AT313" s="13">
        <f t="shared" si="539"/>
        <v>2.0641933380524447E-3</v>
      </c>
      <c r="AU313" s="13">
        <f t="shared" si="540"/>
        <v>1.2179989494749547E-3</v>
      </c>
      <c r="AV313" s="13">
        <f t="shared" si="541"/>
        <v>5.3901980021955757E-4</v>
      </c>
      <c r="AW313" s="13">
        <f t="shared" si="542"/>
        <v>1.1918902426330418E-5</v>
      </c>
      <c r="AX313" s="13">
        <f t="shared" si="543"/>
        <v>2.0434217529409593E-3</v>
      </c>
      <c r="AY313" s="13">
        <f t="shared" si="544"/>
        <v>2.5955324946950087E-3</v>
      </c>
      <c r="AZ313" s="13">
        <f t="shared" si="545"/>
        <v>1.6484088322251368E-3</v>
      </c>
      <c r="BA313" s="13">
        <f t="shared" si="546"/>
        <v>6.9793043334052127E-4</v>
      </c>
      <c r="BB313" s="13">
        <f t="shared" si="547"/>
        <v>2.2162594630363504E-4</v>
      </c>
      <c r="BC313" s="13">
        <f t="shared" si="548"/>
        <v>5.630138217631438E-5</v>
      </c>
      <c r="BD313" s="13">
        <f t="shared" si="549"/>
        <v>2.7890864947314147E-4</v>
      </c>
      <c r="BE313" s="13">
        <f t="shared" si="550"/>
        <v>4.9371892999850462E-4</v>
      </c>
      <c r="BF313" s="13">
        <f t="shared" si="551"/>
        <v>4.3698605672381975E-4</v>
      </c>
      <c r="BG313" s="13">
        <f t="shared" si="552"/>
        <v>2.5784821034593059E-4</v>
      </c>
      <c r="BH313" s="13">
        <f t="shared" si="553"/>
        <v>1.1410953259651548E-4</v>
      </c>
      <c r="BI313" s="13">
        <f t="shared" si="554"/>
        <v>4.0398916593374702E-5</v>
      </c>
      <c r="BJ313" s="14">
        <f t="shared" si="555"/>
        <v>0.48930928127588369</v>
      </c>
      <c r="BK313" s="14">
        <f t="shared" si="556"/>
        <v>0.23577534760639884</v>
      </c>
      <c r="BL313" s="14">
        <f t="shared" si="557"/>
        <v>0.25847130834999332</v>
      </c>
      <c r="BM313" s="14">
        <f t="shared" si="558"/>
        <v>0.5830978145088529</v>
      </c>
      <c r="BN313" s="14">
        <f t="shared" si="559"/>
        <v>0.41420645209254475</v>
      </c>
    </row>
    <row r="314" spans="1:66" x14ac:dyDescent="0.25">
      <c r="A314" t="s">
        <v>340</v>
      </c>
      <c r="B314" t="s">
        <v>418</v>
      </c>
      <c r="C314" t="s">
        <v>378</v>
      </c>
      <c r="D314" s="11">
        <v>44382</v>
      </c>
      <c r="E314" s="10">
        <f>VLOOKUP(A314,home!$A$2:$E$405,3,FALSE)</f>
        <v>1.3524355300859601</v>
      </c>
      <c r="F314" s="10">
        <f>VLOOKUP(B314,home!$B$2:$E$405,3,FALSE)</f>
        <v>1.23</v>
      </c>
      <c r="G314" s="10">
        <f>VLOOKUP(C314,away!$B$2:$E$405,4,FALSE)</f>
        <v>1.27</v>
      </c>
      <c r="H314" s="10">
        <f>VLOOKUP(A314,away!$A$2:$E$405,3,FALSE)</f>
        <v>1.1318051575931201</v>
      </c>
      <c r="I314" s="10">
        <f>VLOOKUP(C314,away!$B$2:$E$405,3,FALSE)</f>
        <v>0.53</v>
      </c>
      <c r="J314" s="10">
        <f>VLOOKUP(B314,home!$B$2:$E$405,4,FALSE)</f>
        <v>0.98</v>
      </c>
      <c r="K314" s="12">
        <f t="shared" si="504"/>
        <v>2.1126395415472783</v>
      </c>
      <c r="L314" s="12">
        <f t="shared" si="505"/>
        <v>0.58785959885386652</v>
      </c>
      <c r="M314" s="13">
        <f t="shared" si="506"/>
        <v>6.7171976123598015E-2</v>
      </c>
      <c r="N314" s="13">
        <f t="shared" si="507"/>
        <v>0.14191017284258281</v>
      </c>
      <c r="O314" s="13">
        <f t="shared" si="508"/>
        <v>3.9487690938239825E-2</v>
      </c>
      <c r="P314" s="13">
        <f t="shared" si="509"/>
        <v>8.3423257280523591E-2</v>
      </c>
      <c r="Q314" s="13">
        <f t="shared" si="510"/>
        <v>0.14990252124752462</v>
      </c>
      <c r="R314" s="13">
        <f t="shared" si="511"/>
        <v>1.160660907730956E-2</v>
      </c>
      <c r="S314" s="13">
        <f t="shared" si="512"/>
        <v>2.5901574796932062E-2</v>
      </c>
      <c r="T314" s="13">
        <f t="shared" si="513"/>
        <v>8.8121636007753024E-2</v>
      </c>
      <c r="U314" s="13">
        <f t="shared" si="514"/>
        <v>2.4520581280005747E-2</v>
      </c>
      <c r="V314" s="13">
        <f t="shared" si="515"/>
        <v>3.5742315024006079E-3</v>
      </c>
      <c r="W314" s="13">
        <f t="shared" si="516"/>
        <v>0.10556333125505053</v>
      </c>
      <c r="X314" s="13">
        <f t="shared" si="517"/>
        <v>6.2056417565271825E-2</v>
      </c>
      <c r="Y314" s="13">
        <f t="shared" si="518"/>
        <v>1.8240230368114365E-2</v>
      </c>
      <c r="Z314" s="13">
        <f t="shared" si="519"/>
        <v>2.2743521854136145E-3</v>
      </c>
      <c r="AA314" s="13">
        <f t="shared" si="520"/>
        <v>4.8048863583092689E-3</v>
      </c>
      <c r="AB314" s="13">
        <f t="shared" si="521"/>
        <v>5.0754964566026338E-3</v>
      </c>
      <c r="AC314" s="13">
        <f t="shared" si="522"/>
        <v>2.774352968791174E-4</v>
      </c>
      <c r="AD314" s="13">
        <f t="shared" si="523"/>
        <v>5.5754316936718368E-2</v>
      </c>
      <c r="AE314" s="13">
        <f t="shared" si="524"/>
        <v>3.277571038879059E-2</v>
      </c>
      <c r="AF314" s="13">
        <f t="shared" si="525"/>
        <v>9.6337579806524704E-3</v>
      </c>
      <c r="AG314" s="13">
        <f t="shared" si="526"/>
        <v>1.8877657006538655E-3</v>
      </c>
      <c r="AH314" s="13">
        <f t="shared" si="527"/>
        <v>3.3424994084241554E-4</v>
      </c>
      <c r="AI314" s="13">
        <f t="shared" si="528"/>
        <v>7.0614964178352562E-4</v>
      </c>
      <c r="AJ314" s="13">
        <f t="shared" si="529"/>
        <v>7.4591982774066122E-4</v>
      </c>
      <c r="AK314" s="13">
        <f t="shared" si="530"/>
        <v>5.2528657430301858E-4</v>
      </c>
      <c r="AL314" s="13">
        <f t="shared" si="531"/>
        <v>1.3782269026987412E-5</v>
      </c>
      <c r="AM314" s="13">
        <f t="shared" si="532"/>
        <v>2.3557754914494067E-2</v>
      </c>
      <c r="AN314" s="13">
        <f t="shared" si="533"/>
        <v>1.3848652353932185E-2</v>
      </c>
      <c r="AO314" s="13">
        <f t="shared" si="534"/>
        <v>4.0705316087246137E-3</v>
      </c>
      <c r="AP314" s="13">
        <f t="shared" si="535"/>
        <v>7.9763369287561177E-4</v>
      </c>
      <c r="AQ314" s="13">
        <f t="shared" si="536"/>
        <v>1.1722415568154632E-4</v>
      </c>
      <c r="AR314" s="13">
        <f t="shared" si="537"/>
        <v>3.9298407228110224E-5</v>
      </c>
      <c r="AS314" s="13">
        <f t="shared" si="538"/>
        <v>8.302336902993303E-5</v>
      </c>
      <c r="AT314" s="13">
        <f t="shared" si="539"/>
        <v>8.769922614255412E-5</v>
      </c>
      <c r="AU314" s="13">
        <f t="shared" si="540"/>
        <v>6.1758950970618875E-5</v>
      </c>
      <c r="AV314" s="13">
        <f t="shared" si="541"/>
        <v>3.2618600466252281E-5</v>
      </c>
      <c r="AW314" s="13">
        <f t="shared" si="542"/>
        <v>4.7546356270829202E-7</v>
      </c>
      <c r="AX314" s="13">
        <f t="shared" si="543"/>
        <v>8.2948407570733063E-3</v>
      </c>
      <c r="AY314" s="13">
        <f t="shared" si="544"/>
        <v>4.8762017600098165E-3</v>
      </c>
      <c r="AZ314" s="13">
        <f t="shared" si="545"/>
        <v>1.4332610052849441E-3</v>
      </c>
      <c r="BA314" s="13">
        <f t="shared" si="546"/>
        <v>2.8085207987323221E-4</v>
      </c>
      <c r="BB314" s="13">
        <f t="shared" si="547"/>
        <v>4.1275397752888094E-5</v>
      </c>
      <c r="BC314" s="13">
        <f t="shared" si="548"/>
        <v>4.8528277531093186E-6</v>
      </c>
      <c r="BD314" s="13">
        <f t="shared" si="549"/>
        <v>3.850324318118791E-6</v>
      </c>
      <c r="BE314" s="13">
        <f t="shared" si="550"/>
        <v>8.1343474022388192E-6</v>
      </c>
      <c r="BF314" s="13">
        <f t="shared" si="551"/>
        <v>8.5924719833260577E-6</v>
      </c>
      <c r="BG314" s="13">
        <f t="shared" si="552"/>
        <v>6.0509320238705997E-6</v>
      </c>
      <c r="BH314" s="13">
        <f t="shared" si="553"/>
        <v>3.1958595642109328E-6</v>
      </c>
      <c r="BI314" s="13">
        <f t="shared" si="554"/>
        <v>1.3503398569168138E-6</v>
      </c>
      <c r="BJ314" s="14">
        <f t="shared" si="555"/>
        <v>0.72316894084656791</v>
      </c>
      <c r="BK314" s="14">
        <f t="shared" si="556"/>
        <v>0.18523845902937022</v>
      </c>
      <c r="BL314" s="14">
        <f t="shared" si="557"/>
        <v>8.8142442924122807E-2</v>
      </c>
      <c r="BM314" s="14">
        <f t="shared" si="558"/>
        <v>0.50044624117924885</v>
      </c>
      <c r="BN314" s="14">
        <f t="shared" si="559"/>
        <v>0.4935022275097784</v>
      </c>
    </row>
    <row r="315" spans="1:66" x14ac:dyDescent="0.25">
      <c r="A315" t="s">
        <v>342</v>
      </c>
      <c r="B315" t="s">
        <v>426</v>
      </c>
      <c r="C315" t="s">
        <v>348</v>
      </c>
      <c r="D315" s="11">
        <v>44382</v>
      </c>
      <c r="E315" s="10">
        <f>VLOOKUP(A315,home!$A$2:$E$405,3,FALSE)</f>
        <v>1.17067307692308</v>
      </c>
      <c r="F315" s="10">
        <f>VLOOKUP(B315,home!$B$2:$E$405,3,FALSE)</f>
        <v>0.99</v>
      </c>
      <c r="G315" s="10">
        <f>VLOOKUP(C315,away!$B$2:$E$405,4,FALSE)</f>
        <v>0.85</v>
      </c>
      <c r="H315" s="10">
        <f>VLOOKUP(A315,away!$A$2:$E$405,3,FALSE)</f>
        <v>0.85336538461538503</v>
      </c>
      <c r="I315" s="10">
        <f>VLOOKUP(C315,away!$B$2:$E$405,3,FALSE)</f>
        <v>1.03</v>
      </c>
      <c r="J315" s="10">
        <f>VLOOKUP(B315,home!$B$2:$E$405,4,FALSE)</f>
        <v>0.68</v>
      </c>
      <c r="K315" s="12">
        <f t="shared" si="504"/>
        <v>0.98512139423077172</v>
      </c>
      <c r="L315" s="12">
        <f t="shared" si="505"/>
        <v>0.59769711538461578</v>
      </c>
      <c r="M315" s="13">
        <f t="shared" si="506"/>
        <v>0.20539537277469028</v>
      </c>
      <c r="N315" s="13">
        <f t="shared" si="507"/>
        <v>0.20233937599635193</v>
      </c>
      <c r="O315" s="13">
        <f t="shared" si="508"/>
        <v>0.1227642218207802</v>
      </c>
      <c r="P315" s="13">
        <f t="shared" si="509"/>
        <v>0.12093766136174271</v>
      </c>
      <c r="Q315" s="13">
        <f t="shared" si="510"/>
        <v>9.9664424094655285E-2</v>
      </c>
      <c r="R315" s="13">
        <f t="shared" si="511"/>
        <v>3.6687910627358718E-2</v>
      </c>
      <c r="S315" s="13">
        <f t="shared" si="512"/>
        <v>1.7802151209720229E-2</v>
      </c>
      <c r="T315" s="13">
        <f t="shared" si="513"/>
        <v>5.9569138787844457E-2</v>
      </c>
      <c r="U315" s="13">
        <f t="shared" si="514"/>
        <v>3.614204566863756E-2</v>
      </c>
      <c r="V315" s="13">
        <f t="shared" si="515"/>
        <v>1.164664631073574E-3</v>
      </c>
      <c r="W315" s="13">
        <f t="shared" si="516"/>
        <v>3.272718547311125E-2</v>
      </c>
      <c r="X315" s="13">
        <f t="shared" si="517"/>
        <v>1.9560944351935894E-2</v>
      </c>
      <c r="Y315" s="13">
        <f t="shared" si="518"/>
        <v>5.8457600066755379E-3</v>
      </c>
      <c r="Z315" s="13">
        <f t="shared" si="519"/>
        <v>7.3094194504869665E-3</v>
      </c>
      <c r="AA315" s="13">
        <f t="shared" si="520"/>
        <v>7.2006654800812406E-3</v>
      </c>
      <c r="AB315" s="13">
        <f t="shared" si="521"/>
        <v>3.5467648085635108E-3</v>
      </c>
      <c r="AC315" s="13">
        <f t="shared" si="522"/>
        <v>4.2859965286098223E-5</v>
      </c>
      <c r="AD315" s="13">
        <f t="shared" si="523"/>
        <v>8.0600626456301012E-3</v>
      </c>
      <c r="AE315" s="13">
        <f t="shared" si="524"/>
        <v>4.8174761931124056E-3</v>
      </c>
      <c r="AF315" s="13">
        <f t="shared" si="525"/>
        <v>1.4396958120286726E-3</v>
      </c>
      <c r="AG315" s="13">
        <f t="shared" si="526"/>
        <v>2.8683401129361662E-4</v>
      </c>
      <c r="AH315" s="13">
        <f t="shared" si="527"/>
        <v>1.0922047301730655E-3</v>
      </c>
      <c r="AI315" s="13">
        <f t="shared" si="528"/>
        <v>1.075954246573534E-3</v>
      </c>
      <c r="AJ315" s="13">
        <f t="shared" si="529"/>
        <v>5.2997277375651966E-4</v>
      </c>
      <c r="AK315" s="13">
        <f t="shared" si="530"/>
        <v>1.7402917259579068E-4</v>
      </c>
      <c r="AL315" s="13">
        <f t="shared" si="531"/>
        <v>1.0094451296976673E-6</v>
      </c>
      <c r="AM315" s="13">
        <f t="shared" si="532"/>
        <v>1.5880280302100981E-3</v>
      </c>
      <c r="AN315" s="13">
        <f t="shared" si="533"/>
        <v>9.4915977280648903E-4</v>
      </c>
      <c r="AO315" s="13">
        <f t="shared" si="534"/>
        <v>2.8365502912277787E-4</v>
      </c>
      <c r="AP315" s="13">
        <f t="shared" si="535"/>
        <v>5.6513264223674521E-5</v>
      </c>
      <c r="AQ315" s="13">
        <f t="shared" si="536"/>
        <v>8.4444537518647146E-6</v>
      </c>
      <c r="AR315" s="13">
        <f t="shared" si="537"/>
        <v>1.305615233267748E-4</v>
      </c>
      <c r="AS315" s="13">
        <f t="shared" si="538"/>
        <v>1.286189498925658E-4</v>
      </c>
      <c r="AT315" s="13">
        <f t="shared" si="539"/>
        <v>6.3352639621331092E-5</v>
      </c>
      <c r="AU315" s="13">
        <f t="shared" si="540"/>
        <v>2.0803346890655107E-5</v>
      </c>
      <c r="AV315" s="13">
        <f t="shared" si="541"/>
        <v>5.1234555233971363E-6</v>
      </c>
      <c r="AW315" s="13">
        <f t="shared" si="542"/>
        <v>1.6510154106072569E-8</v>
      </c>
      <c r="AX315" s="13">
        <f t="shared" si="543"/>
        <v>2.607333978663529E-4</v>
      </c>
      <c r="AY315" s="13">
        <f t="shared" si="544"/>
        <v>1.5583959978914843E-4</v>
      </c>
      <c r="AZ315" s="13">
        <f t="shared" si="545"/>
        <v>4.6572439628333501E-5</v>
      </c>
      <c r="BA315" s="13">
        <f t="shared" si="546"/>
        <v>9.2787376074263688E-6</v>
      </c>
      <c r="BB315" s="13">
        <f t="shared" si="547"/>
        <v>1.3864686755923727E-6</v>
      </c>
      <c r="BC315" s="13">
        <f t="shared" si="548"/>
        <v>1.6573766559453798E-7</v>
      </c>
      <c r="BD315" s="13">
        <f t="shared" si="549"/>
        <v>1.3006040978772419E-5</v>
      </c>
      <c r="BE315" s="13">
        <f t="shared" si="550"/>
        <v>1.2812529222430834E-5</v>
      </c>
      <c r="BF315" s="13">
        <f t="shared" si="551"/>
        <v>6.3109483256117838E-6</v>
      </c>
      <c r="BG315" s="13">
        <f t="shared" si="552"/>
        <v>2.0723500711483452E-6</v>
      </c>
      <c r="BH315" s="13">
        <f t="shared" si="553"/>
        <v>5.1037909785597412E-7</v>
      </c>
      <c r="BI315" s="13">
        <f t="shared" si="554"/>
        <v>1.0055707369322417E-7</v>
      </c>
      <c r="BJ315" s="14">
        <f t="shared" si="555"/>
        <v>0.43767067430398648</v>
      </c>
      <c r="BK315" s="14">
        <f t="shared" si="556"/>
        <v>0.34549955898743173</v>
      </c>
      <c r="BL315" s="14">
        <f t="shared" si="557"/>
        <v>0.20959704204854446</v>
      </c>
      <c r="BM315" s="14">
        <f t="shared" si="558"/>
        <v>0.21213190502523555</v>
      </c>
      <c r="BN315" s="14">
        <f t="shared" si="559"/>
        <v>0.78778896667557907</v>
      </c>
    </row>
    <row r="316" spans="1:66" x14ac:dyDescent="0.25">
      <c r="A316" t="s">
        <v>13</v>
      </c>
      <c r="B316" t="s">
        <v>51</v>
      </c>
      <c r="C316" t="s">
        <v>60</v>
      </c>
      <c r="D316" s="11">
        <v>44413</v>
      </c>
      <c r="E316" s="10">
        <f>VLOOKUP(A316,home!$A$2:$E$405,3,FALSE)</f>
        <v>1.6655052264808401</v>
      </c>
      <c r="F316" s="10">
        <f>VLOOKUP(B316,home!$B$2:$E$405,3,FALSE)</f>
        <v>1.39</v>
      </c>
      <c r="G316" s="10">
        <f>VLOOKUP(C316,away!$B$2:$E$405,4,FALSE)</f>
        <v>0.64</v>
      </c>
      <c r="H316" s="10">
        <f>VLOOKUP(A316,away!$A$2:$E$405,3,FALSE)</f>
        <v>1.33797909407666</v>
      </c>
      <c r="I316" s="10">
        <f>VLOOKUP(C316,away!$B$2:$E$405,3,FALSE)</f>
        <v>1.1299999999999999</v>
      </c>
      <c r="J316" s="10">
        <f>VLOOKUP(B316,home!$B$2:$E$405,4,FALSE)</f>
        <v>0.89</v>
      </c>
      <c r="K316" s="12">
        <f t="shared" si="504"/>
        <v>1.4816334494773553</v>
      </c>
      <c r="L316" s="12">
        <f t="shared" si="505"/>
        <v>1.3456055749128968</v>
      </c>
      <c r="M316" s="13">
        <f t="shared" si="506"/>
        <v>5.9176011853327888E-2</v>
      </c>
      <c r="N316" s="13">
        <f t="shared" si="507"/>
        <v>8.7677158568559052E-2</v>
      </c>
      <c r="O316" s="13">
        <f t="shared" si="508"/>
        <v>7.9627571450949675E-2</v>
      </c>
      <c r="P316" s="13">
        <f t="shared" si="509"/>
        <v>0.11797887336237513</v>
      </c>
      <c r="Q316" s="13">
        <f t="shared" si="510"/>
        <v>6.4952705445153622E-2</v>
      </c>
      <c r="R316" s="13">
        <f t="shared" si="511"/>
        <v>5.3573652030586456E-2</v>
      </c>
      <c r="S316" s="13">
        <f t="shared" si="512"/>
        <v>5.8803449759146739E-2</v>
      </c>
      <c r="T316" s="13">
        <f t="shared" si="513"/>
        <v>8.740072255267399E-2</v>
      </c>
      <c r="U316" s="13">
        <f t="shared" si="514"/>
        <v>7.9376514859177322E-2</v>
      </c>
      <c r="V316" s="13">
        <f t="shared" si="515"/>
        <v>1.30262331627823E-2</v>
      </c>
      <c r="W316" s="13">
        <f t="shared" si="516"/>
        <v>3.2078700340529856E-2</v>
      </c>
      <c r="X316" s="13">
        <f t="shared" si="517"/>
        <v>4.3165278014177216E-2</v>
      </c>
      <c r="Y316" s="13">
        <f t="shared" si="518"/>
        <v>2.9041719369270979E-2</v>
      </c>
      <c r="Z316" s="13">
        <f t="shared" si="519"/>
        <v>2.4029668280266928E-2</v>
      </c>
      <c r="AA316" s="13">
        <f t="shared" si="520"/>
        <v>3.5603160303888479E-2</v>
      </c>
      <c r="AB316" s="13">
        <f t="shared" si="521"/>
        <v>2.637541660667277E-2</v>
      </c>
      <c r="AC316" s="13">
        <f t="shared" si="522"/>
        <v>1.6231453681241931E-3</v>
      </c>
      <c r="AD316" s="13">
        <f t="shared" si="523"/>
        <v>1.1882218860072413E-2</v>
      </c>
      <c r="AE316" s="13">
        <f t="shared" si="524"/>
        <v>1.5988779940448606E-2</v>
      </c>
      <c r="AF316" s="13">
        <f t="shared" si="525"/>
        <v>1.075729571196157E-2</v>
      </c>
      <c r="AG316" s="13">
        <f t="shared" si="526"/>
        <v>4.8250256936673641E-3</v>
      </c>
      <c r="AH316" s="13">
        <f t="shared" si="527"/>
        <v>8.0836139003086956E-3</v>
      </c>
      <c r="AI316" s="13">
        <f t="shared" si="528"/>
        <v>1.197695274735747E-2</v>
      </c>
      <c r="AJ316" s="13">
        <f t="shared" si="529"/>
        <v>8.8727269066472703E-3</v>
      </c>
      <c r="AK316" s="13">
        <f t="shared" si="530"/>
        <v>4.3820429909887798E-3</v>
      </c>
      <c r="AL316" s="13">
        <f t="shared" si="531"/>
        <v>1.2944222216886738E-4</v>
      </c>
      <c r="AM316" s="13">
        <f t="shared" si="532"/>
        <v>3.5210185834187945E-3</v>
      </c>
      <c r="AN316" s="13">
        <f t="shared" si="533"/>
        <v>4.7379022352202404E-3</v>
      </c>
      <c r="AO316" s="13">
        <f t="shared" si="534"/>
        <v>3.1876738305523155E-3</v>
      </c>
      <c r="AP316" s="13">
        <f t="shared" si="535"/>
        <v>1.4297838924650487E-3</v>
      </c>
      <c r="AQ316" s="13">
        <f t="shared" si="536"/>
        <v>4.8098129415540783E-4</v>
      </c>
      <c r="AR316" s="13">
        <f t="shared" si="537"/>
        <v>2.175471185939754E-3</v>
      </c>
      <c r="AS316" s="13">
        <f t="shared" si="538"/>
        <v>3.2232508774625102E-3</v>
      </c>
      <c r="AT316" s="13">
        <f t="shared" si="539"/>
        <v>2.3878381580528462E-3</v>
      </c>
      <c r="AU316" s="13">
        <f t="shared" si="540"/>
        <v>1.1793002956364978E-3</v>
      </c>
      <c r="AV316" s="13">
        <f t="shared" si="541"/>
        <v>4.368226912483922E-4</v>
      </c>
      <c r="AW316" s="13">
        <f t="shared" si="542"/>
        <v>7.1685614278865405E-6</v>
      </c>
      <c r="AX316" s="13">
        <f t="shared" si="543"/>
        <v>8.6947648490411067E-4</v>
      </c>
      <c r="AY316" s="13">
        <f t="shared" si="544"/>
        <v>1.1699724053426406E-3</v>
      </c>
      <c r="AZ316" s="13">
        <f t="shared" si="545"/>
        <v>7.8716069556165435E-4</v>
      </c>
      <c r="BA316" s="13">
        <f t="shared" si="546"/>
        <v>3.5306927343335865E-4</v>
      </c>
      <c r="BB316" s="13">
        <f t="shared" si="547"/>
        <v>1.1877299566559336E-4</v>
      </c>
      <c r="BC316" s="13">
        <f t="shared" si="548"/>
        <v>3.1964321023345555E-5</v>
      </c>
      <c r="BD316" s="13">
        <f t="shared" si="549"/>
        <v>4.8788769264381681E-4</v>
      </c>
      <c r="BE316" s="13">
        <f t="shared" si="550"/>
        <v>7.2287072500940594E-4</v>
      </c>
      <c r="BF316" s="13">
        <f t="shared" si="551"/>
        <v>5.3551472291094157E-4</v>
      </c>
      <c r="BG316" s="13">
        <f t="shared" si="552"/>
        <v>2.6447884205081618E-4</v>
      </c>
      <c r="BH316" s="13">
        <f t="shared" si="553"/>
        <v>9.7965174765381828E-5</v>
      </c>
      <c r="BI316" s="13">
        <f t="shared" si="554"/>
        <v>2.9029695963256917E-5</v>
      </c>
      <c r="BJ316" s="14">
        <f t="shared" si="555"/>
        <v>0.40445738050825725</v>
      </c>
      <c r="BK316" s="14">
        <f t="shared" si="556"/>
        <v>0.25190712813326777</v>
      </c>
      <c r="BL316" s="14">
        <f t="shared" si="557"/>
        <v>0.31941208185826053</v>
      </c>
      <c r="BM316" s="14">
        <f t="shared" si="558"/>
        <v>0.53565748222518572</v>
      </c>
      <c r="BN316" s="14">
        <f t="shared" si="559"/>
        <v>0.46298597271095182</v>
      </c>
    </row>
    <row r="317" spans="1:66" x14ac:dyDescent="0.25">
      <c r="A317" t="s">
        <v>13</v>
      </c>
      <c r="B317" t="s">
        <v>55</v>
      </c>
      <c r="C317" t="s">
        <v>251</v>
      </c>
      <c r="D317" s="11">
        <v>44413</v>
      </c>
      <c r="E317" s="10">
        <f>VLOOKUP(A317,home!$A$2:$E$405,3,FALSE)</f>
        <v>1.6655052264808401</v>
      </c>
      <c r="F317" s="10">
        <f>VLOOKUP(B317,home!$B$2:$E$405,3,FALSE)</f>
        <v>1.1299999999999999</v>
      </c>
      <c r="G317" s="10">
        <f>VLOOKUP(C317,away!$B$2:$E$405,4,FALSE)</f>
        <v>1.91</v>
      </c>
      <c r="H317" s="10">
        <f>VLOOKUP(A317,away!$A$2:$E$405,3,FALSE)</f>
        <v>1.33797909407666</v>
      </c>
      <c r="I317" s="10">
        <f>VLOOKUP(C317,away!$B$2:$E$405,3,FALSE)</f>
        <v>0.41</v>
      </c>
      <c r="J317" s="10">
        <f>VLOOKUP(B317,home!$B$2:$E$405,4,FALSE)</f>
        <v>1.07</v>
      </c>
      <c r="K317" s="12">
        <f t="shared" si="504"/>
        <v>3.5946599303135964</v>
      </c>
      <c r="L317" s="12">
        <f t="shared" si="505"/>
        <v>0.58697142857143081</v>
      </c>
      <c r="M317" s="13">
        <f t="shared" si="506"/>
        <v>1.5273570556615854E-2</v>
      </c>
      <c r="N317" s="13">
        <f t="shared" si="507"/>
        <v>5.4903292072684552E-2</v>
      </c>
      <c r="O317" s="13">
        <f t="shared" si="508"/>
        <v>8.9651495290033519E-3</v>
      </c>
      <c r="P317" s="13">
        <f t="shared" si="509"/>
        <v>3.2226663781178166E-2</v>
      </c>
      <c r="Q317" s="13">
        <f t="shared" si="510"/>
        <v>9.8679332027991645E-2</v>
      </c>
      <c r="R317" s="13">
        <f t="shared" si="511"/>
        <v>2.6311433131977939E-3</v>
      </c>
      <c r="S317" s="13">
        <f t="shared" si="512"/>
        <v>1.6999264425685352E-2</v>
      </c>
      <c r="T317" s="13">
        <f t="shared" si="513"/>
        <v>5.7921948490944807E-2</v>
      </c>
      <c r="U317" s="13">
        <f t="shared" si="514"/>
        <v>9.4580654388646684E-3</v>
      </c>
      <c r="V317" s="13">
        <f t="shared" si="515"/>
        <v>3.9853126036189807E-3</v>
      </c>
      <c r="W317" s="13">
        <f t="shared" si="516"/>
        <v>0.11823954693037757</v>
      </c>
      <c r="X317" s="13">
        <f t="shared" si="517"/>
        <v>6.9403235775362462E-2</v>
      </c>
      <c r="Y317" s="13">
        <f t="shared" si="518"/>
        <v>2.0368858225272169E-2</v>
      </c>
      <c r="Z317" s="13">
        <f t="shared" si="519"/>
        <v>5.1480198310795882E-4</v>
      </c>
      <c r="AA317" s="13">
        <f t="shared" si="520"/>
        <v>1.8505380607241569E-3</v>
      </c>
      <c r="AB317" s="13">
        <f t="shared" si="521"/>
        <v>3.3260275082026779E-3</v>
      </c>
      <c r="AC317" s="13">
        <f t="shared" si="522"/>
        <v>5.2555380249679428E-4</v>
      </c>
      <c r="AD317" s="13">
        <f t="shared" si="523"/>
        <v>0.10625774038226557</v>
      </c>
      <c r="AE317" s="13">
        <f t="shared" si="524"/>
        <v>6.2370257668950636E-2</v>
      </c>
      <c r="AF317" s="13">
        <f t="shared" si="525"/>
        <v>1.8304779622156098E-2</v>
      </c>
      <c r="AG317" s="13">
        <f t="shared" si="526"/>
        <v>3.5814608815007264E-3</v>
      </c>
      <c r="AH317" s="13">
        <f t="shared" si="527"/>
        <v>7.5543513864071037E-5</v>
      </c>
      <c r="AI317" s="13">
        <f t="shared" si="528"/>
        <v>2.7155324228226587E-4</v>
      </c>
      <c r="AJ317" s="13">
        <f t="shared" si="529"/>
        <v>4.880707794894005E-4</v>
      </c>
      <c r="AK317" s="13">
        <f t="shared" si="530"/>
        <v>5.8481615806249033E-4</v>
      </c>
      <c r="AL317" s="13">
        <f t="shared" si="531"/>
        <v>4.4355956268909467E-5</v>
      </c>
      <c r="AM317" s="13">
        <f t="shared" si="532"/>
        <v>7.6392088327558963E-2</v>
      </c>
      <c r="AN317" s="13">
        <f t="shared" si="533"/>
        <v>4.4839973217182215E-2</v>
      </c>
      <c r="AO317" s="13">
        <f t="shared" si="534"/>
        <v>1.3159891568197071E-2</v>
      </c>
      <c r="AP317" s="13">
        <f t="shared" si="535"/>
        <v>2.5748267845432534E-3</v>
      </c>
      <c r="AQ317" s="13">
        <f t="shared" si="536"/>
        <v>3.7783743901183427E-4</v>
      </c>
      <c r="AR317" s="13">
        <f t="shared" si="537"/>
        <v>8.8683768504198973E-6</v>
      </c>
      <c r="AS317" s="13">
        <f t="shared" si="538"/>
        <v>3.187879891112511E-5</v>
      </c>
      <c r="AT317" s="13">
        <f t="shared" si="539"/>
        <v>5.7296720536173066E-5</v>
      </c>
      <c r="AU317" s="13">
        <f t="shared" si="540"/>
        <v>6.8654075149919162E-5</v>
      </c>
      <c r="AV317" s="13">
        <f t="shared" si="541"/>
        <v>6.1697013248538215E-5</v>
      </c>
      <c r="AW317" s="13">
        <f t="shared" si="542"/>
        <v>2.5997058922290721E-6</v>
      </c>
      <c r="AX317" s="13">
        <f t="shared" si="543"/>
        <v>4.5767263150675516E-2</v>
      </c>
      <c r="AY317" s="13">
        <f t="shared" si="544"/>
        <v>2.6864075833356611E-2</v>
      </c>
      <c r="AZ317" s="13">
        <f t="shared" si="545"/>
        <v>7.8842224845782904E-3</v>
      </c>
      <c r="BA317" s="13">
        <f t="shared" si="546"/>
        <v>1.5426044449826381E-3</v>
      </c>
      <c r="BB317" s="13">
        <f t="shared" si="547"/>
        <v>2.2636618369802455E-4</v>
      </c>
      <c r="BC317" s="13">
        <f t="shared" si="548"/>
        <v>2.6574096445098493E-5</v>
      </c>
      <c r="BD317" s="13">
        <f t="shared" si="549"/>
        <v>8.6758063816679511E-7</v>
      </c>
      <c r="BE317" s="13">
        <f t="shared" si="550"/>
        <v>3.1186573563340776E-6</v>
      </c>
      <c r="BF317" s="13">
        <f t="shared" si="551"/>
        <v>5.6052563175959201E-6</v>
      </c>
      <c r="BG317" s="13">
        <f t="shared" si="552"/>
        <v>6.7163300946663986E-6</v>
      </c>
      <c r="BH317" s="13">
        <f t="shared" si="553"/>
        <v>6.0357306675141575E-6</v>
      </c>
      <c r="BI317" s="13">
        <f t="shared" si="554"/>
        <v>4.3392798361356144E-6</v>
      </c>
      <c r="BJ317" s="14">
        <f t="shared" si="555"/>
        <v>0.82968617560773583</v>
      </c>
      <c r="BK317" s="14">
        <f t="shared" si="556"/>
        <v>9.5918796959220648E-2</v>
      </c>
      <c r="BL317" s="14">
        <f t="shared" si="557"/>
        <v>2.7905985363297459E-2</v>
      </c>
      <c r="BM317" s="14">
        <f t="shared" si="558"/>
        <v>0.71448513250522616</v>
      </c>
      <c r="BN317" s="14">
        <f t="shared" si="559"/>
        <v>0.21267915128067139</v>
      </c>
    </row>
    <row r="318" spans="1:66" x14ac:dyDescent="0.25">
      <c r="A318" t="s">
        <v>13</v>
      </c>
      <c r="B318" t="s">
        <v>57</v>
      </c>
      <c r="C318" t="s">
        <v>15</v>
      </c>
      <c r="D318" s="11">
        <v>44413</v>
      </c>
      <c r="E318" s="10">
        <f>VLOOKUP(A318,home!$A$2:$E$405,3,FALSE)</f>
        <v>1.6655052264808401</v>
      </c>
      <c r="F318" s="10">
        <f>VLOOKUP(B318,home!$B$2:$E$405,3,FALSE)</f>
        <v>0.53</v>
      </c>
      <c r="G318" s="10">
        <f>VLOOKUP(C318,away!$B$2:$E$405,4,FALSE)</f>
        <v>0.53</v>
      </c>
      <c r="H318" s="10">
        <f>VLOOKUP(A318,away!$A$2:$E$405,3,FALSE)</f>
        <v>1.33797909407666</v>
      </c>
      <c r="I318" s="10">
        <f>VLOOKUP(C318,away!$B$2:$E$405,3,FALSE)</f>
        <v>0.68</v>
      </c>
      <c r="J318" s="10">
        <f>VLOOKUP(B318,home!$B$2:$E$405,4,FALSE)</f>
        <v>1.1200000000000001</v>
      </c>
      <c r="K318" s="12">
        <f t="shared" si="504"/>
        <v>0.46784041811846805</v>
      </c>
      <c r="L318" s="12">
        <f t="shared" si="505"/>
        <v>1.0190048780487844</v>
      </c>
      <c r="M318" s="13">
        <f t="shared" si="506"/>
        <v>0.22608476217184381</v>
      </c>
      <c r="N318" s="13">
        <f t="shared" si="507"/>
        <v>0.10577158966468982</v>
      </c>
      <c r="O318" s="13">
        <f t="shared" si="508"/>
        <v>0.23038147550560814</v>
      </c>
      <c r="P318" s="13">
        <f t="shared" si="509"/>
        <v>0.10778176582729332</v>
      </c>
      <c r="Q318" s="13">
        <f t="shared" si="510"/>
        <v>2.4742112366891757E-2</v>
      </c>
      <c r="R318" s="13">
        <f t="shared" si="511"/>
        <v>0.11737992367614558</v>
      </c>
      <c r="S318" s="13">
        <f t="shared" si="512"/>
        <v>1.2845745256395964E-2</v>
      </c>
      <c r="T318" s="13">
        <f t="shared" si="513"/>
        <v>2.5212333195093858E-2</v>
      </c>
      <c r="U318" s="13">
        <f t="shared" si="514"/>
        <v>5.4915072571361821E-2</v>
      </c>
      <c r="V318" s="13">
        <f t="shared" si="515"/>
        <v>6.8044150727738866E-4</v>
      </c>
      <c r="W318" s="13">
        <f t="shared" si="516"/>
        <v>3.8584533982869203E-3</v>
      </c>
      <c r="X318" s="13">
        <f t="shared" si="517"/>
        <v>3.9317828345782815E-3</v>
      </c>
      <c r="Y318" s="13">
        <f t="shared" si="518"/>
        <v>2.003252943931872E-3</v>
      </c>
      <c r="Z318" s="13">
        <f t="shared" si="519"/>
        <v>3.9870238270328789E-2</v>
      </c>
      <c r="AA318" s="13">
        <f t="shared" si="520"/>
        <v>1.865290894287357E-2</v>
      </c>
      <c r="AB318" s="13">
        <f t="shared" si="521"/>
        <v>4.3632923594798404E-3</v>
      </c>
      <c r="AC318" s="13">
        <f t="shared" si="522"/>
        <v>2.0274250930276618E-5</v>
      </c>
      <c r="AD318" s="13">
        <f t="shared" si="523"/>
        <v>4.5128511278629403E-4</v>
      </c>
      <c r="AE318" s="13">
        <f t="shared" si="524"/>
        <v>4.5986173132002948E-4</v>
      </c>
      <c r="AF318" s="13">
        <f t="shared" si="525"/>
        <v>2.343006737215347E-4</v>
      </c>
      <c r="AG318" s="13">
        <f t="shared" si="526"/>
        <v>7.9584509817453515E-5</v>
      </c>
      <c r="AH318" s="13">
        <f t="shared" si="527"/>
        <v>1.0156991821608088E-2</v>
      </c>
      <c r="AI318" s="13">
        <f t="shared" si="528"/>
        <v>4.7518513006469887E-3</v>
      </c>
      <c r="AJ318" s="13">
        <f t="shared" si="529"/>
        <v>1.1115540496657366E-3</v>
      </c>
      <c r="AK318" s="13">
        <f t="shared" si="530"/>
        <v>1.7334330378563156E-4</v>
      </c>
      <c r="AL318" s="13">
        <f t="shared" si="531"/>
        <v>3.8661509870885038E-7</v>
      </c>
      <c r="AM318" s="13">
        <f t="shared" si="532"/>
        <v>4.2225883171315963E-5</v>
      </c>
      <c r="AN318" s="13">
        <f t="shared" si="533"/>
        <v>4.3028380931489045E-5</v>
      </c>
      <c r="AO318" s="13">
        <f t="shared" si="534"/>
        <v>2.192306503186431E-5</v>
      </c>
      <c r="AP318" s="13">
        <f t="shared" si="535"/>
        <v>7.4465700697501558E-6</v>
      </c>
      <c r="AQ318" s="13">
        <f t="shared" si="536"/>
        <v>1.8970228064518706E-6</v>
      </c>
      <c r="AR318" s="13">
        <f t="shared" si="537"/>
        <v>2.0700048425040508E-3</v>
      </c>
      <c r="AS318" s="13">
        <f t="shared" si="538"/>
        <v>9.6843193102434883E-4</v>
      </c>
      <c r="AT318" s="13">
        <f t="shared" si="539"/>
        <v>2.2653579976485334E-4</v>
      </c>
      <c r="AU318" s="13">
        <f t="shared" si="540"/>
        <v>3.5327534426930189E-5</v>
      </c>
      <c r="AV318" s="13">
        <f t="shared" si="541"/>
        <v>4.1319121193473968E-6</v>
      </c>
      <c r="AW318" s="13">
        <f t="shared" si="542"/>
        <v>5.1197683600852783E-9</v>
      </c>
      <c r="AX318" s="13">
        <f t="shared" si="543"/>
        <v>3.2924958063816752E-6</v>
      </c>
      <c r="AY318" s="13">
        <f t="shared" si="544"/>
        <v>3.3550692876580933E-6</v>
      </c>
      <c r="AZ318" s="13">
        <f t="shared" si="545"/>
        <v>1.7094159851576281E-6</v>
      </c>
      <c r="BA318" s="13">
        <f t="shared" si="546"/>
        <v>5.806344091633973E-7</v>
      </c>
      <c r="BB318" s="13">
        <f t="shared" si="547"/>
        <v>1.4791732382511885E-7</v>
      </c>
      <c r="BC318" s="13">
        <f t="shared" si="548"/>
        <v>3.0145694905143569E-8</v>
      </c>
      <c r="BD318" s="13">
        <f t="shared" si="549"/>
        <v>3.5155750534937211E-4</v>
      </c>
      <c r="BE318" s="13">
        <f t="shared" si="550"/>
        <v>1.6447281029533583E-4</v>
      </c>
      <c r="BF318" s="13">
        <f t="shared" si="551"/>
        <v>3.847351416884469E-5</v>
      </c>
      <c r="BG318" s="13">
        <f t="shared" si="552"/>
        <v>5.9998216517463694E-6</v>
      </c>
      <c r="BH318" s="13">
        <f t="shared" si="553"/>
        <v>7.0173976754731451E-7</v>
      </c>
      <c r="BI318" s="13">
        <f t="shared" si="554"/>
        <v>6.5660445251938442E-8</v>
      </c>
      <c r="BJ318" s="14">
        <f t="shared" si="555"/>
        <v>0.16687019303163586</v>
      </c>
      <c r="BK318" s="14">
        <f t="shared" si="556"/>
        <v>0.34741673069812712</v>
      </c>
      <c r="BL318" s="14">
        <f t="shared" si="557"/>
        <v>0.44575211660269304</v>
      </c>
      <c r="BM318" s="14">
        <f t="shared" si="558"/>
        <v>0.18776429944079309</v>
      </c>
      <c r="BN318" s="14">
        <f t="shared" si="559"/>
        <v>0.81214162921247235</v>
      </c>
    </row>
    <row r="319" spans="1:66" x14ac:dyDescent="0.25">
      <c r="A319" t="s">
        <v>13</v>
      </c>
      <c r="B319" t="s">
        <v>59</v>
      </c>
      <c r="C319" t="s">
        <v>14</v>
      </c>
      <c r="D319" s="11">
        <v>44413</v>
      </c>
      <c r="E319" s="10">
        <f>VLOOKUP(A319,home!$A$2:$E$405,3,FALSE)</f>
        <v>1.6655052264808401</v>
      </c>
      <c r="F319" s="10">
        <f>VLOOKUP(B319,home!$B$2:$E$405,3,FALSE)</f>
        <v>1.1299999999999999</v>
      </c>
      <c r="G319" s="10">
        <f>VLOOKUP(C319,away!$B$2:$E$405,4,FALSE)</f>
        <v>0.9</v>
      </c>
      <c r="H319" s="10">
        <f>VLOOKUP(A319,away!$A$2:$E$405,3,FALSE)</f>
        <v>1.33797909407666</v>
      </c>
      <c r="I319" s="10">
        <f>VLOOKUP(C319,away!$B$2:$E$405,3,FALSE)</f>
        <v>0.64</v>
      </c>
      <c r="J319" s="10">
        <f>VLOOKUP(B319,home!$B$2:$E$405,4,FALSE)</f>
        <v>0.61</v>
      </c>
      <c r="K319" s="12">
        <f t="shared" si="504"/>
        <v>1.6938188153310141</v>
      </c>
      <c r="L319" s="12">
        <f t="shared" si="505"/>
        <v>0.52234703832752805</v>
      </c>
      <c r="M319" s="13">
        <f t="shared" si="506"/>
        <v>0.10902633137724835</v>
      </c>
      <c r="N319" s="13">
        <f t="shared" si="507"/>
        <v>0.18467085145329737</v>
      </c>
      <c r="O319" s="13">
        <f t="shared" si="508"/>
        <v>5.6949581294621306E-2</v>
      </c>
      <c r="P319" s="13">
        <f t="shared" si="509"/>
        <v>9.6462272322052733E-2</v>
      </c>
      <c r="Q319" s="13">
        <f t="shared" si="510"/>
        <v>0.15639948141739693</v>
      </c>
      <c r="R319" s="13">
        <f t="shared" si="511"/>
        <v>1.4873722561619113E-2</v>
      </c>
      <c r="S319" s="13">
        <f t="shared" si="512"/>
        <v>2.1336519958048476E-2</v>
      </c>
      <c r="T319" s="13">
        <f t="shared" si="513"/>
        <v>8.1694805914338531E-2</v>
      </c>
      <c r="U319" s="13">
        <f t="shared" si="514"/>
        <v>2.5193391128883861E-2</v>
      </c>
      <c r="V319" s="13">
        <f t="shared" si="515"/>
        <v>2.0975250989563399E-3</v>
      </c>
      <c r="W319" s="13">
        <f t="shared" si="516"/>
        <v>8.8304128110933411E-2</v>
      </c>
      <c r="X319" s="13">
        <f t="shared" si="517"/>
        <v>4.6125399790840675E-2</v>
      </c>
      <c r="Y319" s="13">
        <f t="shared" si="518"/>
        <v>1.2046732986209403E-2</v>
      </c>
      <c r="Z319" s="13">
        <f t="shared" si="519"/>
        <v>2.5897483096556928E-3</v>
      </c>
      <c r="AA319" s="13">
        <f t="shared" si="520"/>
        <v>4.3865644138665017E-3</v>
      </c>
      <c r="AB319" s="13">
        <f t="shared" si="521"/>
        <v>3.7150226694342716E-3</v>
      </c>
      <c r="AC319" s="13">
        <f t="shared" si="522"/>
        <v>1.1598805693424999E-4</v>
      </c>
      <c r="AD319" s="13">
        <f t="shared" si="523"/>
        <v>3.7392798416424823E-2</v>
      </c>
      <c r="AE319" s="13">
        <f t="shared" si="524"/>
        <v>1.9532017507597782E-2</v>
      </c>
      <c r="AF319" s="13">
        <f t="shared" si="525"/>
        <v>5.1012457488275632E-3</v>
      </c>
      <c r="AG319" s="13">
        <f t="shared" si="526"/>
        <v>8.882068695603237E-4</v>
      </c>
      <c r="AH319" s="13">
        <f t="shared" si="527"/>
        <v>3.3818683989059319E-4</v>
      </c>
      <c r="AI319" s="13">
        <f t="shared" si="528"/>
        <v>5.7282723250402388E-4</v>
      </c>
      <c r="AJ319" s="13">
        <f t="shared" si="529"/>
        <v>4.8513277217465461E-4</v>
      </c>
      <c r="AK319" s="13">
        <f t="shared" si="530"/>
        <v>2.7390900581437478E-4</v>
      </c>
      <c r="AL319" s="13">
        <f t="shared" si="531"/>
        <v>4.1048694907961258E-6</v>
      </c>
      <c r="AM319" s="13">
        <f t="shared" si="532"/>
        <v>1.2667325103124015E-2</v>
      </c>
      <c r="AN319" s="13">
        <f t="shared" si="533"/>
        <v>6.6167397511487768E-3</v>
      </c>
      <c r="AO319" s="13">
        <f t="shared" si="534"/>
        <v>1.7281172061982941E-3</v>
      </c>
      <c r="AP319" s="13">
        <f t="shared" si="535"/>
        <v>3.0089230151350701E-4</v>
      </c>
      <c r="AQ319" s="13">
        <f t="shared" si="536"/>
        <v>3.929255063778348E-5</v>
      </c>
      <c r="AR319" s="13">
        <f t="shared" si="537"/>
        <v>3.5330178843639458E-5</v>
      </c>
      <c r="AS319" s="13">
        <f t="shared" si="538"/>
        <v>5.9842921674366243E-5</v>
      </c>
      <c r="AT319" s="13">
        <f t="shared" si="539"/>
        <v>5.0681533348210856E-5</v>
      </c>
      <c r="AU319" s="13">
        <f t="shared" si="540"/>
        <v>2.8615111591675268E-5</v>
      </c>
      <c r="AV319" s="13">
        <f t="shared" si="541"/>
        <v>1.2117203604194039E-5</v>
      </c>
      <c r="AW319" s="13">
        <f t="shared" si="542"/>
        <v>1.0088415076373738E-7</v>
      </c>
      <c r="AX319" s="13">
        <f t="shared" si="543"/>
        <v>3.576025599931061E-3</v>
      </c>
      <c r="AY319" s="13">
        <f t="shared" si="544"/>
        <v>1.867926381107411E-3</v>
      </c>
      <c r="AZ319" s="13">
        <f t="shared" si="545"/>
        <v>4.8785290649265675E-4</v>
      </c>
      <c r="BA319" s="13">
        <f t="shared" si="546"/>
        <v>8.494284028197192E-5</v>
      </c>
      <c r="BB319" s="13">
        <f t="shared" si="547"/>
        <v>1.1092410262104066E-5</v>
      </c>
      <c r="BC319" s="13">
        <f t="shared" si="548"/>
        <v>1.1588175296647879E-6</v>
      </c>
      <c r="BD319" s="13">
        <f t="shared" si="549"/>
        <v>3.0757690470928267E-6</v>
      </c>
      <c r="BE319" s="13">
        <f t="shared" si="550"/>
        <v>5.2097954835785738E-6</v>
      </c>
      <c r="BF319" s="13">
        <f t="shared" si="551"/>
        <v>4.4122248070559641E-6</v>
      </c>
      <c r="BG319" s="13">
        <f t="shared" si="552"/>
        <v>2.4911697985538819E-6</v>
      </c>
      <c r="BH319" s="13">
        <f t="shared" si="553"/>
        <v>1.054897569243734E-6</v>
      </c>
      <c r="BI319" s="13">
        <f t="shared" si="554"/>
        <v>3.573610702063974E-7</v>
      </c>
      <c r="BJ319" s="14">
        <f t="shared" si="555"/>
        <v>0.65953703408365405</v>
      </c>
      <c r="BK319" s="14">
        <f t="shared" si="556"/>
        <v>0.23091066806383834</v>
      </c>
      <c r="BL319" s="14">
        <f t="shared" si="557"/>
        <v>0.10699152608564652</v>
      </c>
      <c r="BM319" s="14">
        <f t="shared" si="558"/>
        <v>0.37977891061960228</v>
      </c>
      <c r="BN319" s="14">
        <f t="shared" si="559"/>
        <v>0.6183822404262358</v>
      </c>
    </row>
    <row r="320" spans="1:66" x14ac:dyDescent="0.25">
      <c r="A320" t="s">
        <v>13</v>
      </c>
      <c r="B320" t="s">
        <v>248</v>
      </c>
      <c r="C320" t="s">
        <v>62</v>
      </c>
      <c r="D320" s="11">
        <v>44413</v>
      </c>
      <c r="E320" s="10">
        <f>VLOOKUP(A320,home!$A$2:$E$405,3,FALSE)</f>
        <v>1.6655052264808401</v>
      </c>
      <c r="F320" s="10">
        <f>VLOOKUP(B320,home!$B$2:$E$405,3,FALSE)</f>
        <v>2.21</v>
      </c>
      <c r="G320" s="10">
        <f>VLOOKUP(C320,away!$B$2:$E$405,4,FALSE)</f>
        <v>1.31</v>
      </c>
      <c r="H320" s="10">
        <f>VLOOKUP(A320,away!$A$2:$E$405,3,FALSE)</f>
        <v>1.33797909407666</v>
      </c>
      <c r="I320" s="10">
        <f>VLOOKUP(C320,away!$B$2:$E$405,3,FALSE)</f>
        <v>1.05</v>
      </c>
      <c r="J320" s="10">
        <f>VLOOKUP(B320,home!$B$2:$E$405,4,FALSE)</f>
        <v>0.89</v>
      </c>
      <c r="K320" s="12">
        <f t="shared" si="504"/>
        <v>4.8218041811846799</v>
      </c>
      <c r="L320" s="12">
        <f t="shared" si="505"/>
        <v>1.2503414634146388</v>
      </c>
      <c r="M320" s="13">
        <f t="shared" si="506"/>
        <v>2.306219570560672E-3</v>
      </c>
      <c r="N320" s="13">
        <f t="shared" si="507"/>
        <v>1.1120139168059387E-2</v>
      </c>
      <c r="O320" s="13">
        <f t="shared" si="508"/>
        <v>2.8835619528103104E-3</v>
      </c>
      <c r="P320" s="13">
        <f t="shared" si="509"/>
        <v>1.3903971080765817E-2</v>
      </c>
      <c r="Q320" s="13">
        <f t="shared" si="510"/>
        <v>2.6809566767952146E-2</v>
      </c>
      <c r="R320" s="13">
        <f t="shared" si="511"/>
        <v>1.8027185359618093E-3</v>
      </c>
      <c r="S320" s="13">
        <f t="shared" si="512"/>
        <v>2.0956418708190643E-2</v>
      </c>
      <c r="T320" s="13">
        <f t="shared" si="513"/>
        <v>3.3521112946153751E-2</v>
      </c>
      <c r="U320" s="13">
        <f t="shared" si="514"/>
        <v>8.6923557741997778E-3</v>
      </c>
      <c r="V320" s="13">
        <f t="shared" si="515"/>
        <v>1.4038243144012747E-2</v>
      </c>
      <c r="W320" s="13">
        <f t="shared" si="516"/>
        <v>4.3090160379153836E-2</v>
      </c>
      <c r="X320" s="13">
        <f t="shared" si="517"/>
        <v>5.3877414187242692E-2</v>
      </c>
      <c r="Y320" s="13">
        <f t="shared" si="518"/>
        <v>3.3682582449936833E-2</v>
      </c>
      <c r="Z320" s="13">
        <f t="shared" si="519"/>
        <v>7.5133791079306101E-4</v>
      </c>
      <c r="AA320" s="13">
        <f t="shared" si="520"/>
        <v>3.6228042797445438E-3</v>
      </c>
      <c r="AB320" s="13">
        <f t="shared" si="521"/>
        <v>8.7342264118429984E-3</v>
      </c>
      <c r="AC320" s="13">
        <f t="shared" si="522"/>
        <v>5.2896992439140254E-3</v>
      </c>
      <c r="AD320" s="13">
        <f t="shared" si="523"/>
        <v>5.1943078871030599E-2</v>
      </c>
      <c r="AE320" s="13">
        <f t="shared" si="524"/>
        <v>6.4946585249866393E-2</v>
      </c>
      <c r="AF320" s="13">
        <f t="shared" si="525"/>
        <v>4.0602704222550787E-2</v>
      </c>
      <c r="AG320" s="13">
        <f t="shared" si="526"/>
        <v>1.6922414872071957E-2</v>
      </c>
      <c r="AH320" s="13">
        <f t="shared" si="527"/>
        <v>2.3485723572497336E-4</v>
      </c>
      <c r="AI320" s="13">
        <f t="shared" si="528"/>
        <v>1.1324356012001526E-3</v>
      </c>
      <c r="AJ320" s="13">
        <f t="shared" si="529"/>
        <v>2.730191358394642E-3</v>
      </c>
      <c r="AK320" s="13">
        <f t="shared" si="530"/>
        <v>4.3881493691138558E-3</v>
      </c>
      <c r="AL320" s="13">
        <f t="shared" si="531"/>
        <v>1.2756430697611135E-3</v>
      </c>
      <c r="AM320" s="13">
        <f t="shared" si="532"/>
        <v>5.0091870976788175E-2</v>
      </c>
      <c r="AN320" s="13">
        <f t="shared" si="533"/>
        <v>6.2631943262294598E-2</v>
      </c>
      <c r="AO320" s="13">
        <f t="shared" si="534"/>
        <v>3.9155657797540037E-2</v>
      </c>
      <c r="AP320" s="13">
        <f t="shared" si="535"/>
        <v>1.631931415717967E-2</v>
      </c>
      <c r="AQ320" s="13">
        <f t="shared" si="536"/>
        <v>5.1011787863028167E-3</v>
      </c>
      <c r="AR320" s="13">
        <f t="shared" si="537"/>
        <v>5.8730347961975932E-5</v>
      </c>
      <c r="AS320" s="13">
        <f t="shared" si="538"/>
        <v>2.8318623736548674E-4</v>
      </c>
      <c r="AT320" s="13">
        <f t="shared" si="539"/>
        <v>6.8273429169143072E-4</v>
      </c>
      <c r="AU320" s="13">
        <f t="shared" si="540"/>
        <v>1.0973370207719674E-3</v>
      </c>
      <c r="AV320" s="13">
        <f t="shared" si="541"/>
        <v>1.3227860587317528E-3</v>
      </c>
      <c r="AW320" s="13">
        <f t="shared" si="542"/>
        <v>2.1363129630639393E-4</v>
      </c>
      <c r="AX320" s="13">
        <f t="shared" si="543"/>
        <v>4.0255532153206798E-2</v>
      </c>
      <c r="AY320" s="13">
        <f t="shared" si="544"/>
        <v>5.0333160982975626E-2</v>
      </c>
      <c r="AZ320" s="13">
        <f t="shared" si="545"/>
        <v>3.1466819080869186E-2</v>
      </c>
      <c r="BA320" s="13">
        <f t="shared" si="546"/>
        <v>1.3114756206192547E-2</v>
      </c>
      <c r="BB320" s="13">
        <f t="shared" si="547"/>
        <v>4.0994808667942527E-3</v>
      </c>
      <c r="BC320" s="13">
        <f t="shared" si="548"/>
        <v>1.0251501812455666E-3</v>
      </c>
      <c r="BD320" s="13">
        <f t="shared" si="549"/>
        <v>1.2238831536271321E-5</v>
      </c>
      <c r="BE320" s="13">
        <f t="shared" si="550"/>
        <v>5.9013249074407982E-5</v>
      </c>
      <c r="BF320" s="13">
        <f t="shared" si="551"/>
        <v>1.422751655661367E-4</v>
      </c>
      <c r="BG320" s="13">
        <f t="shared" si="552"/>
        <v>2.2867432940184686E-4</v>
      </c>
      <c r="BH320" s="13">
        <f t="shared" si="553"/>
        <v>2.7565570940985695E-4</v>
      </c>
      <c r="BI320" s="13">
        <f t="shared" si="554"/>
        <v>2.6583157043997543E-4</v>
      </c>
      <c r="BJ320" s="14">
        <f t="shared" si="555"/>
        <v>0.69011062356540764</v>
      </c>
      <c r="BK320" s="14">
        <f t="shared" si="556"/>
        <v>0.10810335580018063</v>
      </c>
      <c r="BL320" s="14">
        <f t="shared" si="557"/>
        <v>3.8649763330944172E-2</v>
      </c>
      <c r="BM320" s="14">
        <f t="shared" si="558"/>
        <v>0.72866937384454611</v>
      </c>
      <c r="BN320" s="14">
        <f t="shared" si="559"/>
        <v>5.8826177076110146E-2</v>
      </c>
    </row>
    <row r="321" spans="1:66" x14ac:dyDescent="0.25">
      <c r="A321" t="s">
        <v>16</v>
      </c>
      <c r="B321" t="s">
        <v>66</v>
      </c>
      <c r="C321" t="s">
        <v>20</v>
      </c>
      <c r="D321" s="11">
        <v>44413</v>
      </c>
      <c r="E321" s="10">
        <f>VLOOKUP(A321,home!$A$2:$E$405,3,FALSE)</f>
        <v>1.5824561403508799</v>
      </c>
      <c r="F321" s="10">
        <f>VLOOKUP(B321,home!$B$2:$E$405,3,FALSE)</f>
        <v>1.1499999999999999</v>
      </c>
      <c r="G321" s="10">
        <f>VLOOKUP(C321,away!$B$2:$E$405,4,FALSE)</f>
        <v>1.26</v>
      </c>
      <c r="H321" s="10">
        <f>VLOOKUP(A321,away!$A$2:$E$405,3,FALSE)</f>
        <v>1.32280701754386</v>
      </c>
      <c r="I321" s="10">
        <f>VLOOKUP(C321,away!$B$2:$E$405,3,FALSE)</f>
        <v>0.51</v>
      </c>
      <c r="J321" s="10">
        <f>VLOOKUP(B321,home!$B$2:$E$405,4,FALSE)</f>
        <v>0.94</v>
      </c>
      <c r="K321" s="12">
        <f t="shared" si="504"/>
        <v>2.2929789473684248</v>
      </c>
      <c r="L321" s="12">
        <f t="shared" si="505"/>
        <v>0.63415368421052642</v>
      </c>
      <c r="M321" s="13">
        <f t="shared" si="506"/>
        <v>5.355036684603641E-2</v>
      </c>
      <c r="N321" s="13">
        <f t="shared" si="507"/>
        <v>0.12278986380181754</v>
      </c>
      <c r="O321" s="13">
        <f t="shared" si="508"/>
        <v>3.3959162426239226E-2</v>
      </c>
      <c r="P321" s="13">
        <f t="shared" si="509"/>
        <v>7.7867644513631359E-2</v>
      </c>
      <c r="Q321" s="13">
        <f t="shared" si="510"/>
        <v>0.14077728632390193</v>
      </c>
      <c r="R321" s="13">
        <f t="shared" si="511"/>
        <v>1.0767663982651639E-2</v>
      </c>
      <c r="S321" s="13">
        <f t="shared" si="512"/>
        <v>2.8306855859335966E-2</v>
      </c>
      <c r="T321" s="13">
        <f t="shared" si="513"/>
        <v>8.9274434775462597E-2</v>
      </c>
      <c r="U321" s="13">
        <f t="shared" si="514"/>
        <v>2.4690026824557454E-2</v>
      </c>
      <c r="V321" s="13">
        <f t="shared" si="515"/>
        <v>4.5734476389524313E-3</v>
      </c>
      <c r="W321" s="13">
        <f t="shared" si="516"/>
        <v>0.107599784602788</v>
      </c>
      <c r="X321" s="13">
        <f t="shared" si="517"/>
        <v>6.823479982611709E-2</v>
      </c>
      <c r="Y321" s="13">
        <f t="shared" si="518"/>
        <v>2.1635674850549968E-2</v>
      </c>
      <c r="Z321" s="13">
        <f t="shared" si="519"/>
        <v>2.2761179283131757E-3</v>
      </c>
      <c r="AA321" s="13">
        <f t="shared" si="520"/>
        <v>5.2190904913499443E-3</v>
      </c>
      <c r="AB321" s="13">
        <f t="shared" si="521"/>
        <v>5.983632310538077E-3</v>
      </c>
      <c r="AC321" s="13">
        <f t="shared" si="522"/>
        <v>4.1564093759566555E-4</v>
      </c>
      <c r="AD321" s="13">
        <f t="shared" si="523"/>
        <v>6.1681010208892523E-2</v>
      </c>
      <c r="AE321" s="13">
        <f t="shared" si="524"/>
        <v>3.9115239869796294E-2</v>
      </c>
      <c r="AF321" s="13">
        <f t="shared" si="525"/>
        <v>1.2402536736104895E-2</v>
      </c>
      <c r="AG321" s="13">
        <f t="shared" si="526"/>
        <v>2.6217047882524385E-3</v>
      </c>
      <c r="AH321" s="13">
        <f t="shared" si="527"/>
        <v>3.6085214248435786E-4</v>
      </c>
      <c r="AI321" s="13">
        <f t="shared" si="528"/>
        <v>8.2742636582942353E-4</v>
      </c>
      <c r="AJ321" s="13">
        <f t="shared" si="529"/>
        <v>9.4863561867221662E-4</v>
      </c>
      <c r="AK321" s="13">
        <f t="shared" si="530"/>
        <v>7.2506716744640443E-4</v>
      </c>
      <c r="AL321" s="13">
        <f t="shared" si="531"/>
        <v>2.4175356906192505E-5</v>
      </c>
      <c r="AM321" s="13">
        <f t="shared" si="532"/>
        <v>2.8286651572281482E-2</v>
      </c>
      <c r="AN321" s="13">
        <f t="shared" si="533"/>
        <v>1.7938084308541786E-2</v>
      </c>
      <c r="AO321" s="13">
        <f t="shared" si="534"/>
        <v>5.6877511259704021E-3</v>
      </c>
      <c r="AP321" s="13">
        <f t="shared" si="535"/>
        <v>1.202302777135567E-3</v>
      </c>
      <c r="AQ321" s="13">
        <f t="shared" si="536"/>
        <v>1.9061118391426683E-4</v>
      </c>
      <c r="AR321" s="13">
        <f t="shared" si="537"/>
        <v>4.5767143122343469E-5</v>
      </c>
      <c r="AS321" s="13">
        <f t="shared" si="538"/>
        <v>1.0494309566073114E-4</v>
      </c>
      <c r="AT321" s="13">
        <f t="shared" si="539"/>
        <v>1.2031615451086364E-4</v>
      </c>
      <c r="AU321" s="13">
        <f t="shared" si="540"/>
        <v>9.1960803107245603E-5</v>
      </c>
      <c r="AV321" s="13">
        <f t="shared" si="541"/>
        <v>5.2716046377001762E-5</v>
      </c>
      <c r="AW321" s="13">
        <f t="shared" si="542"/>
        <v>9.7648366099791335E-7</v>
      </c>
      <c r="AX321" s="13">
        <f t="shared" si="543"/>
        <v>1.0810116091131234E-2</v>
      </c>
      <c r="AY321" s="13">
        <f t="shared" si="544"/>
        <v>6.8552749459343688E-3</v>
      </c>
      <c r="AZ321" s="13">
        <f t="shared" si="545"/>
        <v>2.1736489316201983E-3</v>
      </c>
      <c r="BA321" s="13">
        <f t="shared" si="546"/>
        <v>4.594758260557411E-4</v>
      </c>
      <c r="BB321" s="13">
        <f t="shared" si="547"/>
        <v>7.2844571974730812E-5</v>
      </c>
      <c r="BC321" s="13">
        <f t="shared" si="548"/>
        <v>9.238930738502881E-6</v>
      </c>
      <c r="BD321" s="13">
        <f t="shared" si="549"/>
        <v>4.8372337378040934E-6</v>
      </c>
      <c r="BE321" s="13">
        <f t="shared" si="550"/>
        <v>1.1091675124285059E-5</v>
      </c>
      <c r="BF321" s="13">
        <f t="shared" si="551"/>
        <v>1.2716488775517852E-5</v>
      </c>
      <c r="BG321" s="13">
        <f t="shared" si="552"/>
        <v>9.7195470155697693E-6</v>
      </c>
      <c r="BH321" s="13">
        <f t="shared" si="553"/>
        <v>5.5716791711647719E-6</v>
      </c>
      <c r="BI321" s="13">
        <f t="shared" si="554"/>
        <v>2.5551486081943949E-6</v>
      </c>
      <c r="BJ321" s="14">
        <f t="shared" si="555"/>
        <v>0.73981833604898173</v>
      </c>
      <c r="BK321" s="14">
        <f t="shared" si="556"/>
        <v>0.17159340609839238</v>
      </c>
      <c r="BL321" s="14">
        <f t="shared" si="557"/>
        <v>8.3943752344979444E-2</v>
      </c>
      <c r="BM321" s="14">
        <f t="shared" si="558"/>
        <v>0.5510653260641154</v>
      </c>
      <c r="BN321" s="14">
        <f t="shared" si="559"/>
        <v>0.43971198789427818</v>
      </c>
    </row>
    <row r="322" spans="1:66" x14ac:dyDescent="0.25">
      <c r="A322" t="s">
        <v>16</v>
      </c>
      <c r="B322" t="s">
        <v>17</v>
      </c>
      <c r="C322" t="s">
        <v>255</v>
      </c>
      <c r="D322" s="11">
        <v>44413</v>
      </c>
      <c r="E322" s="10">
        <f>VLOOKUP(A322,home!$A$2:$E$405,3,FALSE)</f>
        <v>1.5824561403508799</v>
      </c>
      <c r="F322" s="10">
        <f>VLOOKUP(B322,home!$B$2:$E$405,3,FALSE)</f>
        <v>1.22</v>
      </c>
      <c r="G322" s="10">
        <f>VLOOKUP(C322,away!$B$2:$E$405,4,FALSE)</f>
        <v>0.99</v>
      </c>
      <c r="H322" s="10">
        <f>VLOOKUP(A322,away!$A$2:$E$405,3,FALSE)</f>
        <v>1.32280701754386</v>
      </c>
      <c r="I322" s="10">
        <f>VLOOKUP(C322,away!$B$2:$E$405,3,FALSE)</f>
        <v>1.18</v>
      </c>
      <c r="J322" s="10">
        <f>VLOOKUP(B322,home!$B$2:$E$405,4,FALSE)</f>
        <v>0.99</v>
      </c>
      <c r="K322" s="12">
        <f t="shared" si="504"/>
        <v>1.9112905263157929</v>
      </c>
      <c r="L322" s="12">
        <f t="shared" si="505"/>
        <v>1.5453031578947372</v>
      </c>
      <c r="M322" s="13">
        <f t="shared" si="506"/>
        <v>3.153700425976607E-2</v>
      </c>
      <c r="N322" s="13">
        <f t="shared" si="507"/>
        <v>6.0276377470071682E-2</v>
      </c>
      <c r="O322" s="13">
        <f t="shared" si="508"/>
        <v>4.8734232273156271E-2</v>
      </c>
      <c r="P322" s="13">
        <f t="shared" si="509"/>
        <v>9.3145276450956938E-2</v>
      </c>
      <c r="Q322" s="13">
        <f t="shared" si="510"/>
        <v>5.7602834609591369E-2</v>
      </c>
      <c r="R322" s="13">
        <f t="shared" si="511"/>
        <v>3.7654581514642016E-2</v>
      </c>
      <c r="S322" s="13">
        <f t="shared" si="512"/>
        <v>6.8776685744005708E-2</v>
      </c>
      <c r="T322" s="13">
        <f t="shared" si="513"/>
        <v>8.9013842225889789E-2</v>
      </c>
      <c r="U322" s="13">
        <f t="shared" si="514"/>
        <v>7.1968844921321051E-2</v>
      </c>
      <c r="V322" s="13">
        <f t="shared" si="515"/>
        <v>2.2570393652974221E-2</v>
      </c>
      <c r="W322" s="13">
        <f t="shared" si="516"/>
        <v>3.669858402608249E-2</v>
      </c>
      <c r="X322" s="13">
        <f t="shared" si="517"/>
        <v>5.6710437785770618E-2</v>
      </c>
      <c r="Y322" s="13">
        <f t="shared" si="518"/>
        <v>4.3817409297972197E-2</v>
      </c>
      <c r="Z322" s="13">
        <f t="shared" si="519"/>
        <v>1.9395914574593703E-2</v>
      </c>
      <c r="AA322" s="13">
        <f t="shared" si="520"/>
        <v>3.7071227775651354E-2</v>
      </c>
      <c r="AB322" s="13">
        <f t="shared" si="521"/>
        <v>3.5426943223248665E-2</v>
      </c>
      <c r="AC322" s="13">
        <f t="shared" si="522"/>
        <v>4.1663864517231808E-3</v>
      </c>
      <c r="AD322" s="13">
        <f t="shared" si="523"/>
        <v>1.7535413994563889E-2</v>
      </c>
      <c r="AE322" s="13">
        <f t="shared" si="524"/>
        <v>2.7097530620791142E-2</v>
      </c>
      <c r="AF322" s="13">
        <f t="shared" si="525"/>
        <v>2.0936949819728951E-2</v>
      </c>
      <c r="AG322" s="13">
        <f t="shared" si="526"/>
        <v>1.0784644891036935E-2</v>
      </c>
      <c r="AH322" s="13">
        <f t="shared" si="527"/>
        <v>7.4931420105940547E-3</v>
      </c>
      <c r="AI322" s="13">
        <f t="shared" si="528"/>
        <v>1.4321571337187287E-2</v>
      </c>
      <c r="AJ322" s="13">
        <f t="shared" si="529"/>
        <v>1.3686341809360935E-2</v>
      </c>
      <c r="AK322" s="13">
        <f t="shared" si="530"/>
        <v>8.7195251467171025E-3</v>
      </c>
      <c r="AL322" s="13">
        <f t="shared" si="531"/>
        <v>4.9222077614058759E-4</v>
      </c>
      <c r="AM322" s="13">
        <f t="shared" si="532"/>
        <v>6.7030541285670641E-3</v>
      </c>
      <c r="AN322" s="13">
        <f t="shared" si="533"/>
        <v>1.0358250712414037E-2</v>
      </c>
      <c r="AO322" s="13">
        <f t="shared" si="534"/>
        <v>8.0033187680794149E-3</v>
      </c>
      <c r="AP322" s="13">
        <f t="shared" si="535"/>
        <v>4.1225179219837793E-3</v>
      </c>
      <c r="AQ322" s="13">
        <f t="shared" si="536"/>
        <v>1.5926349908297966E-3</v>
      </c>
      <c r="AR322" s="13">
        <f t="shared" si="537"/>
        <v>2.3158352023049402E-3</v>
      </c>
      <c r="AS322" s="13">
        <f t="shared" si="538"/>
        <v>4.4262338826740492E-3</v>
      </c>
      <c r="AT322" s="13">
        <f t="shared" si="539"/>
        <v>4.2299094436064411E-3</v>
      </c>
      <c r="AU322" s="13">
        <f t="shared" si="540"/>
        <v>2.6948619489128994E-3</v>
      </c>
      <c r="AV322" s="13">
        <f t="shared" si="541"/>
        <v>1.2876660281715348E-3</v>
      </c>
      <c r="AW322" s="13">
        <f t="shared" si="542"/>
        <v>4.0382931226930495E-5</v>
      </c>
      <c r="AX322" s="13">
        <f t="shared" si="543"/>
        <v>2.1352473088853659E-3</v>
      </c>
      <c r="AY322" s="13">
        <f t="shared" si="544"/>
        <v>3.2996044093067949E-3</v>
      </c>
      <c r="AZ322" s="13">
        <f t="shared" si="545"/>
        <v>2.5494445567525951E-3</v>
      </c>
      <c r="BA322" s="13">
        <f t="shared" si="546"/>
        <v>1.3132215748091116E-3</v>
      </c>
      <c r="BB322" s="13">
        <f t="shared" si="547"/>
        <v>5.0733136164200516E-4</v>
      </c>
      <c r="BC322" s="13">
        <f t="shared" si="548"/>
        <v>1.5679615104888535E-4</v>
      </c>
      <c r="BD322" s="13">
        <f t="shared" si="549"/>
        <v>5.9644457521427087E-4</v>
      </c>
      <c r="BE322" s="13">
        <f t="shared" si="550"/>
        <v>1.1399788660794831E-3</v>
      </c>
      <c r="BF322" s="13">
        <f t="shared" si="551"/>
        <v>1.0894154034689683E-3</v>
      </c>
      <c r="BG322" s="13">
        <f t="shared" si="552"/>
        <v>6.9406311329091221E-4</v>
      </c>
      <c r="BH322" s="13">
        <f t="shared" si="553"/>
        <v>3.3163906327454137E-4</v>
      </c>
      <c r="BI322" s="13">
        <f t="shared" si="554"/>
        <v>1.2677171995857488E-4</v>
      </c>
      <c r="BJ322" s="14">
        <f t="shared" si="555"/>
        <v>0.46121544662581787</v>
      </c>
      <c r="BK322" s="14">
        <f t="shared" si="556"/>
        <v>0.22398757174487349</v>
      </c>
      <c r="BL322" s="14">
        <f t="shared" si="557"/>
        <v>0.29400922925883538</v>
      </c>
      <c r="BM322" s="14">
        <f t="shared" si="558"/>
        <v>0.66639863414785627</v>
      </c>
      <c r="BN322" s="14">
        <f t="shared" si="559"/>
        <v>0.3289503065781843</v>
      </c>
    </row>
    <row r="323" spans="1:66" x14ac:dyDescent="0.25">
      <c r="A323" t="s">
        <v>16</v>
      </c>
      <c r="B323" t="s">
        <v>19</v>
      </c>
      <c r="C323" t="s">
        <v>323</v>
      </c>
      <c r="D323" s="11">
        <v>44413</v>
      </c>
      <c r="E323" s="10">
        <f>VLOOKUP(A323,home!$A$2:$E$405,3,FALSE)</f>
        <v>1.5824561403508799</v>
      </c>
      <c r="F323" s="10">
        <f>VLOOKUP(B323,home!$B$2:$E$405,3,FALSE)</f>
        <v>0.83</v>
      </c>
      <c r="G323" s="10">
        <f>VLOOKUP(C323,away!$B$2:$E$405,4,FALSE)</f>
        <v>0.87</v>
      </c>
      <c r="H323" s="10">
        <f>VLOOKUP(A323,away!$A$2:$E$405,3,FALSE)</f>
        <v>1.32280701754386</v>
      </c>
      <c r="I323" s="10">
        <f>VLOOKUP(C323,away!$B$2:$E$405,3,FALSE)</f>
        <v>0.71</v>
      </c>
      <c r="J323" s="10">
        <f>VLOOKUP(B323,home!$B$2:$E$405,4,FALSE)</f>
        <v>1.51</v>
      </c>
      <c r="K323" s="12">
        <f t="shared" si="504"/>
        <v>1.1426915789473704</v>
      </c>
      <c r="L323" s="12">
        <f t="shared" si="505"/>
        <v>1.4181814035087723</v>
      </c>
      <c r="M323" s="13">
        <f t="shared" si="506"/>
        <v>7.7237284209454443E-2</v>
      </c>
      <c r="N323" s="13">
        <f t="shared" si="507"/>
        <v>8.8258394246908303E-2</v>
      </c>
      <c r="O323" s="13">
        <f t="shared" si="508"/>
        <v>0.10953648012337006</v>
      </c>
      <c r="P323" s="13">
        <f t="shared" si="509"/>
        <v>0.12516641342451099</v>
      </c>
      <c r="Q323" s="13">
        <f t="shared" si="510"/>
        <v>5.0426061938679587E-2</v>
      </c>
      <c r="R323" s="13">
        <f t="shared" si="511"/>
        <v>7.7671299558385851E-2</v>
      </c>
      <c r="S323" s="13">
        <f t="shared" si="512"/>
        <v>5.0709418417245078E-2</v>
      </c>
      <c r="T323" s="13">
        <f t="shared" si="513"/>
        <v>7.1513303293616909E-2</v>
      </c>
      <c r="U323" s="13">
        <f t="shared" si="514"/>
        <v>8.8754339931266121E-2</v>
      </c>
      <c r="V323" s="13">
        <f t="shared" si="515"/>
        <v>9.1307601202852296E-3</v>
      </c>
      <c r="W323" s="13">
        <f t="shared" si="516"/>
        <v>1.9207145445602553E-2</v>
      </c>
      <c r="X323" s="13">
        <f t="shared" si="517"/>
        <v>2.7239216485441756E-2</v>
      </c>
      <c r="Y323" s="13">
        <f t="shared" si="518"/>
        <v>1.9315075132901541E-2</v>
      </c>
      <c r="Z323" s="13">
        <f t="shared" si="519"/>
        <v>3.6717330873353965E-2</v>
      </c>
      <c r="AA323" s="13">
        <f t="shared" si="520"/>
        <v>4.1956584790405878E-2</v>
      </c>
      <c r="AB323" s="13">
        <f t="shared" si="521"/>
        <v>2.397171806069406E-2</v>
      </c>
      <c r="AC323" s="13">
        <f t="shared" si="522"/>
        <v>9.2479987789673352E-4</v>
      </c>
      <c r="AD323" s="13">
        <f t="shared" si="523"/>
        <v>5.4869608390768487E-3</v>
      </c>
      <c r="AE323" s="13">
        <f t="shared" si="524"/>
        <v>7.7815058237596761E-3</v>
      </c>
      <c r="AF323" s="13">
        <f t="shared" si="525"/>
        <v>5.5177934252755925E-3</v>
      </c>
      <c r="AG323" s="13">
        <f t="shared" si="526"/>
        <v>2.6084106747096044E-3</v>
      </c>
      <c r="AH323" s="13">
        <f t="shared" si="527"/>
        <v>1.3017958957767289E-2</v>
      </c>
      <c r="AI323" s="13">
        <f t="shared" si="528"/>
        <v>1.4875512076123167E-2</v>
      </c>
      <c r="AJ323" s="13">
        <f t="shared" si="529"/>
        <v>8.4990611909579305E-3</v>
      </c>
      <c r="AK323" s="13">
        <f t="shared" si="530"/>
        <v>3.2372685506220113E-3</v>
      </c>
      <c r="AL323" s="13">
        <f t="shared" si="531"/>
        <v>5.9947153780215613E-5</v>
      </c>
      <c r="AM323" s="13">
        <f t="shared" si="532"/>
        <v>1.2539807889654225E-3</v>
      </c>
      <c r="AN323" s="13">
        <f t="shared" si="533"/>
        <v>1.7783722352680206E-3</v>
      </c>
      <c r="AO323" s="13">
        <f t="shared" si="534"/>
        <v>1.2610272162867171E-3</v>
      </c>
      <c r="AP323" s="13">
        <f t="shared" si="535"/>
        <v>5.9612178248541871E-4</v>
      </c>
      <c r="AQ323" s="13">
        <f t="shared" si="536"/>
        <v>2.1135220653683076E-4</v>
      </c>
      <c r="AR323" s="13">
        <f t="shared" si="537"/>
        <v>3.6923654611091955E-3</v>
      </c>
      <c r="AS323" s="13">
        <f t="shared" si="538"/>
        <v>4.2192349188056016E-3</v>
      </c>
      <c r="AT323" s="13">
        <f t="shared" si="539"/>
        <v>2.4106421056599272E-3</v>
      </c>
      <c r="AU323" s="13">
        <f t="shared" si="540"/>
        <v>9.1820681133118504E-4</v>
      </c>
      <c r="AV323" s="13">
        <f t="shared" si="541"/>
        <v>2.6230679776006571E-4</v>
      </c>
      <c r="AW323" s="13">
        <f t="shared" si="542"/>
        <v>2.698527700304157E-6</v>
      </c>
      <c r="AX323" s="13">
        <f t="shared" si="543"/>
        <v>2.3881888128542779E-4</v>
      </c>
      <c r="AY323" s="13">
        <f t="shared" si="544"/>
        <v>3.3868849624576287E-4</v>
      </c>
      <c r="AZ323" s="13">
        <f t="shared" si="545"/>
        <v>2.4016086347904581E-4</v>
      </c>
      <c r="BA323" s="13">
        <f t="shared" si="546"/>
        <v>1.1353055681219725E-4</v>
      </c>
      <c r="BB323" s="13">
        <f t="shared" si="547"/>
        <v>4.0251731100263613E-5</v>
      </c>
      <c r="BC323" s="13">
        <f t="shared" si="548"/>
        <v>1.1416851301085891E-5</v>
      </c>
      <c r="BD323" s="13">
        <f t="shared" si="549"/>
        <v>8.7274067198385885E-4</v>
      </c>
      <c r="BE323" s="13">
        <f t="shared" si="550"/>
        <v>9.9727341648082478E-4</v>
      </c>
      <c r="BF323" s="13">
        <f t="shared" si="551"/>
        <v>5.6978796746035617E-4</v>
      </c>
      <c r="BG323" s="13">
        <f t="shared" si="552"/>
        <v>2.1703063740082906E-4</v>
      </c>
      <c r="BH323" s="13">
        <f t="shared" si="553"/>
        <v>6.1999770432876947E-5</v>
      </c>
      <c r="BI323" s="13">
        <f t="shared" si="554"/>
        <v>1.416932311406373E-5</v>
      </c>
      <c r="BJ323" s="14">
        <f t="shared" si="555"/>
        <v>0.30343758891573858</v>
      </c>
      <c r="BK323" s="14">
        <f t="shared" si="556"/>
        <v>0.26356731169941844</v>
      </c>
      <c r="BL323" s="14">
        <f t="shared" si="557"/>
        <v>0.39575598112113108</v>
      </c>
      <c r="BM323" s="14">
        <f t="shared" si="558"/>
        <v>0.47084628913978743</v>
      </c>
      <c r="BN323" s="14">
        <f t="shared" si="559"/>
        <v>0.52829593350130921</v>
      </c>
    </row>
    <row r="324" spans="1:66" x14ac:dyDescent="0.25">
      <c r="A324" t="s">
        <v>69</v>
      </c>
      <c r="B324" t="s">
        <v>72</v>
      </c>
      <c r="C324" t="s">
        <v>259</v>
      </c>
      <c r="D324" s="11">
        <v>44413</v>
      </c>
      <c r="E324" s="10">
        <f>VLOOKUP(A324,home!$A$2:$E$405,3,FALSE)</f>
        <v>1.33815028901734</v>
      </c>
      <c r="F324" s="10">
        <f>VLOOKUP(B324,home!$B$2:$E$405,3,FALSE)</f>
        <v>1.04</v>
      </c>
      <c r="G324" s="10">
        <f>VLOOKUP(C324,away!$B$2:$E$405,4,FALSE)</f>
        <v>0.95</v>
      </c>
      <c r="H324" s="10">
        <f>VLOOKUP(A324,away!$A$2:$E$405,3,FALSE)</f>
        <v>1.32369942196532</v>
      </c>
      <c r="I324" s="10">
        <f>VLOOKUP(C324,away!$B$2:$E$405,3,FALSE)</f>
        <v>1.2</v>
      </c>
      <c r="J324" s="10">
        <f>VLOOKUP(B324,home!$B$2:$E$405,4,FALSE)</f>
        <v>0.84</v>
      </c>
      <c r="K324" s="12">
        <f t="shared" si="504"/>
        <v>1.3220924855491321</v>
      </c>
      <c r="L324" s="12">
        <f t="shared" si="505"/>
        <v>1.3342890173410424</v>
      </c>
      <c r="M324" s="13">
        <f t="shared" si="506"/>
        <v>7.0201787669987303E-2</v>
      </c>
      <c r="N324" s="13">
        <f t="shared" si="507"/>
        <v>9.2813255950605938E-2</v>
      </c>
      <c r="O324" s="13">
        <f t="shared" si="508"/>
        <v>9.3669474285771881E-2</v>
      </c>
      <c r="P324" s="13">
        <f t="shared" si="509"/>
        <v>0.12383970807855665</v>
      </c>
      <c r="Q324" s="13">
        <f t="shared" si="510"/>
        <v>6.1353854125822206E-2</v>
      </c>
      <c r="R324" s="13">
        <f t="shared" si="511"/>
        <v>6.2491075399807305E-2</v>
      </c>
      <c r="S324" s="13">
        <f t="shared" si="512"/>
        <v>5.4614967104102338E-2</v>
      </c>
      <c r="T324" s="13">
        <f t="shared" si="513"/>
        <v>8.186377373162898E-2</v>
      </c>
      <c r="U324" s="13">
        <f t="shared" si="514"/>
        <v>8.2618981199969466E-2</v>
      </c>
      <c r="V324" s="13">
        <f t="shared" si="515"/>
        <v>1.0704858107169986E-2</v>
      </c>
      <c r="W324" s="13">
        <f t="shared" si="516"/>
        <v>2.7038489833075715E-2</v>
      </c>
      <c r="X324" s="13">
        <f t="shared" si="517"/>
        <v>3.6077160029760365E-2</v>
      </c>
      <c r="Y324" s="13">
        <f t="shared" si="518"/>
        <v>2.4068679202282246E-2</v>
      </c>
      <c r="Z324" s="13">
        <f t="shared" si="519"/>
        <v>2.779371852926462E-2</v>
      </c>
      <c r="AA324" s="13">
        <f t="shared" si="520"/>
        <v>3.6745866413008435E-2</v>
      </c>
      <c r="AB324" s="13">
        <f t="shared" si="521"/>
        <v>2.4290716929815354E-2</v>
      </c>
      <c r="AC324" s="13">
        <f t="shared" si="522"/>
        <v>1.1802463895633276E-3</v>
      </c>
      <c r="AD324" s="13">
        <f t="shared" si="523"/>
        <v>8.9368460572265048E-3</v>
      </c>
      <c r="AE324" s="13">
        <f t="shared" si="524"/>
        <v>1.1924335543824922E-2</v>
      </c>
      <c r="AF324" s="13">
        <f t="shared" si="525"/>
        <v>7.9552549776075107E-3</v>
      </c>
      <c r="AG324" s="13">
        <f t="shared" si="526"/>
        <v>3.5382031155897871E-3</v>
      </c>
      <c r="AH324" s="13">
        <f t="shared" si="527"/>
        <v>9.2712133461665003E-3</v>
      </c>
      <c r="AI324" s="13">
        <f t="shared" si="528"/>
        <v>1.2257401496889557E-2</v>
      </c>
      <c r="AJ324" s="13">
        <f t="shared" si="529"/>
        <v>8.1027092056981855E-3</v>
      </c>
      <c r="AK324" s="13">
        <f t="shared" si="530"/>
        <v>3.5708436511477822E-3</v>
      </c>
      <c r="AL324" s="13">
        <f t="shared" si="531"/>
        <v>8.3280710190108032E-5</v>
      </c>
      <c r="AM324" s="13">
        <f t="shared" si="532"/>
        <v>2.3630674033537093E-3</v>
      </c>
      <c r="AN324" s="13">
        <f t="shared" si="533"/>
        <v>3.1530148835314698E-3</v>
      </c>
      <c r="AO324" s="13">
        <f t="shared" si="534"/>
        <v>2.1035165653044432E-3</v>
      </c>
      <c r="AP324" s="13">
        <f t="shared" si="535"/>
        <v>9.3556635029355662E-4</v>
      </c>
      <c r="AQ324" s="13">
        <f t="shared" si="536"/>
        <v>3.1207897654763369E-4</v>
      </c>
      <c r="AR324" s="13">
        <f t="shared" si="537"/>
        <v>2.4740956290431305E-3</v>
      </c>
      <c r="AS324" s="13">
        <f t="shared" si="538"/>
        <v>3.2709832396878762E-3</v>
      </c>
      <c r="AT324" s="13">
        <f t="shared" si="539"/>
        <v>2.1622711807742488E-3</v>
      </c>
      <c r="AU324" s="13">
        <f t="shared" si="540"/>
        <v>9.5290749327369437E-4</v>
      </c>
      <c r="AV324" s="13">
        <f t="shared" si="541"/>
        <v>3.1495795907015293E-4</v>
      </c>
      <c r="AW324" s="13">
        <f t="shared" si="542"/>
        <v>4.0808785252499375E-6</v>
      </c>
      <c r="AX324" s="13">
        <f t="shared" si="543"/>
        <v>5.2069894280334028E-4</v>
      </c>
      <c r="AY324" s="13">
        <f t="shared" si="544"/>
        <v>6.947628807235886E-4</v>
      </c>
      <c r="AZ324" s="13">
        <f t="shared" si="545"/>
        <v>4.6350724070285445E-4</v>
      </c>
      <c r="BA324" s="13">
        <f t="shared" si="546"/>
        <v>2.0615087357595655E-4</v>
      </c>
      <c r="BB324" s="13">
        <f t="shared" si="547"/>
        <v>6.8766211631915116E-5</v>
      </c>
      <c r="BC324" s="13">
        <f t="shared" si="548"/>
        <v>1.8350800188922825E-5</v>
      </c>
      <c r="BD324" s="13">
        <f t="shared" si="549"/>
        <v>5.5019310428062052E-4</v>
      </c>
      <c r="BE324" s="13">
        <f t="shared" si="550"/>
        <v>7.2740616877035836E-4</v>
      </c>
      <c r="BF324" s="13">
        <f t="shared" si="551"/>
        <v>4.8084911483668746E-4</v>
      </c>
      <c r="BG324" s="13">
        <f t="shared" si="552"/>
        <v>2.1190900046951202E-4</v>
      </c>
      <c r="BH324" s="13">
        <f t="shared" si="553"/>
        <v>7.0040824285242358E-5</v>
      </c>
      <c r="BI324" s="13">
        <f t="shared" si="554"/>
        <v>1.8520089493837209E-5</v>
      </c>
      <c r="BJ324" s="14">
        <f t="shared" si="555"/>
        <v>0.36640933369608153</v>
      </c>
      <c r="BK324" s="14">
        <f t="shared" si="556"/>
        <v>0.26131961094029327</v>
      </c>
      <c r="BL324" s="14">
        <f t="shared" si="557"/>
        <v>0.34425241573225973</v>
      </c>
      <c r="BM324" s="14">
        <f t="shared" si="558"/>
        <v>0.49471524138514955</v>
      </c>
      <c r="BN324" s="14">
        <f t="shared" si="559"/>
        <v>0.50436915551055139</v>
      </c>
    </row>
    <row r="325" spans="1:66" x14ac:dyDescent="0.25">
      <c r="A325" t="s">
        <v>69</v>
      </c>
      <c r="B325" t="s">
        <v>258</v>
      </c>
      <c r="C325" t="s">
        <v>263</v>
      </c>
      <c r="D325" s="11">
        <v>44413</v>
      </c>
      <c r="E325" s="10">
        <f>VLOOKUP(A325,home!$A$2:$E$405,3,FALSE)</f>
        <v>1.33815028901734</v>
      </c>
      <c r="F325" s="10">
        <f>VLOOKUP(B325,home!$B$2:$E$405,3,FALSE)</f>
        <v>0.46</v>
      </c>
      <c r="G325" s="10">
        <f>VLOOKUP(C325,away!$B$2:$E$405,4,FALSE)</f>
        <v>1.27</v>
      </c>
      <c r="H325" s="10">
        <f>VLOOKUP(A325,away!$A$2:$E$405,3,FALSE)</f>
        <v>1.32369942196532</v>
      </c>
      <c r="I325" s="10">
        <f>VLOOKUP(C325,away!$B$2:$E$405,3,FALSE)</f>
        <v>0.88</v>
      </c>
      <c r="J325" s="10">
        <f>VLOOKUP(B325,home!$B$2:$E$405,4,FALSE)</f>
        <v>1.1299999999999999</v>
      </c>
      <c r="K325" s="12">
        <f t="shared" si="504"/>
        <v>0.78174739884393007</v>
      </c>
      <c r="L325" s="12">
        <f t="shared" si="505"/>
        <v>1.3162867052023139</v>
      </c>
      <c r="M325" s="13">
        <f t="shared" si="506"/>
        <v>0.12269740163648725</v>
      </c>
      <c r="N325" s="13">
        <f t="shared" si="507"/>
        <v>9.5918374574232856E-2</v>
      </c>
      <c r="O325" s="13">
        <f t="shared" si="508"/>
        <v>0.16150495853697677</v>
      </c>
      <c r="P325" s="13">
        <f t="shared" si="509"/>
        <v>0.12625608123667836</v>
      </c>
      <c r="Q325" s="13">
        <f t="shared" si="510"/>
        <v>3.749196991237215E-2</v>
      </c>
      <c r="R325" s="13">
        <f t="shared" si="511"/>
        <v>0.10629341487323675</v>
      </c>
      <c r="S325" s="13">
        <f t="shared" si="512"/>
        <v>3.2479493935147818E-2</v>
      </c>
      <c r="T325" s="13">
        <f t="shared" si="513"/>
        <v>4.9350181547500621E-2</v>
      </c>
      <c r="U325" s="13">
        <f t="shared" si="514"/>
        <v>8.3094600591391538E-2</v>
      </c>
      <c r="V325" s="13">
        <f t="shared" si="515"/>
        <v>3.7135021878651935E-3</v>
      </c>
      <c r="W325" s="13">
        <f t="shared" si="516"/>
        <v>9.7697499855106083E-3</v>
      </c>
      <c r="X325" s="13">
        <f t="shared" si="517"/>
        <v>1.2859792019078111E-2</v>
      </c>
      <c r="Y325" s="13">
        <f t="shared" si="518"/>
        <v>8.4635866331896712E-3</v>
      </c>
      <c r="Z325" s="13">
        <f t="shared" si="519"/>
        <v>4.6637536282731831E-2</v>
      </c>
      <c r="AA325" s="13">
        <f t="shared" si="520"/>
        <v>3.6458772677515017E-2</v>
      </c>
      <c r="AB325" s="13">
        <f t="shared" si="521"/>
        <v>1.4250775352844757E-2</v>
      </c>
      <c r="AC325" s="13">
        <f t="shared" si="522"/>
        <v>2.3882547004374835E-4</v>
      </c>
      <c r="AD325" s="13">
        <f t="shared" si="523"/>
        <v>1.9093691596321096E-3</v>
      </c>
      <c r="AE325" s="13">
        <f t="shared" si="524"/>
        <v>2.5132772401470602E-3</v>
      </c>
      <c r="AF325" s="13">
        <f t="shared" si="525"/>
        <v>1.6540967088465694E-3</v>
      </c>
      <c r="AG325" s="13">
        <f t="shared" si="526"/>
        <v>7.2575516899121427E-4</v>
      </c>
      <c r="AH325" s="13">
        <f t="shared" si="527"/>
        <v>1.5347092243087604E-2</v>
      </c>
      <c r="AI325" s="13">
        <f t="shared" si="528"/>
        <v>1.1997549440851589E-2</v>
      </c>
      <c r="AJ325" s="13">
        <f t="shared" si="529"/>
        <v>4.6895265339435893E-3</v>
      </c>
      <c r="AK325" s="13">
        <f t="shared" si="530"/>
        <v>1.2220083899066642E-3</v>
      </c>
      <c r="AL325" s="13">
        <f t="shared" si="531"/>
        <v>9.8300917688755923E-6</v>
      </c>
      <c r="AM325" s="13">
        <f t="shared" si="532"/>
        <v>2.9852887479504462E-4</v>
      </c>
      <c r="AN325" s="13">
        <f t="shared" si="533"/>
        <v>3.9294958901172331E-4</v>
      </c>
      <c r="AO325" s="13">
        <f t="shared" si="534"/>
        <v>2.5861715991542237E-4</v>
      </c>
      <c r="AP325" s="13">
        <f t="shared" si="535"/>
        <v>1.1347144311128379E-4</v>
      </c>
      <c r="AQ325" s="13">
        <f t="shared" si="536"/>
        <v>3.7340237996875861E-5</v>
      </c>
      <c r="AR325" s="13">
        <f t="shared" si="537"/>
        <v>4.0402346966179536E-3</v>
      </c>
      <c r="AS325" s="13">
        <f t="shared" si="538"/>
        <v>3.1584429648000797E-3</v>
      </c>
      <c r="AT325" s="13">
        <f t="shared" si="539"/>
        <v>1.2345522860646866E-3</v>
      </c>
      <c r="AU325" s="13">
        <f t="shared" si="540"/>
        <v>3.2170267945596544E-4</v>
      </c>
      <c r="AV325" s="13">
        <f t="shared" si="541"/>
        <v>6.2872558216455878E-5</v>
      </c>
      <c r="AW325" s="13">
        <f t="shared" si="542"/>
        <v>2.8097780220593355E-7</v>
      </c>
      <c r="AX325" s="13">
        <f t="shared" si="543"/>
        <v>3.8895695225138559E-5</v>
      </c>
      <c r="AY325" s="13">
        <f t="shared" si="544"/>
        <v>5.1197886514450998E-5</v>
      </c>
      <c r="AZ325" s="13">
        <f t="shared" si="545"/>
        <v>3.3695548676714348E-5</v>
      </c>
      <c r="BA325" s="13">
        <f t="shared" si="546"/>
        <v>1.4784334249218845E-5</v>
      </c>
      <c r="BB325" s="13">
        <f t="shared" si="547"/>
        <v>4.8651056543784973E-6</v>
      </c>
      <c r="BC325" s="13">
        <f t="shared" si="548"/>
        <v>1.2807747784526034E-6</v>
      </c>
      <c r="BD325" s="13">
        <f t="shared" si="549"/>
        <v>8.8635120284255272E-4</v>
      </c>
      <c r="BE325" s="13">
        <f t="shared" si="550"/>
        <v>6.929027472843542E-4</v>
      </c>
      <c r="BF325" s="13">
        <f t="shared" si="551"/>
        <v>2.7083746017067848E-4</v>
      </c>
      <c r="BG325" s="13">
        <f t="shared" si="552"/>
        <v>7.0575493332641483E-5</v>
      </c>
      <c r="BH325" s="13">
        <f t="shared" si="553"/>
        <v>1.3793052083729897E-5</v>
      </c>
      <c r="BI325" s="13">
        <f t="shared" si="554"/>
        <v>2.1565365177149401E-6</v>
      </c>
      <c r="BJ325" s="14">
        <f t="shared" si="555"/>
        <v>0.22190177959942961</v>
      </c>
      <c r="BK325" s="14">
        <f t="shared" si="556"/>
        <v>0.28544633244450568</v>
      </c>
      <c r="BL325" s="14">
        <f t="shared" si="557"/>
        <v>0.44561312031714095</v>
      </c>
      <c r="BM325" s="14">
        <f t="shared" si="558"/>
        <v>0.34938565096511187</v>
      </c>
      <c r="BN325" s="14">
        <f t="shared" si="559"/>
        <v>0.6501622007699841</v>
      </c>
    </row>
    <row r="326" spans="1:66" x14ac:dyDescent="0.25">
      <c r="A326" t="s">
        <v>69</v>
      </c>
      <c r="B326" t="s">
        <v>262</v>
      </c>
      <c r="C326" t="s">
        <v>77</v>
      </c>
      <c r="D326" s="11">
        <v>44413</v>
      </c>
      <c r="E326" s="10">
        <f>VLOOKUP(A326,home!$A$2:$E$405,3,FALSE)</f>
        <v>1.33815028901734</v>
      </c>
      <c r="F326" s="10">
        <f>VLOOKUP(B326,home!$B$2:$E$405,3,FALSE)</f>
        <v>1.58</v>
      </c>
      <c r="G326" s="10">
        <f>VLOOKUP(C326,away!$B$2:$E$405,4,FALSE)</f>
        <v>0.66</v>
      </c>
      <c r="H326" s="10">
        <f>VLOOKUP(A326,away!$A$2:$E$405,3,FALSE)</f>
        <v>1.32369942196532</v>
      </c>
      <c r="I326" s="10">
        <f>VLOOKUP(C326,away!$B$2:$E$405,3,FALSE)</f>
        <v>1.08</v>
      </c>
      <c r="J326" s="10">
        <f>VLOOKUP(B326,home!$B$2:$E$405,4,FALSE)</f>
        <v>0.71</v>
      </c>
      <c r="K326" s="12">
        <f t="shared" si="504"/>
        <v>1.3954231213872823</v>
      </c>
      <c r="L326" s="12">
        <f t="shared" si="505"/>
        <v>1.0150127167630074</v>
      </c>
      <c r="M326" s="13">
        <f t="shared" si="506"/>
        <v>8.9776158169581732E-2</v>
      </c>
      <c r="N326" s="13">
        <f t="shared" si="507"/>
        <v>0.12527572685915611</v>
      </c>
      <c r="O326" s="13">
        <f t="shared" si="508"/>
        <v>9.1123942204252614E-2</v>
      </c>
      <c r="P326" s="13">
        <f t="shared" si="509"/>
        <v>0.1271564558637725</v>
      </c>
      <c r="Q326" s="13">
        <f t="shared" si="510"/>
        <v>8.7406322903932118E-2</v>
      </c>
      <c r="R326" s="13">
        <f t="shared" si="511"/>
        <v>4.624598006944685E-2</v>
      </c>
      <c r="S326" s="13">
        <f t="shared" si="512"/>
        <v>4.5025217712295361E-2</v>
      </c>
      <c r="T326" s="13">
        <f t="shared" si="513"/>
        <v>8.871852927298482E-2</v>
      </c>
      <c r="U326" s="13">
        <f t="shared" si="514"/>
        <v>6.4532709860121579E-2</v>
      </c>
      <c r="V326" s="13">
        <f t="shared" si="515"/>
        <v>7.085829697030829E-3</v>
      </c>
      <c r="W326" s="13">
        <f t="shared" si="516"/>
        <v>4.0656267978529885E-2</v>
      </c>
      <c r="X326" s="13">
        <f t="shared" si="517"/>
        <v>4.1266629014332486E-2</v>
      </c>
      <c r="Y326" s="13">
        <f t="shared" si="518"/>
        <v>2.0943076613744376E-2</v>
      </c>
      <c r="Z326" s="13">
        <f t="shared" si="519"/>
        <v>1.5646752623219049E-2</v>
      </c>
      <c r="AA326" s="13">
        <f t="shared" si="520"/>
        <v>2.1833840385066975E-2</v>
      </c>
      <c r="AB326" s="13">
        <f t="shared" si="521"/>
        <v>1.5233722851000931E-2</v>
      </c>
      <c r="AC326" s="13">
        <f t="shared" si="522"/>
        <v>6.2726076826736502E-4</v>
      </c>
      <c r="AD326" s="13">
        <f t="shared" si="523"/>
        <v>1.41831740916395E-2</v>
      </c>
      <c r="AE326" s="13">
        <f t="shared" si="524"/>
        <v>1.4396102067077709E-2</v>
      </c>
      <c r="AF326" s="13">
        <f t="shared" si="525"/>
        <v>7.3061133349510447E-3</v>
      </c>
      <c r="AG326" s="13">
        <f t="shared" si="526"/>
        <v>2.4719326483623656E-3</v>
      </c>
      <c r="AH326" s="13">
        <f t="shared" si="527"/>
        <v>3.9704132221530693E-3</v>
      </c>
      <c r="AI326" s="13">
        <f t="shared" si="528"/>
        <v>5.5404064116541737E-3</v>
      </c>
      <c r="AJ326" s="13">
        <f t="shared" si="529"/>
        <v>3.8656056043522903E-3</v>
      </c>
      <c r="AK326" s="13">
        <f t="shared" si="530"/>
        <v>1.7980518128258146E-3</v>
      </c>
      <c r="AL326" s="13">
        <f t="shared" si="531"/>
        <v>3.5537388911030417E-5</v>
      </c>
      <c r="AM326" s="13">
        <f t="shared" si="532"/>
        <v>3.9583058124269595E-3</v>
      </c>
      <c r="AN326" s="13">
        <f t="shared" si="533"/>
        <v>4.0177307364502911E-3</v>
      </c>
      <c r="AO326" s="13">
        <f t="shared" si="534"/>
        <v>2.0390238950133239E-3</v>
      </c>
      <c r="AP326" s="13">
        <f t="shared" si="535"/>
        <v>6.8987839440738782E-4</v>
      </c>
      <c r="AQ326" s="13">
        <f t="shared" si="536"/>
        <v>1.7505883583588604E-4</v>
      </c>
      <c r="AR326" s="13">
        <f t="shared" si="537"/>
        <v>8.0600398225787087E-4</v>
      </c>
      <c r="AS326" s="13">
        <f t="shared" si="538"/>
        <v>1.1247165927728581E-3</v>
      </c>
      <c r="AT326" s="13">
        <f t="shared" si="539"/>
        <v>7.847277692815853E-4</v>
      </c>
      <c r="AU326" s="13">
        <f t="shared" si="540"/>
        <v>3.6500909108339627E-4</v>
      </c>
      <c r="AV326" s="13">
        <f t="shared" si="541"/>
        <v>1.2733553130358193E-4</v>
      </c>
      <c r="AW326" s="13">
        <f t="shared" si="542"/>
        <v>1.3981713942493032E-6</v>
      </c>
      <c r="AX326" s="13">
        <f t="shared" si="543"/>
        <v>9.2058524203037645E-4</v>
      </c>
      <c r="AY326" s="13">
        <f t="shared" si="544"/>
        <v>9.3440572752518313E-4</v>
      </c>
      <c r="AZ326" s="13">
        <f t="shared" si="545"/>
        <v>4.7421684802712526E-4</v>
      </c>
      <c r="BA326" s="13">
        <f t="shared" si="546"/>
        <v>1.6044537708360089E-4</v>
      </c>
      <c r="BB326" s="13">
        <f t="shared" si="547"/>
        <v>4.0713524521422723E-5</v>
      </c>
      <c r="BC326" s="13">
        <f t="shared" si="548"/>
        <v>8.2649490266973233E-6</v>
      </c>
      <c r="BD326" s="13">
        <f t="shared" si="549"/>
        <v>1.3635071529222734E-4</v>
      </c>
      <c r="BE326" s="13">
        <f t="shared" si="550"/>
        <v>1.9026694073646854E-4</v>
      </c>
      <c r="BF326" s="13">
        <f t="shared" si="551"/>
        <v>1.3275144416964601E-4</v>
      </c>
      <c r="BG326" s="13">
        <f t="shared" si="552"/>
        <v>6.1748144863958983E-5</v>
      </c>
      <c r="BH326" s="13">
        <f t="shared" si="553"/>
        <v>2.1541197261484937E-5</v>
      </c>
      <c r="BI326" s="13">
        <f t="shared" si="554"/>
        <v>6.01181694420809E-6</v>
      </c>
      <c r="BJ326" s="14">
        <f t="shared" si="555"/>
        <v>0.45604250412705866</v>
      </c>
      <c r="BK326" s="14">
        <f t="shared" si="556"/>
        <v>0.27064086532738396</v>
      </c>
      <c r="BL326" s="14">
        <f t="shared" si="557"/>
        <v>0.25790113564684164</v>
      </c>
      <c r="BM326" s="14">
        <f t="shared" si="558"/>
        <v>0.43231366409823047</v>
      </c>
      <c r="BN326" s="14">
        <f t="shared" si="559"/>
        <v>0.5669845860701419</v>
      </c>
    </row>
    <row r="327" spans="1:66" x14ac:dyDescent="0.25">
      <c r="A327" t="s">
        <v>69</v>
      </c>
      <c r="B327" t="s">
        <v>260</v>
      </c>
      <c r="C327" t="s">
        <v>79</v>
      </c>
      <c r="D327" s="11">
        <v>44413</v>
      </c>
      <c r="E327" s="10">
        <f>VLOOKUP(A327,home!$A$2:$E$405,3,FALSE)</f>
        <v>1.33815028901734</v>
      </c>
      <c r="F327" s="10">
        <f>VLOOKUP(B327,home!$B$2:$E$405,3,FALSE)</f>
        <v>1.1200000000000001</v>
      </c>
      <c r="G327" s="10">
        <f>VLOOKUP(C327,away!$B$2:$E$405,4,FALSE)</f>
        <v>1.66</v>
      </c>
      <c r="H327" s="10">
        <f>VLOOKUP(A327,away!$A$2:$E$405,3,FALSE)</f>
        <v>1.32369942196532</v>
      </c>
      <c r="I327" s="10">
        <f>VLOOKUP(C327,away!$B$2:$E$405,3,FALSE)</f>
        <v>0.79</v>
      </c>
      <c r="J327" s="10">
        <f>VLOOKUP(B327,home!$B$2:$E$405,4,FALSE)</f>
        <v>0.84</v>
      </c>
      <c r="K327" s="12">
        <f t="shared" si="504"/>
        <v>2.4878890173410384</v>
      </c>
      <c r="L327" s="12">
        <f t="shared" si="505"/>
        <v>0.87840693641618628</v>
      </c>
      <c r="M327" s="13">
        <f t="shared" si="506"/>
        <v>3.451725435421147E-2</v>
      </c>
      <c r="N327" s="13">
        <f t="shared" si="507"/>
        <v>8.5875098016609863E-2</v>
      </c>
      <c r="O327" s="13">
        <f t="shared" si="508"/>
        <v>3.0320195650781166E-2</v>
      </c>
      <c r="P327" s="13">
        <f t="shared" si="509"/>
        <v>7.5433281763209986E-2</v>
      </c>
      <c r="Q327" s="13">
        <f t="shared" si="510"/>
        <v>0.10682385660930444</v>
      </c>
      <c r="R327" s="13">
        <f t="shared" si="511"/>
        <v>1.3316735086571028E-2</v>
      </c>
      <c r="S327" s="13">
        <f t="shared" si="512"/>
        <v>4.1212576898324221E-2</v>
      </c>
      <c r="T327" s="13">
        <f t="shared" si="513"/>
        <v>9.3834816620341086E-2</v>
      </c>
      <c r="U327" s="13">
        <f t="shared" si="514"/>
        <v>3.3130558968720122E-2</v>
      </c>
      <c r="V327" s="13">
        <f t="shared" si="515"/>
        <v>1.0007233205287094E-2</v>
      </c>
      <c r="W327" s="13">
        <f t="shared" si="516"/>
        <v>8.8588633216100818E-2</v>
      </c>
      <c r="X327" s="13">
        <f t="shared" si="517"/>
        <v>7.7816869904652308E-2</v>
      </c>
      <c r="Y327" s="13">
        <f t="shared" si="518"/>
        <v>3.4177439147221274E-2</v>
      </c>
      <c r="Z327" s="13">
        <f t="shared" si="519"/>
        <v>3.8991708234869318E-3</v>
      </c>
      <c r="AA327" s="13">
        <f t="shared" si="520"/>
        <v>9.7007042684897505E-3</v>
      </c>
      <c r="AB327" s="13">
        <f t="shared" si="521"/>
        <v>1.2067137805024492E-2</v>
      </c>
      <c r="AC327" s="13">
        <f t="shared" si="522"/>
        <v>1.3668498120862071E-3</v>
      </c>
      <c r="AD327" s="13">
        <f t="shared" si="523"/>
        <v>5.5099671909897681E-2</v>
      </c>
      <c r="AE327" s="13">
        <f t="shared" si="524"/>
        <v>4.8399933999910216E-2</v>
      </c>
      <c r="AF327" s="13">
        <f t="shared" si="525"/>
        <v>2.125741887380337E-2</v>
      </c>
      <c r="AG327" s="13">
        <f t="shared" si="526"/>
        <v>6.224221396351079E-3</v>
      </c>
      <c r="AH327" s="13">
        <f t="shared" si="527"/>
        <v>8.5626467440563347E-4</v>
      </c>
      <c r="AI327" s="13">
        <f t="shared" si="528"/>
        <v>2.1302914793908758E-3</v>
      </c>
      <c r="AJ327" s="13">
        <f t="shared" si="529"/>
        <v>2.6499643876558765E-3</v>
      </c>
      <c r="AK327" s="13">
        <f t="shared" si="530"/>
        <v>2.1976057654646418E-3</v>
      </c>
      <c r="AL327" s="13">
        <f t="shared" si="531"/>
        <v>1.194833933719407E-4</v>
      </c>
      <c r="AM327" s="13">
        <f t="shared" si="532"/>
        <v>2.7416373720745808E-2</v>
      </c>
      <c r="AN327" s="13">
        <f t="shared" si="533"/>
        <v>2.4082732847681563E-2</v>
      </c>
      <c r="AO327" s="13">
        <f t="shared" si="534"/>
        <v>1.0577219790630707E-2</v>
      </c>
      <c r="AP327" s="13">
        <f t="shared" si="535"/>
        <v>3.0970344106961921E-3</v>
      </c>
      <c r="AQ327" s="13">
        <f t="shared" si="536"/>
        <v>6.8011412716878776E-4</v>
      </c>
      <c r="AR327" s="13">
        <f t="shared" si="537"/>
        <v>1.5042976588121117E-4</v>
      </c>
      <c r="AS327" s="13">
        <f t="shared" si="538"/>
        <v>3.7425256241704896E-4</v>
      </c>
      <c r="AT327" s="13">
        <f t="shared" si="539"/>
        <v>4.6554941987455884E-4</v>
      </c>
      <c r="AU327" s="13">
        <f t="shared" si="540"/>
        <v>3.8607842957846892E-4</v>
      </c>
      <c r="AV327" s="13">
        <f t="shared" si="541"/>
        <v>2.4013007119513707E-4</v>
      </c>
      <c r="AW327" s="13">
        <f t="shared" si="542"/>
        <v>7.2532359756463268E-6</v>
      </c>
      <c r="AX327" s="13">
        <f t="shared" si="543"/>
        <v>1.1368149179193491E-2</v>
      </c>
      <c r="AY327" s="13">
        <f t="shared" si="544"/>
        <v>9.9858610932175365E-3</v>
      </c>
      <c r="AZ327" s="13">
        <f t="shared" si="545"/>
        <v>4.3858248251854018E-3</v>
      </c>
      <c r="BA327" s="13">
        <f t="shared" si="546"/>
        <v>1.2841796494497217E-3</v>
      </c>
      <c r="BB327" s="13">
        <f t="shared" si="547"/>
        <v>2.820080779202855E-4</v>
      </c>
      <c r="BC327" s="13">
        <f t="shared" si="548"/>
        <v>4.9543570354115042E-5</v>
      </c>
      <c r="BD327" s="13">
        <f t="shared" si="549"/>
        <v>2.2023091632253135E-5</v>
      </c>
      <c r="BE327" s="13">
        <f t="shared" si="550"/>
        <v>5.4791007799777891E-5</v>
      </c>
      <c r="BF327" s="13">
        <f t="shared" si="551"/>
        <v>6.8156973277057299E-5</v>
      </c>
      <c r="BG327" s="13">
        <f t="shared" si="552"/>
        <v>5.652232842373251E-5</v>
      </c>
      <c r="BH327" s="13">
        <f t="shared" si="553"/>
        <v>3.515532002998683E-5</v>
      </c>
      <c r="BI327" s="13">
        <f t="shared" si="554"/>
        <v>1.7492506920742742E-5</v>
      </c>
      <c r="BJ327" s="14">
        <f t="shared" si="555"/>
        <v>0.71130700098643584</v>
      </c>
      <c r="BK327" s="14">
        <f t="shared" si="556"/>
        <v>0.17264254051970845</v>
      </c>
      <c r="BL327" s="14">
        <f t="shared" si="557"/>
        <v>0.10824003956353358</v>
      </c>
      <c r="BM327" s="14">
        <f t="shared" si="558"/>
        <v>0.63982372255523501</v>
      </c>
      <c r="BN327" s="14">
        <f t="shared" si="559"/>
        <v>0.346286421480688</v>
      </c>
    </row>
    <row r="328" spans="1:66" x14ac:dyDescent="0.25">
      <c r="A328" t="s">
        <v>80</v>
      </c>
      <c r="B328" t="s">
        <v>97</v>
      </c>
      <c r="C328" t="s">
        <v>90</v>
      </c>
      <c r="D328" s="11">
        <v>44413</v>
      </c>
      <c r="E328" s="10">
        <f>VLOOKUP(A328,home!$A$2:$E$405,3,FALSE)</f>
        <v>1.2518115942029</v>
      </c>
      <c r="F328" s="10">
        <f>VLOOKUP(B328,home!$B$2:$E$405,3,FALSE)</f>
        <v>1.04</v>
      </c>
      <c r="G328" s="10">
        <f>VLOOKUP(C328,away!$B$2:$E$405,4,FALSE)</f>
        <v>0.73</v>
      </c>
      <c r="H328" s="10">
        <f>VLOOKUP(A328,away!$A$2:$E$405,3,FALSE)</f>
        <v>1.0561594202898601</v>
      </c>
      <c r="I328" s="10">
        <f>VLOOKUP(C328,away!$B$2:$E$405,3,FALSE)</f>
        <v>1.25</v>
      </c>
      <c r="J328" s="10">
        <f>VLOOKUP(B328,home!$B$2:$E$405,4,FALSE)</f>
        <v>0.91</v>
      </c>
      <c r="K328" s="12">
        <f t="shared" si="504"/>
        <v>0.95037536231884168</v>
      </c>
      <c r="L328" s="12">
        <f t="shared" si="505"/>
        <v>1.2013813405797158</v>
      </c>
      <c r="M328" s="13">
        <f t="shared" si="506"/>
        <v>0.1162797093460502</v>
      </c>
      <c r="N328" s="13">
        <f t="shared" si="507"/>
        <v>0.11050937090008203</v>
      </c>
      <c r="O328" s="13">
        <f t="shared" si="508"/>
        <v>0.13969627309637747</v>
      </c>
      <c r="P328" s="13">
        <f t="shared" si="509"/>
        <v>0.13276389615856157</v>
      </c>
      <c r="Q328" s="13">
        <f t="shared" si="510"/>
        <v>5.2512691704396368E-2</v>
      </c>
      <c r="R328" s="13">
        <f t="shared" si="511"/>
        <v>8.3914247923258037E-2</v>
      </c>
      <c r="S328" s="13">
        <f t="shared" si="512"/>
        <v>3.7896233621347759E-2</v>
      </c>
      <c r="T328" s="13">
        <f t="shared" si="513"/>
        <v>6.3087767957277024E-2</v>
      </c>
      <c r="U328" s="13">
        <f t="shared" si="514"/>
        <v>7.9750033773779455E-2</v>
      </c>
      <c r="V328" s="13">
        <f t="shared" si="515"/>
        <v>4.8076139982735017E-3</v>
      </c>
      <c r="W328" s="13">
        <f t="shared" si="516"/>
        <v>1.6635589468301112E-2</v>
      </c>
      <c r="X328" s="13">
        <f t="shared" si="517"/>
        <v>1.9985686776761387E-2</v>
      </c>
      <c r="Y328" s="13">
        <f t="shared" si="518"/>
        <v>1.200521558613595E-2</v>
      </c>
      <c r="Z328" s="13">
        <f t="shared" si="519"/>
        <v>3.3604337221260792E-2</v>
      </c>
      <c r="AA328" s="13">
        <f t="shared" si="520"/>
        <v>3.1936734162140254E-2</v>
      </c>
      <c r="AB328" s="13">
        <f t="shared" si="521"/>
        <v>1.517594265031229E-2</v>
      </c>
      <c r="AC328" s="13">
        <f t="shared" si="522"/>
        <v>3.4307230450333047E-4</v>
      </c>
      <c r="AD328" s="13">
        <f t="shared" si="523"/>
        <v>3.9525135920810426E-3</v>
      </c>
      <c r="AE328" s="13">
        <f t="shared" si="524"/>
        <v>4.7484760779138704E-3</v>
      </c>
      <c r="AF328" s="13">
        <f t="shared" si="525"/>
        <v>2.8523652780974387E-3</v>
      </c>
      <c r="AG328" s="13">
        <f t="shared" si="526"/>
        <v>1.1422594738745781E-3</v>
      </c>
      <c r="AH328" s="13">
        <f t="shared" si="527"/>
        <v>1.0092905925042785E-2</v>
      </c>
      <c r="AI328" s="13">
        <f t="shared" si="528"/>
        <v>9.592049125362519E-3</v>
      </c>
      <c r="AJ328" s="13">
        <f t="shared" si="529"/>
        <v>4.5580235814482667E-3</v>
      </c>
      <c r="AK328" s="13">
        <f t="shared" si="530"/>
        <v>1.443944437558907E-3</v>
      </c>
      <c r="AL328" s="13">
        <f t="shared" si="531"/>
        <v>1.5668293657118855E-5</v>
      </c>
      <c r="AM328" s="13">
        <f t="shared" si="532"/>
        <v>7.5127430742883371E-4</v>
      </c>
      <c r="AN328" s="13">
        <f t="shared" si="533"/>
        <v>9.025669346019497E-4</v>
      </c>
      <c r="AO328" s="13">
        <f t="shared" si="534"/>
        <v>5.4216353692750757E-4</v>
      </c>
      <c r="AP328" s="13">
        <f t="shared" si="535"/>
        <v>2.1711505226913643E-4</v>
      </c>
      <c r="AQ328" s="13">
        <f t="shared" si="536"/>
        <v>6.5209493138782554E-5</v>
      </c>
      <c r="AR328" s="13">
        <f t="shared" si="537"/>
        <v>2.4250857701145685E-3</v>
      </c>
      <c r="AS328" s="13">
        <f t="shared" si="538"/>
        <v>2.3047417674268997E-3</v>
      </c>
      <c r="AT328" s="13">
        <f t="shared" si="539"/>
        <v>1.0951848961348537E-3</v>
      </c>
      <c r="AU328" s="13">
        <f t="shared" si="540"/>
        <v>3.4694558082342823E-4</v>
      </c>
      <c r="AV328" s="13">
        <f t="shared" si="541"/>
        <v>8.2432133019996615E-5</v>
      </c>
      <c r="AW328" s="13">
        <f t="shared" si="542"/>
        <v>4.9693004236040424E-7</v>
      </c>
      <c r="AX328" s="13">
        <f t="shared" si="543"/>
        <v>1.1899876535391908E-4</v>
      </c>
      <c r="AY328" s="13">
        <f t="shared" si="544"/>
        <v>1.4296289624822232E-4</v>
      </c>
      <c r="AZ328" s="13">
        <f t="shared" si="545"/>
        <v>8.5876477973924087E-5</v>
      </c>
      <c r="BA328" s="13">
        <f t="shared" si="546"/>
        <v>3.439013274419245E-5</v>
      </c>
      <c r="BB328" s="13">
        <f t="shared" si="547"/>
        <v>1.0328915944733078E-5</v>
      </c>
      <c r="BC328" s="13">
        <f t="shared" si="548"/>
        <v>2.4817933768837224E-6</v>
      </c>
      <c r="BD328" s="13">
        <f t="shared" si="549"/>
        <v>4.8557546558683869E-4</v>
      </c>
      <c r="BE328" s="13">
        <f t="shared" si="550"/>
        <v>4.6147895904023197E-4</v>
      </c>
      <c r="BF328" s="13">
        <f t="shared" si="551"/>
        <v>2.1928911645019119E-4</v>
      </c>
      <c r="BG328" s="13">
        <f t="shared" si="552"/>
        <v>6.9468991166309719E-5</v>
      </c>
      <c r="BH328" s="13">
        <f t="shared" si="553"/>
        <v>1.6505404412401494E-5</v>
      </c>
      <c r="BI328" s="13">
        <f t="shared" si="554"/>
        <v>3.1372659397310172E-6</v>
      </c>
      <c r="BJ328" s="14">
        <f t="shared" si="555"/>
        <v>0.29030530512092878</v>
      </c>
      <c r="BK328" s="14">
        <f t="shared" si="556"/>
        <v>0.2922491566186417</v>
      </c>
      <c r="BL328" s="14">
        <f t="shared" si="557"/>
        <v>0.38367000002539559</v>
      </c>
      <c r="BM328" s="14">
        <f t="shared" si="558"/>
        <v>0.36401014389129532</v>
      </c>
      <c r="BN328" s="14">
        <f t="shared" si="559"/>
        <v>0.6356761891287257</v>
      </c>
    </row>
    <row r="329" spans="1:66" x14ac:dyDescent="0.25">
      <c r="A329" t="s">
        <v>80</v>
      </c>
      <c r="B329" t="s">
        <v>83</v>
      </c>
      <c r="C329" t="s">
        <v>82</v>
      </c>
      <c r="D329" s="11">
        <v>44413</v>
      </c>
      <c r="E329" s="10">
        <f>VLOOKUP(A329,home!$A$2:$E$405,3,FALSE)</f>
        <v>1.2518115942029</v>
      </c>
      <c r="F329" s="10">
        <f>VLOOKUP(B329,home!$B$2:$E$405,3,FALSE)</f>
        <v>1.29</v>
      </c>
      <c r="G329" s="10">
        <f>VLOOKUP(C329,away!$B$2:$E$405,4,FALSE)</f>
        <v>0.83</v>
      </c>
      <c r="H329" s="10">
        <f>VLOOKUP(A329,away!$A$2:$E$405,3,FALSE)</f>
        <v>1.0561594202898601</v>
      </c>
      <c r="I329" s="10">
        <f>VLOOKUP(C329,away!$B$2:$E$405,3,FALSE)</f>
        <v>0.66</v>
      </c>
      <c r="J329" s="10">
        <f>VLOOKUP(B329,home!$B$2:$E$405,4,FALSE)</f>
        <v>1.1499999999999999</v>
      </c>
      <c r="K329" s="12">
        <f t="shared" si="504"/>
        <v>1.3403146739130449</v>
      </c>
      <c r="L329" s="12">
        <f t="shared" si="505"/>
        <v>0.80162500000000381</v>
      </c>
      <c r="M329" s="13">
        <f t="shared" si="506"/>
        <v>0.11742685217745406</v>
      </c>
      <c r="N329" s="13">
        <f t="shared" si="507"/>
        <v>0.15738893308485968</v>
      </c>
      <c r="O329" s="13">
        <f t="shared" si="508"/>
        <v>9.4132300376752076E-2</v>
      </c>
      <c r="P329" s="13">
        <f t="shared" si="509"/>
        <v>0.12616690348415124</v>
      </c>
      <c r="Q329" s="13">
        <f t="shared" si="510"/>
        <v>0.10547534826257789</v>
      </c>
      <c r="R329" s="13">
        <f t="shared" si="511"/>
        <v>3.7729402644757111E-2</v>
      </c>
      <c r="S329" s="13">
        <f t="shared" si="512"/>
        <v>3.3889368657187342E-2</v>
      </c>
      <c r="T329" s="13">
        <f t="shared" si="513"/>
        <v>8.4551676050989413E-2</v>
      </c>
      <c r="U329" s="13">
        <f t="shared" si="514"/>
        <v>5.0569272002741604E-2</v>
      </c>
      <c r="V329" s="13">
        <f t="shared" si="515"/>
        <v>4.0457495455684138E-3</v>
      </c>
      <c r="W329" s="13">
        <f t="shared" si="516"/>
        <v>4.7123385670807316E-2</v>
      </c>
      <c r="X329" s="13">
        <f t="shared" si="517"/>
        <v>3.7775284038361098E-2</v>
      </c>
      <c r="Y329" s="13">
        <f t="shared" si="518"/>
        <v>1.5140806033625675E-2</v>
      </c>
      <c r="Z329" s="13">
        <f t="shared" si="519"/>
        <v>1.0081610798367856E-2</v>
      </c>
      <c r="AA329" s="13">
        <f t="shared" si="520"/>
        <v>1.3512530889732647E-2</v>
      </c>
      <c r="AB329" s="13">
        <f t="shared" si="521"/>
        <v>9.0555217166059798E-3</v>
      </c>
      <c r="AC329" s="13">
        <f t="shared" si="522"/>
        <v>2.7167960467072748E-4</v>
      </c>
      <c r="AD329" s="13">
        <f t="shared" si="523"/>
        <v>1.5790041324761694E-2</v>
      </c>
      <c r="AE329" s="13">
        <f t="shared" si="524"/>
        <v>1.2657691876962154E-2</v>
      </c>
      <c r="AF329" s="13">
        <f t="shared" si="525"/>
        <v>5.0733611254349161E-3</v>
      </c>
      <c r="AG329" s="13">
        <f t="shared" si="526"/>
        <v>1.355644370725595E-3</v>
      </c>
      <c r="AH329" s="13">
        <f t="shared" si="527"/>
        <v>2.0204178140604172E-3</v>
      </c>
      <c r="AI329" s="13">
        <f t="shared" si="528"/>
        <v>2.7079956436204954E-3</v>
      </c>
      <c r="AJ329" s="13">
        <f t="shared" si="529"/>
        <v>1.8147831490185754E-3</v>
      </c>
      <c r="AK329" s="13">
        <f t="shared" si="530"/>
        <v>8.1079349486657369E-4</v>
      </c>
      <c r="AL329" s="13">
        <f t="shared" si="531"/>
        <v>1.1676025994226641E-5</v>
      </c>
      <c r="AM329" s="13">
        <f t="shared" si="532"/>
        <v>4.2327248178542966E-3</v>
      </c>
      <c r="AN329" s="13">
        <f t="shared" si="533"/>
        <v>3.3930580321124672E-3</v>
      </c>
      <c r="AO329" s="13">
        <f t="shared" si="534"/>
        <v>1.3599800724960844E-3</v>
      </c>
      <c r="AP329" s="13">
        <f t="shared" si="535"/>
        <v>3.6339800853822635E-4</v>
      </c>
      <c r="AQ329" s="13">
        <f t="shared" si="536"/>
        <v>7.2827232148614255E-5</v>
      </c>
      <c r="AR329" s="13">
        <f t="shared" si="537"/>
        <v>3.2392348603923809E-4</v>
      </c>
      <c r="AS329" s="13">
        <f t="shared" si="538"/>
        <v>4.3415940156345815E-4</v>
      </c>
      <c r="AT329" s="13">
        <f t="shared" si="539"/>
        <v>2.9095510836640458E-4</v>
      </c>
      <c r="AU329" s="13">
        <f t="shared" si="540"/>
        <v>1.2999046706448409E-4</v>
      </c>
      <c r="AV329" s="13">
        <f t="shared" si="541"/>
        <v>4.3557032618834611E-5</v>
      </c>
      <c r="AW329" s="13">
        <f t="shared" si="542"/>
        <v>3.4847415820897048E-7</v>
      </c>
      <c r="AX329" s="13">
        <f t="shared" si="543"/>
        <v>9.4553053066767114E-4</v>
      </c>
      <c r="AY329" s="13">
        <f t="shared" si="544"/>
        <v>7.5796091164647555E-4</v>
      </c>
      <c r="AZ329" s="13">
        <f t="shared" si="545"/>
        <v>3.0380020789930434E-4</v>
      </c>
      <c r="BA329" s="13">
        <f t="shared" si="546"/>
        <v>8.1177947219093687E-5</v>
      </c>
      <c r="BB329" s="13">
        <f t="shared" si="547"/>
        <v>1.6268567984876567E-5</v>
      </c>
      <c r="BC329" s="13">
        <f t="shared" si="548"/>
        <v>2.6082581621753491E-6</v>
      </c>
      <c r="BD329" s="13">
        <f t="shared" si="549"/>
        <v>4.3277527416034219E-5</v>
      </c>
      <c r="BE329" s="13">
        <f t="shared" si="550"/>
        <v>5.800550504638477E-5</v>
      </c>
      <c r="BF329" s="13">
        <f t="shared" si="551"/>
        <v>3.8872814790703342E-5</v>
      </c>
      <c r="BG329" s="13">
        <f t="shared" si="552"/>
        <v>1.7367268026761248E-5</v>
      </c>
      <c r="BH329" s="13">
        <f t="shared" si="553"/>
        <v>5.8194010455122398E-6</v>
      </c>
      <c r="BI329" s="13">
        <f t="shared" si="554"/>
        <v>1.5599657229369951E-6</v>
      </c>
      <c r="BJ329" s="14">
        <f t="shared" si="555"/>
        <v>0.49386150642583476</v>
      </c>
      <c r="BK329" s="14">
        <f t="shared" si="556"/>
        <v>0.28257019040667247</v>
      </c>
      <c r="BL329" s="14">
        <f t="shared" si="557"/>
        <v>0.21374050570985625</v>
      </c>
      <c r="BM329" s="14">
        <f t="shared" si="558"/>
        <v>0.36117646087269084</v>
      </c>
      <c r="BN329" s="14">
        <f t="shared" si="559"/>
        <v>0.63831974003055203</v>
      </c>
    </row>
    <row r="330" spans="1:66" x14ac:dyDescent="0.25">
      <c r="A330" t="s">
        <v>80</v>
      </c>
      <c r="B330" t="s">
        <v>85</v>
      </c>
      <c r="C330" t="s">
        <v>84</v>
      </c>
      <c r="D330" s="11">
        <v>44413</v>
      </c>
      <c r="E330" s="10">
        <f>VLOOKUP(A330,home!$A$2:$E$405,3,FALSE)</f>
        <v>1.2518115942029</v>
      </c>
      <c r="F330" s="10">
        <f>VLOOKUP(B330,home!$B$2:$E$405,3,FALSE)</f>
        <v>1.39</v>
      </c>
      <c r="G330" s="10">
        <f>VLOOKUP(C330,away!$B$2:$E$405,4,FALSE)</f>
        <v>0.83</v>
      </c>
      <c r="H330" s="10">
        <f>VLOOKUP(A330,away!$A$2:$E$405,3,FALSE)</f>
        <v>1.0561594202898601</v>
      </c>
      <c r="I330" s="10">
        <f>VLOOKUP(C330,away!$B$2:$E$405,3,FALSE)</f>
        <v>0.73</v>
      </c>
      <c r="J330" s="10">
        <f>VLOOKUP(B330,home!$B$2:$E$405,4,FALSE)</f>
        <v>0.99</v>
      </c>
      <c r="K330" s="12">
        <f t="shared" si="504"/>
        <v>1.4442150362318855</v>
      </c>
      <c r="L330" s="12">
        <f t="shared" si="505"/>
        <v>0.76328641304348188</v>
      </c>
      <c r="M330" s="13">
        <f t="shared" si="506"/>
        <v>0.10997508385288866</v>
      </c>
      <c r="N330" s="13">
        <f t="shared" si="507"/>
        <v>0.15882766971120424</v>
      </c>
      <c r="O330" s="13">
        <f t="shared" si="508"/>
        <v>8.3942487278227521E-2</v>
      </c>
      <c r="P330" s="13">
        <f t="shared" si="509"/>
        <v>0.12123100230591993</v>
      </c>
      <c r="Q330" s="13">
        <f t="shared" si="510"/>
        <v>0.11469065438329641</v>
      </c>
      <c r="R330" s="13">
        <f t="shared" si="511"/>
        <v>3.2036080008273189E-2</v>
      </c>
      <c r="S330" s="13">
        <f t="shared" si="512"/>
        <v>3.3409740200238847E-2</v>
      </c>
      <c r="T330" s="13">
        <f t="shared" si="513"/>
        <v>8.7541818193835996E-2</v>
      </c>
      <c r="U330" s="13">
        <f t="shared" si="514"/>
        <v>4.6266988449875847E-2</v>
      </c>
      <c r="V330" s="13">
        <f t="shared" si="515"/>
        <v>4.0921352863217001E-3</v>
      </c>
      <c r="W330" s="13">
        <f t="shared" si="516"/>
        <v>5.5212655858543673E-2</v>
      </c>
      <c r="X330" s="13">
        <f t="shared" si="517"/>
        <v>4.2143070044871979E-2</v>
      </c>
      <c r="Y330" s="13">
        <f t="shared" si="518"/>
        <v>1.6083616384595271E-2</v>
      </c>
      <c r="Z330" s="13">
        <f t="shared" si="519"/>
        <v>8.1509015324962835E-3</v>
      </c>
      <c r="AA330" s="13">
        <f t="shared" si="520"/>
        <v>1.1771654552076649E-2</v>
      </c>
      <c r="AB330" s="13">
        <f t="shared" si="521"/>
        <v>8.5004002527183115E-3</v>
      </c>
      <c r="AC330" s="13">
        <f t="shared" si="522"/>
        <v>2.8193526032895341E-4</v>
      </c>
      <c r="AD330" s="13">
        <f t="shared" si="523"/>
        <v>1.9934736945301321E-2</v>
      </c>
      <c r="AE330" s="13">
        <f t="shared" si="524"/>
        <v>1.5215913857944421E-2</v>
      </c>
      <c r="AF330" s="13">
        <f t="shared" si="525"/>
        <v>5.8070501549045018E-3</v>
      </c>
      <c r="AG330" s="13">
        <f t="shared" si="526"/>
        <v>1.477480827700218E-3</v>
      </c>
      <c r="AH330" s="13">
        <f t="shared" si="527"/>
        <v>1.5553680984524262E-3</v>
      </c>
      <c r="AI330" s="13">
        <f t="shared" si="528"/>
        <v>2.2462859946603899E-3</v>
      </c>
      <c r="AJ330" s="13">
        <f t="shared" si="529"/>
        <v>1.6220600045828162E-3</v>
      </c>
      <c r="AK330" s="13">
        <f t="shared" si="530"/>
        <v>7.8086781609628775E-4</v>
      </c>
      <c r="AL330" s="13">
        <f t="shared" si="531"/>
        <v>1.2431650151148931E-5</v>
      </c>
      <c r="AM330" s="13">
        <f t="shared" si="532"/>
        <v>5.7580093679462886E-3</v>
      </c>
      <c r="AN330" s="13">
        <f t="shared" si="533"/>
        <v>4.3950103167304886E-3</v>
      </c>
      <c r="AO330" s="13">
        <f t="shared" si="534"/>
        <v>1.6773258299731557E-3</v>
      </c>
      <c r="AP330" s="13">
        <f t="shared" si="535"/>
        <v>4.2676000542179711E-4</v>
      </c>
      <c r="AQ330" s="13">
        <f t="shared" si="536"/>
        <v>8.1435028442205075E-5</v>
      </c>
      <c r="AR330" s="13">
        <f t="shared" si="537"/>
        <v>2.3743826736600279E-4</v>
      </c>
      <c r="AS330" s="13">
        <f t="shared" si="538"/>
        <v>3.4291191590682781E-4</v>
      </c>
      <c r="AT330" s="13">
        <f t="shared" si="539"/>
        <v>2.4761927252786239E-4</v>
      </c>
      <c r="AU330" s="13">
        <f t="shared" si="540"/>
        <v>1.1920515888184658E-4</v>
      </c>
      <c r="AV330" s="13">
        <f t="shared" si="541"/>
        <v>4.303947071339344E-5</v>
      </c>
      <c r="AW330" s="13">
        <f t="shared" si="542"/>
        <v>3.8066738880507155E-7</v>
      </c>
      <c r="AX330" s="13">
        <f t="shared" si="543"/>
        <v>1.3859672846586804E-3</v>
      </c>
      <c r="AY330" s="13">
        <f t="shared" si="544"/>
        <v>1.0578899973027384E-3</v>
      </c>
      <c r="AZ330" s="13">
        <f t="shared" si="545"/>
        <v>4.0373653071789289E-4</v>
      </c>
      <c r="BA330" s="13">
        <f t="shared" si="546"/>
        <v>1.0272220278209336E-4</v>
      </c>
      <c r="BB330" s="13">
        <f t="shared" si="547"/>
        <v>1.9601615425367298E-5</v>
      </c>
      <c r="BC330" s="13">
        <f t="shared" si="548"/>
        <v>2.9923293455772785E-6</v>
      </c>
      <c r="BD330" s="13">
        <f t="shared" si="549"/>
        <v>3.0205567236175904E-5</v>
      </c>
      <c r="BE330" s="13">
        <f t="shared" si="550"/>
        <v>4.362333438039843E-5</v>
      </c>
      <c r="BF330" s="13">
        <f t="shared" si="551"/>
        <v>3.1500737721371397E-5</v>
      </c>
      <c r="BG330" s="13">
        <f t="shared" si="552"/>
        <v>1.5164613023200498E-5</v>
      </c>
      <c r="BH330" s="13">
        <f t="shared" si="553"/>
        <v>5.4752405366860088E-6</v>
      </c>
      <c r="BI330" s="13">
        <f t="shared" si="554"/>
        <v>1.5814849420136538E-6</v>
      </c>
      <c r="BJ330" s="14">
        <f t="shared" si="555"/>
        <v>0.53224611687094414</v>
      </c>
      <c r="BK330" s="14">
        <f t="shared" si="556"/>
        <v>0.27006021855315193</v>
      </c>
      <c r="BL330" s="14">
        <f t="shared" si="557"/>
        <v>0.18983995751819918</v>
      </c>
      <c r="BM330" s="14">
        <f t="shared" si="558"/>
        <v>0.37853670760506775</v>
      </c>
      <c r="BN330" s="14">
        <f t="shared" si="559"/>
        <v>0.62070297753980996</v>
      </c>
    </row>
    <row r="331" spans="1:66" x14ac:dyDescent="0.25">
      <c r="A331" t="s">
        <v>80</v>
      </c>
      <c r="B331" t="s">
        <v>87</v>
      </c>
      <c r="C331" t="s">
        <v>359</v>
      </c>
      <c r="D331" s="11">
        <v>44413</v>
      </c>
      <c r="E331" s="10">
        <f>VLOOKUP(A331,home!$A$2:$E$405,3,FALSE)</f>
        <v>1.2518115942029</v>
      </c>
      <c r="F331" s="10">
        <f>VLOOKUP(B331,home!$B$2:$E$405,3,FALSE)</f>
        <v>0.63</v>
      </c>
      <c r="G331" s="10">
        <f>VLOOKUP(C331,away!$B$2:$E$405,4,FALSE)</f>
        <v>0.76</v>
      </c>
      <c r="H331" s="10">
        <f>VLOOKUP(A331,away!$A$2:$E$405,3,FALSE)</f>
        <v>1.0561594202898601</v>
      </c>
      <c r="I331" s="10">
        <f>VLOOKUP(C331,away!$B$2:$E$405,3,FALSE)</f>
        <v>1.39</v>
      </c>
      <c r="J331" s="10">
        <f>VLOOKUP(B331,home!$B$2:$E$405,4,FALSE)</f>
        <v>1.23</v>
      </c>
      <c r="K331" s="12">
        <f t="shared" si="504"/>
        <v>0.59936739130434846</v>
      </c>
      <c r="L331" s="12">
        <f t="shared" si="505"/>
        <v>1.8057157608695735</v>
      </c>
      <c r="M331" s="13">
        <f t="shared" si="506"/>
        <v>9.0257990149646194E-2</v>
      </c>
      <c r="N331" s="13">
        <f t="shared" si="507"/>
        <v>5.4097696100367007E-2</v>
      </c>
      <c r="O331" s="13">
        <f t="shared" si="508"/>
        <v>0.16298027535762682</v>
      </c>
      <c r="P331" s="13">
        <f t="shared" si="509"/>
        <v>9.7685062475165174E-2</v>
      </c>
      <c r="Q331" s="13">
        <f t="shared" si="510"/>
        <v>1.6212197493626197E-2</v>
      </c>
      <c r="R331" s="13">
        <f t="shared" si="511"/>
        <v>0.14714802596206489</v>
      </c>
      <c r="S331" s="13">
        <f t="shared" si="512"/>
        <v>2.6430821844569765E-2</v>
      </c>
      <c r="T331" s="13">
        <f t="shared" si="513"/>
        <v>2.9274620532571023E-2</v>
      </c>
      <c r="U331" s="13">
        <f t="shared" si="514"/>
        <v>8.8195728456467351E-2</v>
      </c>
      <c r="V331" s="13">
        <f t="shared" si="515"/>
        <v>3.1784154127715452E-3</v>
      </c>
      <c r="W331" s="13">
        <f t="shared" si="516"/>
        <v>3.2390208396885444E-3</v>
      </c>
      <c r="X331" s="13">
        <f t="shared" si="517"/>
        <v>5.8487509800106046E-3</v>
      </c>
      <c r="Y331" s="13">
        <f t="shared" si="518"/>
        <v>5.2805909130032571E-3</v>
      </c>
      <c r="Z331" s="13">
        <f t="shared" si="519"/>
        <v>8.8569169886848612E-2</v>
      </c>
      <c r="AA331" s="13">
        <f t="shared" si="520"/>
        <v>5.3085472305072108E-2</v>
      </c>
      <c r="AB331" s="13">
        <f t="shared" si="521"/>
        <v>1.5908850525825153E-2</v>
      </c>
      <c r="AC331" s="13">
        <f t="shared" si="522"/>
        <v>2.1499738392540067E-4</v>
      </c>
      <c r="AD331" s="13">
        <f t="shared" si="523"/>
        <v>4.8534086776613576E-4</v>
      </c>
      <c r="AE331" s="13">
        <f t="shared" si="524"/>
        <v>8.7638765431942683E-4</v>
      </c>
      <c r="AF331" s="13">
        <f t="shared" si="525"/>
        <v>7.9125350001805236E-4</v>
      </c>
      <c r="AG331" s="13">
        <f t="shared" si="526"/>
        <v>4.762596386086037E-4</v>
      </c>
      <c r="AH331" s="13">
        <f t="shared" si="527"/>
        <v>3.9982686497954327E-2</v>
      </c>
      <c r="AI331" s="13">
        <f t="shared" si="528"/>
        <v>2.3964318503618479E-2</v>
      </c>
      <c r="AJ331" s="13">
        <f t="shared" si="529"/>
        <v>7.1817155329501675E-3</v>
      </c>
      <c r="AK331" s="13">
        <f t="shared" si="530"/>
        <v>1.4348287013580872E-3</v>
      </c>
      <c r="AL331" s="13">
        <f t="shared" si="531"/>
        <v>9.3075561934977007E-6</v>
      </c>
      <c r="AM331" s="13">
        <f t="shared" si="532"/>
        <v>5.8179497961275519E-5</v>
      </c>
      <c r="AN331" s="13">
        <f t="shared" si="533"/>
        <v>1.0505563642815442E-4</v>
      </c>
      <c r="AO331" s="13">
        <f t="shared" si="534"/>
        <v>9.4850309233251081E-5</v>
      </c>
      <c r="AP331" s="13">
        <f t="shared" si="535"/>
        <v>5.7090899435278126E-5</v>
      </c>
      <c r="AQ331" s="13">
        <f t="shared" si="536"/>
        <v>2.5772484228125377E-5</v>
      </c>
      <c r="AR331" s="13">
        <f t="shared" si="537"/>
        <v>1.4439473434252646E-2</v>
      </c>
      <c r="AS331" s="13">
        <f t="shared" si="538"/>
        <v>8.6545495240964495E-3</v>
      </c>
      <c r="AT331" s="13">
        <f t="shared" si="539"/>
        <v>2.5936273855859892E-3</v>
      </c>
      <c r="AU331" s="13">
        <f t="shared" si="540"/>
        <v>5.181785600380641E-4</v>
      </c>
      <c r="AV331" s="13">
        <f t="shared" si="541"/>
        <v>7.7644832939964537E-5</v>
      </c>
      <c r="AW331" s="13">
        <f t="shared" si="542"/>
        <v>2.7981801166285189E-7</v>
      </c>
      <c r="AX331" s="13">
        <f t="shared" si="543"/>
        <v>5.8118156534077277E-6</v>
      </c>
      <c r="AY331" s="13">
        <f t="shared" si="544"/>
        <v>1.0494487124626831E-5</v>
      </c>
      <c r="AZ331" s="13">
        <f t="shared" si="545"/>
        <v>9.4750304015907415E-6</v>
      </c>
      <c r="BA331" s="13">
        <f t="shared" si="546"/>
        <v>5.703070576956925E-6</v>
      </c>
      <c r="BB331" s="13">
        <f t="shared" si="547"/>
        <v>2.574531106540662E-6</v>
      </c>
      <c r="BC331" s="13">
        <f t="shared" si="548"/>
        <v>9.2977427918589128E-7</v>
      </c>
      <c r="BD331" s="13">
        <f t="shared" si="549"/>
        <v>4.3455974598145854E-3</v>
      </c>
      <c r="BE331" s="13">
        <f t="shared" si="550"/>
        <v>2.6046094131478713E-3</v>
      </c>
      <c r="BF331" s="13">
        <f t="shared" si="551"/>
        <v>7.8055897466259476E-4</v>
      </c>
      <c r="BG331" s="13">
        <f t="shared" si="552"/>
        <v>1.5594719880090551E-4</v>
      </c>
      <c r="BH331" s="13">
        <f t="shared" si="553"/>
        <v>2.3367416431629836E-5</v>
      </c>
      <c r="BI331" s="13">
        <f t="shared" si="554"/>
        <v>2.801133485629669E-6</v>
      </c>
      <c r="BJ331" s="14">
        <f t="shared" si="555"/>
        <v>0.11695805605640723</v>
      </c>
      <c r="BK331" s="14">
        <f t="shared" si="556"/>
        <v>0.21778708930939622</v>
      </c>
      <c r="BL331" s="14">
        <f t="shared" si="557"/>
        <v>0.57407825717619365</v>
      </c>
      <c r="BM331" s="14">
        <f t="shared" si="558"/>
        <v>0.42900111022123655</v>
      </c>
      <c r="BN331" s="14">
        <f t="shared" si="559"/>
        <v>0.56838124753849628</v>
      </c>
    </row>
    <row r="332" spans="1:66" x14ac:dyDescent="0.25">
      <c r="A332" t="s">
        <v>80</v>
      </c>
      <c r="B332" t="s">
        <v>89</v>
      </c>
      <c r="C332" t="s">
        <v>92</v>
      </c>
      <c r="D332" s="11">
        <v>44413</v>
      </c>
      <c r="E332" s="10">
        <f>VLOOKUP(A332,home!$A$2:$E$405,3,FALSE)</f>
        <v>1.2518115942029</v>
      </c>
      <c r="F332" s="10">
        <f>VLOOKUP(B332,home!$B$2:$E$405,3,FALSE)</f>
        <v>1.29</v>
      </c>
      <c r="G332" s="10">
        <f>VLOOKUP(C332,away!$B$2:$E$405,4,FALSE)</f>
        <v>0.87</v>
      </c>
      <c r="H332" s="10">
        <f>VLOOKUP(A332,away!$A$2:$E$405,3,FALSE)</f>
        <v>1.0561594202898601</v>
      </c>
      <c r="I332" s="10">
        <f>VLOOKUP(C332,away!$B$2:$E$405,3,FALSE)</f>
        <v>0.63</v>
      </c>
      <c r="J332" s="10">
        <f>VLOOKUP(B332,home!$B$2:$E$405,4,FALSE)</f>
        <v>1.07</v>
      </c>
      <c r="K332" s="12">
        <f t="shared" si="504"/>
        <v>1.4049081521739146</v>
      </c>
      <c r="L332" s="12">
        <f t="shared" si="505"/>
        <v>0.71195706521739477</v>
      </c>
      <c r="M332" s="13">
        <f t="shared" si="506"/>
        <v>0.12040849195687918</v>
      </c>
      <c r="N332" s="13">
        <f t="shared" si="507"/>
        <v>0.16916287194118679</v>
      </c>
      <c r="O332" s="13">
        <f t="shared" si="508"/>
        <v>8.5725676560871961E-2</v>
      </c>
      <c r="P332" s="13">
        <f t="shared" si="509"/>
        <v>0.1204367018509933</v>
      </c>
      <c r="Q332" s="13">
        <f t="shared" si="510"/>
        <v>0.11882914891766265</v>
      </c>
      <c r="R332" s="13">
        <f t="shared" si="511"/>
        <v>3.0516500549027006E-2</v>
      </c>
      <c r="S332" s="13">
        <f t="shared" si="512"/>
        <v>3.0116229588565076E-2</v>
      </c>
      <c r="T332" s="13">
        <f t="shared" si="513"/>
        <v>8.4601252125699855E-2</v>
      </c>
      <c r="U332" s="13">
        <f t="shared" si="514"/>
        <v>4.2872880397147782E-2</v>
      </c>
      <c r="V332" s="13">
        <f t="shared" si="515"/>
        <v>3.347031707450794E-3</v>
      </c>
      <c r="W332" s="13">
        <f t="shared" si="516"/>
        <v>5.5648013343437476E-2</v>
      </c>
      <c r="X332" s="13">
        <f t="shared" si="517"/>
        <v>3.9618996265172159E-2</v>
      </c>
      <c r="Y332" s="13">
        <f t="shared" si="518"/>
        <v>1.4103512153905449E-2</v>
      </c>
      <c r="Z332" s="13">
        <f t="shared" si="519"/>
        <v>7.2421460571967617E-3</v>
      </c>
      <c r="AA332" s="13">
        <f t="shared" si="520"/>
        <v>1.0174550034989904E-2</v>
      </c>
      <c r="AB332" s="13">
        <f t="shared" si="521"/>
        <v>7.1471541444293532E-3</v>
      </c>
      <c r="AC332" s="13">
        <f t="shared" si="522"/>
        <v>2.0923849165702585E-4</v>
      </c>
      <c r="AD332" s="13">
        <f t="shared" si="523"/>
        <v>1.9545086899619524E-2</v>
      </c>
      <c r="AE332" s="13">
        <f t="shared" si="524"/>
        <v>1.3915262708472063E-2</v>
      </c>
      <c r="AF332" s="13">
        <f t="shared" si="525"/>
        <v>4.9535347998264133E-3</v>
      </c>
      <c r="AG332" s="13">
        <f t="shared" si="526"/>
        <v>1.1755680328455495E-3</v>
      </c>
      <c r="AH332" s="13">
        <f t="shared" si="527"/>
        <v>1.2890242631893834E-3</v>
      </c>
      <c r="AI332" s="13">
        <f t="shared" si="528"/>
        <v>1.8109606957047385E-3</v>
      </c>
      <c r="AJ332" s="13">
        <f t="shared" si="529"/>
        <v>1.2721167223310656E-3</v>
      </c>
      <c r="AK332" s="13">
        <f t="shared" si="530"/>
        <v>5.9573571790655833E-4</v>
      </c>
      <c r="AL332" s="13">
        <f t="shared" si="531"/>
        <v>8.3715005232266843E-6</v>
      </c>
      <c r="AM332" s="13">
        <f t="shared" si="532"/>
        <v>5.4918103840446049E-3</v>
      </c>
      <c r="AN332" s="13">
        <f t="shared" si="533"/>
        <v>3.9099332037548099E-3</v>
      </c>
      <c r="AO332" s="13">
        <f t="shared" si="534"/>
        <v>1.3918522844706602E-3</v>
      </c>
      <c r="AP332" s="13">
        <f t="shared" si="535"/>
        <v>3.303130225559526E-4</v>
      </c>
      <c r="AQ332" s="13">
        <f t="shared" si="536"/>
        <v>5.8792172535505789E-5</v>
      </c>
      <c r="AR332" s="13">
        <f t="shared" si="537"/>
        <v>1.8354598628286565E-4</v>
      </c>
      <c r="AS332" s="13">
        <f t="shared" si="538"/>
        <v>2.5786525242759947E-4</v>
      </c>
      <c r="AT332" s="13">
        <f t="shared" si="539"/>
        <v>1.8113849764895943E-4</v>
      </c>
      <c r="AU332" s="13">
        <f t="shared" si="540"/>
        <v>8.4827650673186222E-5</v>
      </c>
      <c r="AV332" s="13">
        <f t="shared" si="541"/>
        <v>2.9793764490130096E-5</v>
      </c>
      <c r="AW332" s="13">
        <f t="shared" si="542"/>
        <v>2.3259616221032109E-7</v>
      </c>
      <c r="AX332" s="13">
        <f t="shared" si="543"/>
        <v>1.2859148631229377E-3</v>
      </c>
      <c r="AY332" s="13">
        <f t="shared" si="544"/>
        <v>9.1551617206843449E-4</v>
      </c>
      <c r="AZ332" s="13">
        <f t="shared" si="545"/>
        <v>3.2590410351245302E-4</v>
      </c>
      <c r="BA332" s="13">
        <f t="shared" si="546"/>
        <v>7.7343243026344039E-5</v>
      </c>
      <c r="BB332" s="13">
        <f t="shared" si="547"/>
        <v>1.3766267079857909E-5</v>
      </c>
      <c r="BC332" s="13">
        <f t="shared" si="548"/>
        <v>1.9601982218348946E-6</v>
      </c>
      <c r="BD332" s="13">
        <f t="shared" si="549"/>
        <v>2.1779476954396855E-5</v>
      </c>
      <c r="BE332" s="13">
        <f t="shared" si="550"/>
        <v>3.0598164723316043E-5</v>
      </c>
      <c r="BF332" s="13">
        <f t="shared" si="551"/>
        <v>2.1493805530673505E-5</v>
      </c>
      <c r="BG332" s="13">
        <f t="shared" si="552"/>
        <v>1.0065607537094664E-5</v>
      </c>
      <c r="BH332" s="13">
        <f t="shared" si="553"/>
        <v>3.5353135213618733E-6</v>
      </c>
      <c r="BI332" s="13">
        <f t="shared" si="554"/>
        <v>9.9335815733039201E-7</v>
      </c>
      <c r="BJ332" s="14">
        <f t="shared" si="555"/>
        <v>0.53535635310222118</v>
      </c>
      <c r="BK332" s="14">
        <f t="shared" si="556"/>
        <v>0.27544158126813706</v>
      </c>
      <c r="BL332" s="14">
        <f t="shared" si="557"/>
        <v>0.18223023596354471</v>
      </c>
      <c r="BM332" s="14">
        <f t="shared" si="558"/>
        <v>0.35427564103857279</v>
      </c>
      <c r="BN332" s="14">
        <f t="shared" si="559"/>
        <v>0.64507939177662088</v>
      </c>
    </row>
    <row r="333" spans="1:66" x14ac:dyDescent="0.25">
      <c r="A333" t="s">
        <v>80</v>
      </c>
      <c r="B333" t="s">
        <v>369</v>
      </c>
      <c r="C333" t="s">
        <v>94</v>
      </c>
      <c r="D333" s="11">
        <v>44413</v>
      </c>
      <c r="E333" s="10">
        <f>VLOOKUP(A333,home!$A$2:$E$405,3,FALSE)</f>
        <v>1.2518115942029</v>
      </c>
      <c r="F333" s="10">
        <f>VLOOKUP(B333,home!$B$2:$E$405,3,FALSE)</f>
        <v>1.04</v>
      </c>
      <c r="G333" s="10">
        <f>VLOOKUP(C333,away!$B$2:$E$405,4,FALSE)</f>
        <v>0.97</v>
      </c>
      <c r="H333" s="10">
        <f>VLOOKUP(A333,away!$A$2:$E$405,3,FALSE)</f>
        <v>1.0561594202898601</v>
      </c>
      <c r="I333" s="10">
        <f>VLOOKUP(C333,away!$B$2:$E$405,3,FALSE)</f>
        <v>0.8</v>
      </c>
      <c r="J333" s="10">
        <f>VLOOKUP(B333,home!$B$2:$E$405,4,FALSE)</f>
        <v>0.91</v>
      </c>
      <c r="K333" s="12">
        <f t="shared" si="504"/>
        <v>1.2628275362318855</v>
      </c>
      <c r="L333" s="12">
        <f t="shared" si="505"/>
        <v>0.76888405797101822</v>
      </c>
      <c r="M333" s="13">
        <f t="shared" si="506"/>
        <v>0.13111092029944729</v>
      </c>
      <c r="N333" s="13">
        <f t="shared" si="507"/>
        <v>0.16557048045484613</v>
      </c>
      <c r="O333" s="13">
        <f t="shared" si="508"/>
        <v>0.10080909644415378</v>
      </c>
      <c r="P333" s="13">
        <f t="shared" si="509"/>
        <v>0.12730450289233325</v>
      </c>
      <c r="Q333" s="13">
        <f t="shared" si="510"/>
        <v>0.10454348095276146</v>
      </c>
      <c r="R333" s="13">
        <f t="shared" si="511"/>
        <v>3.8755253577186344E-2</v>
      </c>
      <c r="S333" s="13">
        <f t="shared" si="512"/>
        <v>3.0902148386362141E-2</v>
      </c>
      <c r="T333" s="13">
        <f t="shared" si="513"/>
        <v>8.0381815869375081E-2</v>
      </c>
      <c r="U333" s="13">
        <f t="shared" si="514"/>
        <v>4.8941201390920196E-2</v>
      </c>
      <c r="V333" s="13">
        <f t="shared" si="515"/>
        <v>3.333888444012E-3</v>
      </c>
      <c r="W333" s="13">
        <f t="shared" si="516"/>
        <v>4.4006795493560263E-2</v>
      </c>
      <c r="X333" s="13">
        <f t="shared" si="517"/>
        <v>3.3836123497389334E-2</v>
      </c>
      <c r="Y333" s="13">
        <f t="shared" si="518"/>
        <v>1.3008027970340612E-2</v>
      </c>
      <c r="Z333" s="13">
        <f t="shared" si="519"/>
        <v>9.9327655460409534E-3</v>
      </c>
      <c r="AA333" s="13">
        <f t="shared" si="520"/>
        <v>1.2543369842475855E-2</v>
      </c>
      <c r="AB333" s="13">
        <f t="shared" si="521"/>
        <v>7.9200564171095604E-3</v>
      </c>
      <c r="AC333" s="13">
        <f t="shared" si="522"/>
        <v>2.0231867895428816E-4</v>
      </c>
      <c r="AD333" s="13">
        <f t="shared" si="523"/>
        <v>1.3893248282648298E-2</v>
      </c>
      <c r="AE333" s="13">
        <f t="shared" si="524"/>
        <v>1.0682297117961502E-2</v>
      </c>
      <c r="AF333" s="13">
        <f t="shared" si="525"/>
        <v>4.1067239782551753E-3</v>
      </c>
      <c r="AG333" s="13">
        <f t="shared" si="526"/>
        <v>1.0525315324559079E-3</v>
      </c>
      <c r="AH333" s="13">
        <f t="shared" si="527"/>
        <v>1.9092862699786708E-3</v>
      </c>
      <c r="AI333" s="13">
        <f t="shared" si="528"/>
        <v>2.4110992762785312E-3</v>
      </c>
      <c r="AJ333" s="13">
        <f t="shared" si="529"/>
        <v>1.5224012793366502E-3</v>
      </c>
      <c r="AK333" s="13">
        <f t="shared" si="530"/>
        <v>6.4084341891365744E-4</v>
      </c>
      <c r="AL333" s="13">
        <f t="shared" si="531"/>
        <v>7.8577982036230977E-6</v>
      </c>
      <c r="AM333" s="13">
        <f t="shared" si="532"/>
        <v>3.5089552998069213E-3</v>
      </c>
      <c r="AN333" s="13">
        <f t="shared" si="533"/>
        <v>2.6979797901544567E-3</v>
      </c>
      <c r="AO333" s="13">
        <f t="shared" si="534"/>
        <v>1.0372168246888772E-3</v>
      </c>
      <c r="AP333" s="13">
        <f t="shared" si="535"/>
        <v>2.6583316038753272E-4</v>
      </c>
      <c r="AQ333" s="13">
        <f t="shared" si="536"/>
        <v>5.1098719775506664E-5</v>
      </c>
      <c r="AR333" s="13">
        <f t="shared" si="537"/>
        <v>2.9360395501791E-4</v>
      </c>
      <c r="AS333" s="13">
        <f t="shared" si="538"/>
        <v>3.7077115914320457E-4</v>
      </c>
      <c r="AT333" s="13">
        <f t="shared" si="539"/>
        <v>2.3411001470332671E-4</v>
      </c>
      <c r="AU333" s="13">
        <f t="shared" si="540"/>
        <v>9.8546857691670848E-5</v>
      </c>
      <c r="AV333" s="13">
        <f t="shared" si="541"/>
        <v>3.1111921375541754E-5</v>
      </c>
      <c r="AW333" s="13">
        <f t="shared" si="542"/>
        <v>2.1193528601071825E-7</v>
      </c>
      <c r="AX333" s="13">
        <f t="shared" si="543"/>
        <v>7.3853422933383122E-4</v>
      </c>
      <c r="AY333" s="13">
        <f t="shared" si="544"/>
        <v>5.6784719520069481E-4</v>
      </c>
      <c r="AZ333" s="13">
        <f t="shared" si="545"/>
        <v>2.1830432787668549E-4</v>
      </c>
      <c r="BA333" s="13">
        <f t="shared" si="546"/>
        <v>5.5950239163487223E-5</v>
      </c>
      <c r="BB333" s="13">
        <f t="shared" si="547"/>
        <v>1.0754811733117757E-5</v>
      </c>
      <c r="BC333" s="13">
        <f t="shared" si="548"/>
        <v>1.6538406576147807E-6</v>
      </c>
      <c r="BD333" s="13">
        <f t="shared" si="549"/>
        <v>3.7624566728418471E-5</v>
      </c>
      <c r="BE333" s="13">
        <f t="shared" si="550"/>
        <v>4.7513338903440871E-5</v>
      </c>
      <c r="BF333" s="13">
        <f t="shared" si="551"/>
        <v>3.0000576352791421E-5</v>
      </c>
      <c r="BG333" s="13">
        <f t="shared" si="552"/>
        <v>1.2628517973710717E-5</v>
      </c>
      <c r="BH333" s="13">
        <f t="shared" si="553"/>
        <v>3.9869100597503002E-6</v>
      </c>
      <c r="BI333" s="13">
        <f t="shared" si="554"/>
        <v>1.0069559615865172E-6</v>
      </c>
      <c r="BJ333" s="14">
        <f t="shared" si="555"/>
        <v>0.48023565358837245</v>
      </c>
      <c r="BK333" s="14">
        <f t="shared" si="556"/>
        <v>0.29342948369451327</v>
      </c>
      <c r="BL333" s="14">
        <f t="shared" si="557"/>
        <v>0.2166135126902646</v>
      </c>
      <c r="BM333" s="14">
        <f t="shared" si="558"/>
        <v>0.3315500456385484</v>
      </c>
      <c r="BN333" s="14">
        <f t="shared" si="559"/>
        <v>0.66809373462072819</v>
      </c>
    </row>
    <row r="334" spans="1:66" x14ac:dyDescent="0.25">
      <c r="A334" t="s">
        <v>80</v>
      </c>
      <c r="B334" t="s">
        <v>91</v>
      </c>
      <c r="C334" t="s">
        <v>416</v>
      </c>
      <c r="D334" s="11">
        <v>44413</v>
      </c>
      <c r="E334" s="10">
        <f>VLOOKUP(A334,home!$A$2:$E$405,3,FALSE)</f>
        <v>1.2518115942029</v>
      </c>
      <c r="F334" s="10">
        <f>VLOOKUP(B334,home!$B$2:$E$405,3,FALSE)</f>
        <v>0.69</v>
      </c>
      <c r="G334" s="10">
        <f>VLOOKUP(C334,away!$B$2:$E$405,4,FALSE)</f>
        <v>1.53</v>
      </c>
      <c r="H334" s="10">
        <f>VLOOKUP(A334,away!$A$2:$E$405,3,FALSE)</f>
        <v>1.0561594202898601</v>
      </c>
      <c r="I334" s="10">
        <f>VLOOKUP(C334,away!$B$2:$E$405,3,FALSE)</f>
        <v>0.63</v>
      </c>
      <c r="J334" s="10">
        <f>VLOOKUP(B334,home!$B$2:$E$405,4,FALSE)</f>
        <v>1.07</v>
      </c>
      <c r="K334" s="12">
        <f t="shared" si="504"/>
        <v>1.3215375000000014</v>
      </c>
      <c r="L334" s="12">
        <f t="shared" si="505"/>
        <v>0.71195706521739477</v>
      </c>
      <c r="M334" s="13">
        <f t="shared" si="506"/>
        <v>0.13087736160493452</v>
      </c>
      <c r="N334" s="13">
        <f t="shared" si="507"/>
        <v>0.17295934126198131</v>
      </c>
      <c r="O334" s="13">
        <f t="shared" si="508"/>
        <v>9.3179062271644908E-2</v>
      </c>
      <c r="P334" s="13">
        <f t="shared" si="509"/>
        <v>0.12313962500681405</v>
      </c>
      <c r="Q334" s="13">
        <f t="shared" si="510"/>
        <v>0.11428612772650296</v>
      </c>
      <c r="R334" s="13">
        <f t="shared" si="511"/>
        <v>3.3169745857314595E-2</v>
      </c>
      <c r="S334" s="13">
        <f t="shared" si="512"/>
        <v>2.8964839795194729E-2</v>
      </c>
      <c r="T334" s="13">
        <f t="shared" si="513"/>
        <v>8.1366816091221358E-2</v>
      </c>
      <c r="U334" s="13">
        <f t="shared" si="514"/>
        <v>4.3835063015910926E-2</v>
      </c>
      <c r="V334" s="13">
        <f t="shared" si="515"/>
        <v>3.0280421533771429E-3</v>
      </c>
      <c r="W334" s="13">
        <f t="shared" si="516"/>
        <v>5.0344467840121185E-2</v>
      </c>
      <c r="X334" s="13">
        <f t="shared" si="517"/>
        <v>3.5843099573384184E-2</v>
      </c>
      <c r="Y334" s="13">
        <f t="shared" si="518"/>
        <v>1.2759373990280732E-2</v>
      </c>
      <c r="Z334" s="13">
        <f t="shared" si="519"/>
        <v>7.8718116381935113E-3</v>
      </c>
      <c r="AA334" s="13">
        <f t="shared" si="520"/>
        <v>1.0402894272809169E-2</v>
      </c>
      <c r="AB334" s="13">
        <f t="shared" si="521"/>
        <v>6.8739074450262817E-3</v>
      </c>
      <c r="AC334" s="13">
        <f t="shared" si="522"/>
        <v>1.7806363276811192E-4</v>
      </c>
      <c r="AD334" s="13">
        <f t="shared" si="523"/>
        <v>1.6633025542066054E-2</v>
      </c>
      <c r="AE334" s="13">
        <f t="shared" si="524"/>
        <v>1.1842000050615312E-2</v>
      </c>
      <c r="AF334" s="13">
        <f t="shared" si="525"/>
        <v>4.2154978011701592E-3</v>
      </c>
      <c r="AG334" s="13">
        <f t="shared" si="526"/>
        <v>1.0004178143171625E-3</v>
      </c>
      <c r="AH334" s="13">
        <f t="shared" si="527"/>
        <v>1.4010979779680965E-3</v>
      </c>
      <c r="AI334" s="13">
        <f t="shared" si="528"/>
        <v>1.851603519059015E-3</v>
      </c>
      <c r="AJ334" s="13">
        <f t="shared" si="529"/>
        <v>1.223481742784228E-3</v>
      </c>
      <c r="AK334" s="13">
        <f t="shared" si="530"/>
        <v>5.3895900121823785E-4</v>
      </c>
      <c r="AL334" s="13">
        <f t="shared" si="531"/>
        <v>6.7014459024943104E-6</v>
      </c>
      <c r="AM334" s="13">
        <f t="shared" si="532"/>
        <v>4.3962333984596301E-3</v>
      </c>
      <c r="AN334" s="13">
        <f t="shared" si="533"/>
        <v>3.1299294283780115E-3</v>
      </c>
      <c r="AO334" s="13">
        <f t="shared" si="534"/>
        <v>1.1141876850827835E-3</v>
      </c>
      <c r="AP334" s="13">
        <f t="shared" si="535"/>
        <v>2.6441793145763382E-4</v>
      </c>
      <c r="AQ334" s="13">
        <f t="shared" si="536"/>
        <v>4.7063553617857808E-5</v>
      </c>
      <c r="AR334" s="13">
        <f t="shared" si="537"/>
        <v>1.9950432089523842E-4</v>
      </c>
      <c r="AS334" s="13">
        <f t="shared" si="538"/>
        <v>2.6365244147509142E-4</v>
      </c>
      <c r="AT334" s="13">
        <f t="shared" si="539"/>
        <v>1.7421329418794451E-4</v>
      </c>
      <c r="AU334" s="13">
        <f t="shared" si="540"/>
        <v>7.6743133755966989E-5</v>
      </c>
      <c r="AV334" s="13">
        <f t="shared" si="541"/>
        <v>2.5354732281506579E-5</v>
      </c>
      <c r="AW334" s="13">
        <f t="shared" si="542"/>
        <v>1.7514563195250047E-7</v>
      </c>
      <c r="AX334" s="13">
        <f t="shared" si="543"/>
        <v>9.6829788246947349E-4</v>
      </c>
      <c r="AY334" s="13">
        <f t="shared" si="544"/>
        <v>6.8938651865918402E-4</v>
      </c>
      <c r="AZ334" s="13">
        <f t="shared" si="545"/>
        <v>2.4540680131251476E-4</v>
      </c>
      <c r="BA334" s="13">
        <f t="shared" si="546"/>
        <v>5.8239702015615435E-5</v>
      </c>
      <c r="BB334" s="13">
        <f t="shared" si="547"/>
        <v>1.036604183154329E-5</v>
      </c>
      <c r="BC334" s="13">
        <f t="shared" si="548"/>
        <v>1.4760353440612619E-6</v>
      </c>
      <c r="BD334" s="13">
        <f t="shared" si="549"/>
        <v>2.3673085133793869E-5</v>
      </c>
      <c r="BE334" s="13">
        <f t="shared" si="550"/>
        <v>3.1284869745001145E-5</v>
      </c>
      <c r="BF334" s="13">
        <f t="shared" si="551"/>
        <v>2.0672064275317251E-5</v>
      </c>
      <c r="BG334" s="13">
        <f t="shared" si="552"/>
        <v>9.1063027140807009E-6</v>
      </c>
      <c r="BH334" s="13">
        <f t="shared" si="553"/>
        <v>3.0085801307523588E-6</v>
      </c>
      <c r="BI334" s="13">
        <f t="shared" si="554"/>
        <v>7.9519029290883021E-7</v>
      </c>
      <c r="BJ334" s="14">
        <f t="shared" si="555"/>
        <v>0.51217517267028834</v>
      </c>
      <c r="BK334" s="14">
        <f t="shared" si="556"/>
        <v>0.28688402015765019</v>
      </c>
      <c r="BL334" s="14">
        <f t="shared" si="557"/>
        <v>0.19330382311862301</v>
      </c>
      <c r="BM334" s="14">
        <f t="shared" si="558"/>
        <v>0.33193435248253583</v>
      </c>
      <c r="BN334" s="14">
        <f t="shared" si="559"/>
        <v>0.66761126372919233</v>
      </c>
    </row>
    <row r="335" spans="1:66" x14ac:dyDescent="0.25">
      <c r="A335" t="s">
        <v>80</v>
      </c>
      <c r="B335" t="s">
        <v>81</v>
      </c>
      <c r="C335" t="s">
        <v>435</v>
      </c>
      <c r="D335" s="11">
        <v>44413</v>
      </c>
      <c r="E335" s="10">
        <f>VLOOKUP(A335,home!$A$2:$E$405,3,FALSE)</f>
        <v>1.2518115942029</v>
      </c>
      <c r="F335" s="10">
        <f>VLOOKUP(B335,home!$B$2:$E$405,3,FALSE)</f>
        <v>1.04</v>
      </c>
      <c r="G335" s="10">
        <f>VLOOKUP(C335,away!$B$2:$E$405,4,FALSE)</f>
        <v>1.42</v>
      </c>
      <c r="H335" s="10">
        <f>VLOOKUP(A335,away!$A$2:$E$405,3,FALSE)</f>
        <v>1.0561594202898601</v>
      </c>
      <c r="I335" s="10">
        <f>VLOOKUP(C335,away!$B$2:$E$405,3,FALSE)</f>
        <v>0.76</v>
      </c>
      <c r="J335" s="10">
        <f>VLOOKUP(B335,home!$B$2:$E$405,4,FALSE)</f>
        <v>1.03</v>
      </c>
      <c r="K335" s="12">
        <f t="shared" si="504"/>
        <v>1.8486753623188428</v>
      </c>
      <c r="L335" s="12">
        <f t="shared" si="505"/>
        <v>0.82676159420290252</v>
      </c>
      <c r="M335" s="13">
        <f t="shared" si="506"/>
        <v>6.88767256838696E-2</v>
      </c>
      <c r="N335" s="13">
        <f t="shared" si="507"/>
        <v>0.12733070580896316</v>
      </c>
      <c r="O335" s="13">
        <f t="shared" si="508"/>
        <v>5.6944631529872024E-2</v>
      </c>
      <c r="P335" s="13">
        <f t="shared" si="509"/>
        <v>0.10527213732559915</v>
      </c>
      <c r="Q335" s="13">
        <f t="shared" si="510"/>
        <v>0.11769656934784953</v>
      </c>
      <c r="R335" s="13">
        <f t="shared" si="511"/>
        <v>2.3539817172466934E-2</v>
      </c>
      <c r="S335" s="13">
        <f t="shared" si="512"/>
        <v>4.0224846590287265E-2</v>
      </c>
      <c r="T335" s="13">
        <f t="shared" si="513"/>
        <v>9.7307003306240536E-2</v>
      </c>
      <c r="U335" s="13">
        <f t="shared" si="514"/>
        <v>4.3517480040229616E-2</v>
      </c>
      <c r="V335" s="13">
        <f t="shared" si="515"/>
        <v>6.8311344686377224E-3</v>
      </c>
      <c r="W335" s="13">
        <f t="shared" si="516"/>
        <v>7.2527582660940157E-2</v>
      </c>
      <c r="X335" s="13">
        <f t="shared" si="517"/>
        <v>5.9963019864441663E-2</v>
      </c>
      <c r="Y335" s="13">
        <f t="shared" si="518"/>
        <v>2.4787560948173054E-2</v>
      </c>
      <c r="Z335" s="13">
        <f t="shared" si="519"/>
        <v>6.4872722575845419E-3</v>
      </c>
      <c r="AA335" s="13">
        <f t="shared" si="520"/>
        <v>1.1992860391251079E-2</v>
      </c>
      <c r="AB335" s="13">
        <f t="shared" si="521"/>
        <v>1.1085452764517698E-2</v>
      </c>
      <c r="AC335" s="13">
        <f t="shared" si="522"/>
        <v>6.5255000757868345E-4</v>
      </c>
      <c r="AD335" s="13">
        <f t="shared" si="523"/>
        <v>3.3519988788455843E-2</v>
      </c>
      <c r="AE335" s="13">
        <f t="shared" si="524"/>
        <v>2.7713039368407168E-2</v>
      </c>
      <c r="AF335" s="13">
        <f t="shared" si="525"/>
        <v>1.1456038304216055E-2</v>
      </c>
      <c r="AG335" s="13">
        <f t="shared" si="526"/>
        <v>3.1571374972143946E-3</v>
      </c>
      <c r="AH335" s="13">
        <f t="shared" si="527"/>
        <v>1.3408568884272143E-3</v>
      </c>
      <c r="AI335" s="13">
        <f t="shared" si="528"/>
        <v>2.4788090940308961E-3</v>
      </c>
      <c r="AJ335" s="13">
        <f t="shared" si="529"/>
        <v>2.2912566500134053E-3</v>
      </c>
      <c r="AK335" s="13">
        <f t="shared" si="530"/>
        <v>1.4119299058763298E-3</v>
      </c>
      <c r="AL335" s="13">
        <f t="shared" si="531"/>
        <v>3.9894657202458688E-5</v>
      </c>
      <c r="AM335" s="13">
        <f t="shared" si="532"/>
        <v>1.2393515483684435E-2</v>
      </c>
      <c r="AN335" s="13">
        <f t="shared" si="533"/>
        <v>1.0246482619069299E-2</v>
      </c>
      <c r="AO335" s="13">
        <f t="shared" si="534"/>
        <v>4.2356991525570329E-3</v>
      </c>
      <c r="AP335" s="13">
        <f t="shared" si="535"/>
        <v>1.1673044613106454E-3</v>
      </c>
      <c r="AQ335" s="13">
        <f t="shared" si="536"/>
        <v>2.4127062433833729E-4</v>
      </c>
      <c r="AR335" s="13">
        <f t="shared" si="537"/>
        <v>2.2171379573480548E-4</v>
      </c>
      <c r="AS335" s="13">
        <f t="shared" si="538"/>
        <v>4.0987683166112738E-4</v>
      </c>
      <c r="AT335" s="13">
        <f t="shared" si="539"/>
        <v>3.7886460013861716E-4</v>
      </c>
      <c r="AU335" s="13">
        <f t="shared" si="540"/>
        <v>2.334658839770138E-4</v>
      </c>
      <c r="AV335" s="13">
        <f t="shared" si="541"/>
        <v>1.0790065691257373E-4</v>
      </c>
      <c r="AW335" s="13">
        <f t="shared" si="542"/>
        <v>1.6937651167823585E-6</v>
      </c>
      <c r="AX335" s="13">
        <f t="shared" si="543"/>
        <v>3.8185977878674158E-3</v>
      </c>
      <c r="AY335" s="13">
        <f t="shared" si="544"/>
        <v>3.157069994716941E-3</v>
      </c>
      <c r="AZ335" s="13">
        <f t="shared" si="545"/>
        <v>1.3050721109211637E-3</v>
      </c>
      <c r="BA335" s="13">
        <f t="shared" si="546"/>
        <v>3.5966116632497625E-4</v>
      </c>
      <c r="BB335" s="13">
        <f t="shared" si="547"/>
        <v>7.4338509810928139E-5</v>
      </c>
      <c r="BC335" s="13">
        <f t="shared" si="548"/>
        <v>1.2292044976390215E-5</v>
      </c>
      <c r="BD335" s="13">
        <f t="shared" si="549"/>
        <v>3.05507418697474E-5</v>
      </c>
      <c r="BE335" s="13">
        <f t="shared" si="550"/>
        <v>5.6478403795164708E-5</v>
      </c>
      <c r="BF335" s="13">
        <f t="shared" si="551"/>
        <v>5.220511679960803E-5</v>
      </c>
      <c r="BG335" s="13">
        <f t="shared" si="552"/>
        <v>3.2170104404804286E-5</v>
      </c>
      <c r="BH335" s="13">
        <f t="shared" si="553"/>
        <v>1.4868019854096642E-5</v>
      </c>
      <c r="BI335" s="13">
        <f t="shared" si="554"/>
        <v>5.4972283981471732E-6</v>
      </c>
      <c r="BJ335" s="14">
        <f t="shared" si="555"/>
        <v>0.6124699498504792</v>
      </c>
      <c r="BK335" s="14">
        <f t="shared" si="556"/>
        <v>0.22505435872789184</v>
      </c>
      <c r="BL335" s="14">
        <f t="shared" si="557"/>
        <v>0.15614668582023089</v>
      </c>
      <c r="BM335" s="14">
        <f t="shared" si="558"/>
        <v>0.49734230355796599</v>
      </c>
      <c r="BN335" s="14">
        <f t="shared" si="559"/>
        <v>0.49966058686862042</v>
      </c>
    </row>
    <row r="336" spans="1:66" x14ac:dyDescent="0.25">
      <c r="A336" t="s">
        <v>80</v>
      </c>
      <c r="B336" t="s">
        <v>93</v>
      </c>
      <c r="C336" t="s">
        <v>88</v>
      </c>
      <c r="D336" s="11">
        <v>44413</v>
      </c>
      <c r="E336" s="10">
        <f>VLOOKUP(A336,home!$A$2:$E$405,3,FALSE)</f>
        <v>1.2518115942029</v>
      </c>
      <c r="F336" s="10">
        <f>VLOOKUP(B336,home!$B$2:$E$405,3,FALSE)</f>
        <v>0.73</v>
      </c>
      <c r="G336" s="10">
        <f>VLOOKUP(C336,away!$B$2:$E$405,4,FALSE)</f>
        <v>1.1100000000000001</v>
      </c>
      <c r="H336" s="10">
        <f>VLOOKUP(A336,away!$A$2:$E$405,3,FALSE)</f>
        <v>1.0561594202898601</v>
      </c>
      <c r="I336" s="10">
        <f>VLOOKUP(C336,away!$B$2:$E$405,3,FALSE)</f>
        <v>0.97</v>
      </c>
      <c r="J336" s="10">
        <f>VLOOKUP(B336,home!$B$2:$E$405,4,FALSE)</f>
        <v>0.99</v>
      </c>
      <c r="K336" s="12">
        <f t="shared" si="504"/>
        <v>1.0143429347826098</v>
      </c>
      <c r="L336" s="12">
        <f t="shared" si="505"/>
        <v>1.0142298913043526</v>
      </c>
      <c r="M336" s="13">
        <f t="shared" si="506"/>
        <v>0.13152309359554532</v>
      </c>
      <c r="N336" s="13">
        <f t="shared" si="507"/>
        <v>0.13340952074939333</v>
      </c>
      <c r="O336" s="13">
        <f t="shared" si="508"/>
        <v>0.13339465292142211</v>
      </c>
      <c r="P336" s="13">
        <f t="shared" si="509"/>
        <v>0.13530792372862296</v>
      </c>
      <c r="Q336" s="13">
        <f t="shared" si="510"/>
        <v>6.7661502402440551E-2</v>
      </c>
      <c r="R336" s="13">
        <f t="shared" si="511"/>
        <v>6.7646422166537892E-2</v>
      </c>
      <c r="S336" s="13">
        <f t="shared" si="512"/>
        <v>3.4800417408161817E-2</v>
      </c>
      <c r="T336" s="13">
        <f t="shared" si="513"/>
        <v>6.8624318227116468E-2</v>
      </c>
      <c r="U336" s="13">
        <f t="shared" si="514"/>
        <v>6.8616670387949441E-2</v>
      </c>
      <c r="V336" s="13">
        <f t="shared" si="515"/>
        <v>3.9779851546815166E-3</v>
      </c>
      <c r="W336" s="13">
        <f t="shared" si="516"/>
        <v>2.2877322306230713E-2</v>
      </c>
      <c r="X336" s="13">
        <f t="shared" si="517"/>
        <v>2.3202864115983018E-2</v>
      </c>
      <c r="Y336" s="13">
        <f t="shared" si="518"/>
        <v>1.176651917515156E-2</v>
      </c>
      <c r="Z336" s="13">
        <f t="shared" si="519"/>
        <v>2.2869674467032027E-2</v>
      </c>
      <c r="AA336" s="13">
        <f t="shared" si="520"/>
        <v>2.3197692716412189E-2</v>
      </c>
      <c r="AB336" s="13">
        <f t="shared" si="521"/>
        <v>1.1765207855075356E-2</v>
      </c>
      <c r="AC336" s="13">
        <f t="shared" si="522"/>
        <v>2.5577870831873419E-4</v>
      </c>
      <c r="AD336" s="13">
        <f t="shared" si="523"/>
        <v>5.8013625620174317E-3</v>
      </c>
      <c r="AE336" s="13">
        <f t="shared" si="524"/>
        <v>5.8839153206920796E-3</v>
      </c>
      <c r="AF336" s="13">
        <f t="shared" si="525"/>
        <v>2.9838213980747713E-3</v>
      </c>
      <c r="AG336" s="13">
        <f t="shared" si="526"/>
        <v>1.0087602840803257E-3</v>
      </c>
      <c r="AH336" s="13">
        <f t="shared" si="527"/>
        <v>5.798776862215956E-3</v>
      </c>
      <c r="AI336" s="13">
        <f t="shared" si="528"/>
        <v>5.8819483405696269E-3</v>
      </c>
      <c r="AJ336" s="13">
        <f t="shared" si="529"/>
        <v>2.9831563710065487E-3</v>
      </c>
      <c r="AK336" s="13">
        <f t="shared" si="530"/>
        <v>1.0086478627607406E-3</v>
      </c>
      <c r="AL336" s="13">
        <f t="shared" si="531"/>
        <v>1.052556931576591E-5</v>
      </c>
      <c r="AM336" s="13">
        <f t="shared" si="532"/>
        <v>1.1769142253789449E-3</v>
      </c>
      <c r="AN336" s="13">
        <f t="shared" si="533"/>
        <v>1.1936615868806334E-3</v>
      </c>
      <c r="AO336" s="13">
        <f t="shared" si="534"/>
        <v>6.0532363075806292E-4</v>
      </c>
      <c r="AP336" s="13">
        <f t="shared" si="535"/>
        <v>2.0464577340923546E-4</v>
      </c>
      <c r="AQ336" s="13">
        <f t="shared" si="536"/>
        <v>5.1889465130186012E-5</v>
      </c>
      <c r="AR336" s="13">
        <f t="shared" si="537"/>
        <v>1.1762585653326966E-3</v>
      </c>
      <c r="AS336" s="13">
        <f t="shared" si="538"/>
        <v>1.1931295652227499E-3</v>
      </c>
      <c r="AT336" s="13">
        <f t="shared" si="539"/>
        <v>6.0512127238197171E-4</v>
      </c>
      <c r="AU336" s="13">
        <f t="shared" si="540"/>
        <v>2.0460016244243869E-4</v>
      </c>
      <c r="AV336" s="13">
        <f t="shared" si="541"/>
        <v>5.1883682307215492E-5</v>
      </c>
      <c r="AW336" s="13">
        <f t="shared" si="542"/>
        <v>3.0079063414385982E-7</v>
      </c>
      <c r="AX336" s="13">
        <f t="shared" si="543"/>
        <v>1.9896577155971339E-4</v>
      </c>
      <c r="AY336" s="13">
        <f t="shared" si="544"/>
        <v>2.0179703286229476E-4</v>
      </c>
      <c r="AZ336" s="13">
        <f t="shared" si="545"/>
        <v>1.0233429135273304E-4</v>
      </c>
      <c r="BA336" s="13">
        <f t="shared" si="546"/>
        <v>3.459683239846347E-5</v>
      </c>
      <c r="BB336" s="13">
        <f t="shared" si="547"/>
        <v>8.7722853907421275E-6</v>
      </c>
      <c r="BC336" s="13">
        <f t="shared" si="548"/>
        <v>1.7794228116686295E-6</v>
      </c>
      <c r="BD336" s="13">
        <f t="shared" si="549"/>
        <v>1.9883276614386571E-4</v>
      </c>
      <c r="BE336" s="13">
        <f t="shared" si="550"/>
        <v>2.0168461154131313E-4</v>
      </c>
      <c r="BF336" s="13">
        <f t="shared" si="551"/>
        <v>1.0228868038565309E-4</v>
      </c>
      <c r="BG336" s="13">
        <f t="shared" si="552"/>
        <v>3.4585266752474569E-5</v>
      </c>
      <c r="BH336" s="13">
        <f t="shared" si="553"/>
        <v>8.7703302444861196E-6</v>
      </c>
      <c r="BI336" s="13">
        <f t="shared" si="554"/>
        <v>1.7792245038409475E-6</v>
      </c>
      <c r="BJ336" s="14">
        <f t="shared" si="555"/>
        <v>0.34700058685911295</v>
      </c>
      <c r="BK336" s="14">
        <f t="shared" si="556"/>
        <v>0.30607752119750831</v>
      </c>
      <c r="BL336" s="14">
        <f t="shared" si="557"/>
        <v>0.32407210961120864</v>
      </c>
      <c r="BM336" s="14">
        <f t="shared" si="558"/>
        <v>0.33087528032867164</v>
      </c>
      <c r="BN336" s="14">
        <f t="shared" si="559"/>
        <v>0.66894311556396213</v>
      </c>
    </row>
    <row r="337" spans="1:66" x14ac:dyDescent="0.25">
      <c r="A337" t="s">
        <v>80</v>
      </c>
      <c r="B337" t="s">
        <v>410</v>
      </c>
      <c r="C337" t="s">
        <v>86</v>
      </c>
      <c r="D337" s="11">
        <v>44413</v>
      </c>
      <c r="E337" s="10">
        <f>VLOOKUP(A337,home!$A$2:$E$405,3,FALSE)</f>
        <v>1.2518115942029</v>
      </c>
      <c r="F337" s="10">
        <f>VLOOKUP(B337,home!$B$2:$E$405,3,FALSE)</f>
        <v>1.1100000000000001</v>
      </c>
      <c r="G337" s="10">
        <f>VLOOKUP(C337,away!$B$2:$E$405,4,FALSE)</f>
        <v>1.01</v>
      </c>
      <c r="H337" s="10">
        <f>VLOOKUP(A337,away!$A$2:$E$405,3,FALSE)</f>
        <v>1.0561594202898601</v>
      </c>
      <c r="I337" s="10">
        <f>VLOOKUP(C337,away!$B$2:$E$405,3,FALSE)</f>
        <v>0.56000000000000005</v>
      </c>
      <c r="J337" s="10">
        <f>VLOOKUP(B337,home!$B$2:$E$405,4,FALSE)</f>
        <v>1.1100000000000001</v>
      </c>
      <c r="K337" s="12">
        <f t="shared" si="504"/>
        <v>1.4034059782608714</v>
      </c>
      <c r="L337" s="12">
        <f t="shared" si="505"/>
        <v>0.65650869565217718</v>
      </c>
      <c r="M337" s="13">
        <f t="shared" si="506"/>
        <v>0.12746484550731843</v>
      </c>
      <c r="N337" s="13">
        <f t="shared" si="507"/>
        <v>0.17888492620306906</v>
      </c>
      <c r="O337" s="13">
        <f t="shared" si="508"/>
        <v>8.3681779465515888E-2</v>
      </c>
      <c r="P337" s="13">
        <f t="shared" si="509"/>
        <v>0.11743950957341281</v>
      </c>
      <c r="Q337" s="13">
        <f t="shared" si="510"/>
        <v>0.125524087427071</v>
      </c>
      <c r="R337" s="13">
        <f t="shared" si="511"/>
        <v>2.7468907943379486E-2</v>
      </c>
      <c r="S337" s="13">
        <f t="shared" si="512"/>
        <v>2.7050671018253133E-2</v>
      </c>
      <c r="T337" s="13">
        <f t="shared" si="513"/>
        <v>8.240765490967622E-2</v>
      </c>
      <c r="U337" s="13">
        <f t="shared" si="514"/>
        <v>3.8550029624036308E-2</v>
      </c>
      <c r="V337" s="13">
        <f t="shared" si="515"/>
        <v>2.7692319795412684E-3</v>
      </c>
      <c r="W337" s="13">
        <f t="shared" si="516"/>
        <v>5.8720418236963917E-2</v>
      </c>
      <c r="X337" s="13">
        <f t="shared" si="517"/>
        <v>3.8550465184899491E-2</v>
      </c>
      <c r="Y337" s="13">
        <f t="shared" si="518"/>
        <v>1.2654357807661516E-2</v>
      </c>
      <c r="Z337" s="13">
        <f t="shared" si="519"/>
        <v>6.0111923082992649E-3</v>
      </c>
      <c r="AA337" s="13">
        <f t="shared" si="520"/>
        <v>8.4361432219429554E-3</v>
      </c>
      <c r="AB337" s="13">
        <f t="shared" si="521"/>
        <v>5.9196669155698383E-3</v>
      </c>
      <c r="AC337" s="13">
        <f t="shared" si="522"/>
        <v>1.5946418612419752E-4</v>
      </c>
      <c r="AD337" s="13">
        <f t="shared" si="523"/>
        <v>2.0602146499933464E-2</v>
      </c>
      <c r="AE337" s="13">
        <f t="shared" si="524"/>
        <v>1.3525488326306383E-2</v>
      </c>
      <c r="AF337" s="13">
        <f t="shared" si="525"/>
        <v>4.4398003495810757E-3</v>
      </c>
      <c r="AG337" s="13">
        <f t="shared" si="526"/>
        <v>9.7158917881985077E-4</v>
      </c>
      <c r="AH337" s="13">
        <f t="shared" si="527"/>
        <v>9.8660000540898751E-4</v>
      </c>
      <c r="AI337" s="13">
        <f t="shared" si="528"/>
        <v>1.3846003457431812E-3</v>
      </c>
      <c r="AJ337" s="13">
        <f t="shared" si="529"/>
        <v>9.7157820135902523E-4</v>
      </c>
      <c r="AK337" s="13">
        <f t="shared" si="530"/>
        <v>4.5450621871173365E-4</v>
      </c>
      <c r="AL337" s="13">
        <f t="shared" si="531"/>
        <v>5.8768818142486032E-6</v>
      </c>
      <c r="AM337" s="13">
        <f t="shared" si="532"/>
        <v>5.7826351126025804E-3</v>
      </c>
      <c r="AN337" s="13">
        <f t="shared" si="533"/>
        <v>3.7963502352072005E-3</v>
      </c>
      <c r="AO337" s="13">
        <f t="shared" si="534"/>
        <v>1.2461684705773574E-3</v>
      </c>
      <c r="AP337" s="13">
        <f t="shared" si="535"/>
        <v>2.7270681239386984E-4</v>
      </c>
      <c r="AQ337" s="13">
        <f t="shared" si="536"/>
        <v>4.4758598425040614E-5</v>
      </c>
      <c r="AR337" s="13">
        <f t="shared" si="537"/>
        <v>1.2954229653629711E-4</v>
      </c>
      <c r="AS337" s="13">
        <f t="shared" si="538"/>
        <v>1.8180043339668196E-4</v>
      </c>
      <c r="AT337" s="13">
        <f t="shared" si="539"/>
        <v>1.2756990753966046E-4</v>
      </c>
      <c r="AU337" s="13">
        <f t="shared" si="540"/>
        <v>5.9677456962448707E-5</v>
      </c>
      <c r="AV337" s="13">
        <f t="shared" si="541"/>
        <v>2.0937924967126594E-5</v>
      </c>
      <c r="AW337" s="13">
        <f t="shared" si="542"/>
        <v>1.5040707353451721E-7</v>
      </c>
      <c r="AX337" s="13">
        <f t="shared" si="543"/>
        <v>1.3525641145212817E-3</v>
      </c>
      <c r="AY337" s="13">
        <f t="shared" si="544"/>
        <v>8.8797010261030857E-4</v>
      </c>
      <c r="AZ337" s="13">
        <f t="shared" si="545"/>
        <v>2.9148004692141179E-4</v>
      </c>
      <c r="BA337" s="13">
        <f t="shared" si="546"/>
        <v>6.3786395137670483E-5</v>
      </c>
      <c r="BB337" s="13">
        <f t="shared" si="547"/>
        <v>1.0469080768046605E-5</v>
      </c>
      <c r="BC337" s="13">
        <f t="shared" si="548"/>
        <v>1.3746085119415144E-6</v>
      </c>
      <c r="BD337" s="13">
        <f t="shared" si="549"/>
        <v>1.417427402180532E-5</v>
      </c>
      <c r="BE337" s="13">
        <f t="shared" si="550"/>
        <v>1.989226089970935E-5</v>
      </c>
      <c r="BF337" s="13">
        <f t="shared" si="551"/>
        <v>1.3958458933888546E-5</v>
      </c>
      <c r="BG337" s="13">
        <f t="shared" si="552"/>
        <v>6.5297949050426864E-6</v>
      </c>
      <c r="BH337" s="13">
        <f t="shared" si="553"/>
        <v>2.2909883016385709E-6</v>
      </c>
      <c r="BI337" s="13">
        <f t="shared" si="554"/>
        <v>6.4303733572905813E-7</v>
      </c>
      <c r="BJ337" s="14">
        <f t="shared" si="555"/>
        <v>0.55003119770165854</v>
      </c>
      <c r="BK337" s="14">
        <f t="shared" si="556"/>
        <v>0.27577756924907443</v>
      </c>
      <c r="BL337" s="14">
        <f t="shared" si="557"/>
        <v>0.16843082877546744</v>
      </c>
      <c r="BM337" s="14">
        <f t="shared" si="558"/>
        <v>0.33889891221919632</v>
      </c>
      <c r="BN337" s="14">
        <f t="shared" si="559"/>
        <v>0.66046405611976677</v>
      </c>
    </row>
    <row r="338" spans="1:66" s="10" customFormat="1" x14ac:dyDescent="0.25">
      <c r="A338" t="s">
        <v>80</v>
      </c>
      <c r="B338" t="s">
        <v>412</v>
      </c>
      <c r="C338" t="s">
        <v>96</v>
      </c>
      <c r="D338" s="11">
        <v>44413</v>
      </c>
      <c r="E338" s="10">
        <f>VLOOKUP(A338,home!$A$2:$E$405,3,FALSE)</f>
        <v>1.2518115942029</v>
      </c>
      <c r="F338" s="10">
        <f>VLOOKUP(B338,home!$B$2:$E$405,3,FALSE)</f>
        <v>1.29</v>
      </c>
      <c r="G338" s="10">
        <f>VLOOKUP(C338,away!$B$2:$E$405,4,FALSE)</f>
        <v>1.67</v>
      </c>
      <c r="H338" s="10">
        <f>VLOOKUP(A338,away!$A$2:$E$405,3,FALSE)</f>
        <v>1.0561594202898601</v>
      </c>
      <c r="I338" s="10">
        <f>VLOOKUP(C338,away!$B$2:$E$405,3,FALSE)</f>
        <v>0.76</v>
      </c>
      <c r="J338" s="10">
        <f>VLOOKUP(B338,home!$B$2:$E$405,4,FALSE)</f>
        <v>1.1100000000000001</v>
      </c>
      <c r="K338" s="12">
        <f t="shared" si="504"/>
        <v>2.6967777173913077</v>
      </c>
      <c r="L338" s="12">
        <f t="shared" si="505"/>
        <v>0.89097608695652608</v>
      </c>
      <c r="M338" s="13">
        <f t="shared" si="506"/>
        <v>2.7660391347448597E-2</v>
      </c>
      <c r="N338" s="13">
        <f t="shared" si="507"/>
        <v>7.4593927040122715E-2</v>
      </c>
      <c r="O338" s="13">
        <f t="shared" si="508"/>
        <v>2.4644747246435905E-2</v>
      </c>
      <c r="P338" s="13">
        <f t="shared" si="509"/>
        <v>6.6461405224929146E-2</v>
      </c>
      <c r="Q338" s="13">
        <f t="shared" si="510"/>
        <v>0.10058162014725795</v>
      </c>
      <c r="R338" s="13">
        <f t="shared" si="511"/>
        <v>1.097894023283104E-2</v>
      </c>
      <c r="S338" s="13">
        <f t="shared" si="512"/>
        <v>3.9922775576344785E-2</v>
      </c>
      <c r="T338" s="13">
        <f t="shared" si="513"/>
        <v>8.9615818338551589E-2</v>
      </c>
      <c r="U338" s="13">
        <f t="shared" si="514"/>
        <v>2.9607761380469687E-2</v>
      </c>
      <c r="V338" s="13">
        <f t="shared" si="515"/>
        <v>1.065833624676262E-2</v>
      </c>
      <c r="W338" s="13">
        <f t="shared" si="516"/>
        <v>9.0415423997413952E-2</v>
      </c>
      <c r="X338" s="13">
        <f t="shared" si="517"/>
        <v>8.0557980673731072E-2</v>
      </c>
      <c r="Y338" s="13">
        <f t="shared" si="518"/>
        <v>3.588761719690018E-2</v>
      </c>
      <c r="Z338" s="13">
        <f t="shared" si="519"/>
        <v>3.2606577358591246E-3</v>
      </c>
      <c r="AA338" s="13">
        <f t="shared" si="520"/>
        <v>8.7932691261044804E-3</v>
      </c>
      <c r="AB338" s="13">
        <f t="shared" si="521"/>
        <v>1.1856746121151751E-2</v>
      </c>
      <c r="AC338" s="13">
        <f t="shared" si="522"/>
        <v>1.6005919697177852E-3</v>
      </c>
      <c r="AD338" s="13">
        <f t="shared" si="523"/>
        <v>6.0957575186178316E-2</v>
      </c>
      <c r="AE338" s="13">
        <f t="shared" si="524"/>
        <v>5.431174180973939E-2</v>
      </c>
      <c r="AF338" s="13">
        <f t="shared" si="525"/>
        <v>2.4195231596717375E-2</v>
      </c>
      <c r="AG338" s="13">
        <f t="shared" si="526"/>
        <v>7.1857909236833833E-3</v>
      </c>
      <c r="AH338" s="13">
        <f t="shared" si="527"/>
        <v>7.2629201760007203E-4</v>
      </c>
      <c r="AI338" s="13">
        <f t="shared" si="528"/>
        <v>1.9586481293830497E-3</v>
      </c>
      <c r="AJ338" s="13">
        <f t="shared" si="529"/>
        <v>2.6410193157651884E-3</v>
      </c>
      <c r="AK338" s="13">
        <f t="shared" si="530"/>
        <v>2.3740806806518658E-3</v>
      </c>
      <c r="AL338" s="13">
        <f t="shared" si="531"/>
        <v>1.5383381986602807E-4</v>
      </c>
      <c r="AM338" s="13">
        <f t="shared" si="532"/>
        <v>3.2877806093658188E-2</v>
      </c>
      <c r="AN338" s="13">
        <f t="shared" si="533"/>
        <v>2.9293339021043002E-2</v>
      </c>
      <c r="AO338" s="13">
        <f t="shared" si="534"/>
        <v>1.3049832287429904E-2</v>
      </c>
      <c r="AP338" s="13">
        <f t="shared" si="535"/>
        <v>3.8756961689644094E-3</v>
      </c>
      <c r="AQ338" s="13">
        <f t="shared" si="536"/>
        <v>8.6328815171407699E-4</v>
      </c>
      <c r="AR338" s="13">
        <f t="shared" si="537"/>
        <v>1.2942176396581455E-4</v>
      </c>
      <c r="AS338" s="13">
        <f t="shared" si="538"/>
        <v>3.49021729208486E-4</v>
      </c>
      <c r="AT338" s="13">
        <f t="shared" si="539"/>
        <v>4.7061701110741403E-4</v>
      </c>
      <c r="AU338" s="13">
        <f t="shared" si="540"/>
        <v>4.2304982299325725E-4</v>
      </c>
      <c r="AV338" s="13">
        <f t="shared" si="541"/>
        <v>2.8521783399863826E-4</v>
      </c>
      <c r="AW338" s="13">
        <f t="shared" si="542"/>
        <v>1.0267400967153376E-5</v>
      </c>
      <c r="AX338" s="13">
        <f t="shared" si="543"/>
        <v>1.4777355811681603E-2</v>
      </c>
      <c r="AY338" s="13">
        <f t="shared" si="544"/>
        <v>1.3166270656656355E-2</v>
      </c>
      <c r="AZ338" s="13">
        <f t="shared" si="545"/>
        <v>5.8654161547391044E-3</v>
      </c>
      <c r="BA338" s="13">
        <f t="shared" si="546"/>
        <v>1.7419818446403471E-3</v>
      </c>
      <c r="BB338" s="13">
        <f t="shared" si="547"/>
        <v>3.8801604187174184E-4</v>
      </c>
      <c r="BC338" s="13">
        <f t="shared" si="548"/>
        <v>6.9142602932648845E-5</v>
      </c>
      <c r="BD338" s="13">
        <f t="shared" si="549"/>
        <v>1.9218616137545418E-5</v>
      </c>
      <c r="BE338" s="13">
        <f t="shared" si="550"/>
        <v>5.1828335758829484E-5</v>
      </c>
      <c r="BF338" s="13">
        <f t="shared" si="551"/>
        <v>6.9884750501943249E-5</v>
      </c>
      <c r="BG338" s="13">
        <f t="shared" si="552"/>
        <v>6.2821212646363856E-5</v>
      </c>
      <c r="BH338" s="13">
        <f t="shared" si="553"/>
        <v>4.235371161105376E-5</v>
      </c>
      <c r="BI338" s="13">
        <f t="shared" si="554"/>
        <v>2.2843709144301455E-5</v>
      </c>
      <c r="BJ338" s="14">
        <f t="shared" si="555"/>
        <v>0.73427087174562755</v>
      </c>
      <c r="BK338" s="14">
        <f t="shared" si="556"/>
        <v>0.1596236048417253</v>
      </c>
      <c r="BL338" s="14">
        <f t="shared" si="557"/>
        <v>9.5507782747466713E-2</v>
      </c>
      <c r="BM338" s="14">
        <f t="shared" si="558"/>
        <v>0.67458588257596397</v>
      </c>
      <c r="BN338" s="14">
        <f t="shared" si="559"/>
        <v>0.30492103123902536</v>
      </c>
    </row>
    <row r="339" spans="1:66" x14ac:dyDescent="0.25">
      <c r="A339" t="s">
        <v>80</v>
      </c>
      <c r="B339" t="s">
        <v>95</v>
      </c>
      <c r="C339" t="s">
        <v>98</v>
      </c>
      <c r="D339" s="11">
        <v>44413</v>
      </c>
      <c r="E339" s="10">
        <f>VLOOKUP(A339,home!$A$2:$E$405,3,FALSE)</f>
        <v>1.2518115942029</v>
      </c>
      <c r="F339" s="10">
        <f>VLOOKUP(B339,home!$B$2:$E$405,3,FALSE)</f>
        <v>1.53</v>
      </c>
      <c r="G339" s="10">
        <f>VLOOKUP(C339,away!$B$2:$E$405,4,FALSE)</f>
        <v>0.8</v>
      </c>
      <c r="H339" s="10">
        <f>VLOOKUP(A339,away!$A$2:$E$405,3,FALSE)</f>
        <v>1.0561594202898601</v>
      </c>
      <c r="I339" s="10">
        <f>VLOOKUP(C339,away!$B$2:$E$405,3,FALSE)</f>
        <v>1.01</v>
      </c>
      <c r="J339" s="10">
        <f>VLOOKUP(B339,home!$B$2:$E$405,4,FALSE)</f>
        <v>0.49</v>
      </c>
      <c r="K339" s="12">
        <f t="shared" si="504"/>
        <v>1.5322173913043498</v>
      </c>
      <c r="L339" s="12">
        <f t="shared" si="505"/>
        <v>0.52269329710145185</v>
      </c>
      <c r="M339" s="13">
        <f t="shared" si="506"/>
        <v>0.12810427626376819</v>
      </c>
      <c r="N339" s="13">
        <f t="shared" si="507"/>
        <v>0.19628359999180262</v>
      </c>
      <c r="O339" s="13">
        <f t="shared" si="508"/>
        <v>6.6959246533104241E-2</v>
      </c>
      <c r="P339" s="13">
        <f t="shared" si="509"/>
        <v>0.1025961220466578</v>
      </c>
      <c r="Q339" s="13">
        <f t="shared" si="510"/>
        <v>0.15037457276763316</v>
      </c>
      <c r="R339" s="13">
        <f t="shared" si="511"/>
        <v>1.7499574670908607E-2</v>
      </c>
      <c r="S339" s="13">
        <f t="shared" si="512"/>
        <v>2.0541789403929856E-2</v>
      </c>
      <c r="T339" s="13">
        <f t="shared" si="513"/>
        <v>7.8599781240136363E-2</v>
      </c>
      <c r="U339" s="13">
        <f t="shared" si="514"/>
        <v>2.6813152651195257E-2</v>
      </c>
      <c r="V339" s="13">
        <f t="shared" si="515"/>
        <v>1.8279448189561407E-3</v>
      </c>
      <c r="W339" s="13">
        <f t="shared" si="516"/>
        <v>7.6802178534843016E-2</v>
      </c>
      <c r="X339" s="13">
        <f t="shared" si="517"/>
        <v>4.0143983922951446E-2</v>
      </c>
      <c r="Y339" s="13">
        <f t="shared" si="518"/>
        <v>1.0491495657737581E-2</v>
      </c>
      <c r="Z339" s="13">
        <f t="shared" si="519"/>
        <v>3.0489701275367579E-3</v>
      </c>
      <c r="AA339" s="13">
        <f t="shared" si="520"/>
        <v>4.6716850549792617E-3</v>
      </c>
      <c r="AB339" s="13">
        <f t="shared" si="521"/>
        <v>3.5790185439679217E-3</v>
      </c>
      <c r="AC339" s="13">
        <f t="shared" si="522"/>
        <v>9.1497750509335528E-5</v>
      </c>
      <c r="AD339" s="13">
        <f t="shared" si="523"/>
        <v>2.9419408410287031E-2</v>
      </c>
      <c r="AE339" s="13">
        <f t="shared" si="524"/>
        <v>1.5377327580747108E-2</v>
      </c>
      <c r="AF339" s="13">
        <f t="shared" si="525"/>
        <v>4.0188130268948982E-3</v>
      </c>
      <c r="AG339" s="13">
        <f t="shared" si="526"/>
        <v>7.0020221048732009E-4</v>
      </c>
      <c r="AH339" s="13">
        <f t="shared" si="527"/>
        <v>3.984190621815055E-4</v>
      </c>
      <c r="AI339" s="13">
        <f t="shared" si="528"/>
        <v>6.1046461610167187E-4</v>
      </c>
      <c r="AJ339" s="13">
        <f t="shared" si="529"/>
        <v>4.6768225078345756E-4</v>
      </c>
      <c r="AK339" s="13">
        <f t="shared" si="530"/>
        <v>2.3886362608492541E-4</v>
      </c>
      <c r="AL339" s="13">
        <f t="shared" si="531"/>
        <v>2.9311478592398741E-6</v>
      </c>
      <c r="AM339" s="13">
        <f t="shared" si="532"/>
        <v>9.0153858416254472E-3</v>
      </c>
      <c r="AN339" s="13">
        <f t="shared" si="533"/>
        <v>4.7122817502009513E-3</v>
      </c>
      <c r="AO339" s="13">
        <f t="shared" si="534"/>
        <v>1.2315390424417676E-3</v>
      </c>
      <c r="AP339" s="13">
        <f t="shared" si="535"/>
        <v>2.1457240086768413E-4</v>
      </c>
      <c r="AQ339" s="13">
        <f t="shared" si="536"/>
        <v>2.803888891912606E-5</v>
      </c>
      <c r="AR339" s="13">
        <f t="shared" si="537"/>
        <v>4.1650194647943918E-5</v>
      </c>
      <c r="AS339" s="13">
        <f t="shared" si="538"/>
        <v>6.3817152590791012E-5</v>
      </c>
      <c r="AT339" s="13">
        <f t="shared" si="539"/>
        <v>4.8890875531566722E-5</v>
      </c>
      <c r="AU339" s="13">
        <f t="shared" si="540"/>
        <v>2.4970483255187616E-5</v>
      </c>
      <c r="AV339" s="13">
        <f t="shared" si="541"/>
        <v>9.5650521782181305E-6</v>
      </c>
      <c r="AW339" s="13">
        <f t="shared" si="542"/>
        <v>6.5208249845396441E-8</v>
      </c>
      <c r="AX339" s="13">
        <f t="shared" si="543"/>
        <v>2.3022551626429161E-3</v>
      </c>
      <c r="AY339" s="13">
        <f t="shared" si="544"/>
        <v>1.203373341730665E-3</v>
      </c>
      <c r="AZ339" s="13">
        <f t="shared" si="545"/>
        <v>3.1449758981659667E-4</v>
      </c>
      <c r="BA339" s="13">
        <f t="shared" si="546"/>
        <v>5.4795260717232308E-5</v>
      </c>
      <c r="BB339" s="13">
        <f t="shared" si="547"/>
        <v>7.1602788724559539E-6</v>
      </c>
      <c r="BC339" s="13">
        <f t="shared" si="548"/>
        <v>7.4852595440197413E-7</v>
      </c>
      <c r="BD339" s="13">
        <f t="shared" si="549"/>
        <v>3.6283795942418395E-6</v>
      </c>
      <c r="BE339" s="13">
        <f t="shared" si="550"/>
        <v>5.5594663165511661E-6</v>
      </c>
      <c r="BF339" s="13">
        <f t="shared" si="551"/>
        <v>4.2591554882952157E-6</v>
      </c>
      <c r="BG339" s="13">
        <f t="shared" si="552"/>
        <v>2.1753173704784337E-6</v>
      </c>
      <c r="BH339" s="13">
        <f t="shared" si="553"/>
        <v>8.3326477666337593E-7</v>
      </c>
      <c r="BI339" s="13">
        <f t="shared" si="554"/>
        <v>2.5534855647299185E-7</v>
      </c>
      <c r="BJ339" s="14">
        <f t="shared" si="555"/>
        <v>0.62129601142730984</v>
      </c>
      <c r="BK339" s="14">
        <f t="shared" si="556"/>
        <v>0.25436793477341124</v>
      </c>
      <c r="BL339" s="14">
        <f t="shared" si="557"/>
        <v>0.12144371169961328</v>
      </c>
      <c r="BM339" s="14">
        <f t="shared" si="558"/>
        <v>0.33713592762051547</v>
      </c>
      <c r="BN339" s="14">
        <f t="shared" si="559"/>
        <v>0.66181739227387459</v>
      </c>
    </row>
    <row r="340" spans="1:66" x14ac:dyDescent="0.25">
      <c r="A340" t="s">
        <v>122</v>
      </c>
      <c r="B340" t="s">
        <v>130</v>
      </c>
      <c r="C340" t="s">
        <v>133</v>
      </c>
      <c r="D340" s="11">
        <v>44413</v>
      </c>
      <c r="E340" s="10">
        <f>VLOOKUP(A340,home!$A$2:$E$405,3,FALSE)</f>
        <v>1.26086956521739</v>
      </c>
      <c r="F340" s="10">
        <f>VLOOKUP(B340,home!$B$2:$E$405,3,FALSE)</f>
        <v>1.03</v>
      </c>
      <c r="G340" s="10">
        <f>VLOOKUP(C340,away!$B$2:$E$405,4,FALSE)</f>
        <v>1.34</v>
      </c>
      <c r="H340" s="10">
        <f>VLOOKUP(A340,away!$A$2:$E$405,3,FALSE)</f>
        <v>1.09963768115942</v>
      </c>
      <c r="I340" s="10">
        <f>VLOOKUP(C340,away!$B$2:$E$405,3,FALSE)</f>
        <v>0.69</v>
      </c>
      <c r="J340" s="10">
        <f>VLOOKUP(B340,home!$B$2:$E$405,4,FALSE)</f>
        <v>0.79</v>
      </c>
      <c r="K340" s="12">
        <f t="shared" si="504"/>
        <v>1.7402521739130419</v>
      </c>
      <c r="L340" s="12">
        <f t="shared" si="505"/>
        <v>0.59941249999999979</v>
      </c>
      <c r="M340" s="13">
        <f t="shared" si="506"/>
        <v>9.6359944816804655E-2</v>
      </c>
      <c r="N340" s="13">
        <f t="shared" si="507"/>
        <v>0.16769060344558506</v>
      </c>
      <c r="O340" s="13">
        <f t="shared" si="508"/>
        <v>5.7759355422502892E-2</v>
      </c>
      <c r="P340" s="13">
        <f t="shared" si="509"/>
        <v>0.1005158438378267</v>
      </c>
      <c r="Q340" s="13">
        <f t="shared" si="510"/>
        <v>0.14591196859548464</v>
      </c>
      <c r="R340" s="13">
        <f t="shared" si="511"/>
        <v>1.7310839816095498E-2</v>
      </c>
      <c r="S340" s="13">
        <f t="shared" si="512"/>
        <v>2.6212745559471257E-2</v>
      </c>
      <c r="T340" s="13">
        <f t="shared" si="513"/>
        <v>8.7461457875740889E-2</v>
      </c>
      <c r="U340" s="13">
        <f t="shared" si="514"/>
        <v>3.0125226622220638E-2</v>
      </c>
      <c r="V340" s="13">
        <f t="shared" si="515"/>
        <v>3.0381414004262393E-3</v>
      </c>
      <c r="W340" s="13">
        <f t="shared" si="516"/>
        <v>8.4641206849407874E-2</v>
      </c>
      <c r="X340" s="13">
        <f t="shared" si="517"/>
        <v>5.0734997400620672E-2</v>
      </c>
      <c r="Y340" s="13">
        <f t="shared" si="518"/>
        <v>1.5205595814699763E-2</v>
      </c>
      <c r="Z340" s="13">
        <f t="shared" si="519"/>
        <v>3.4587779237551133E-3</v>
      </c>
      <c r="AA340" s="13">
        <f t="shared" si="520"/>
        <v>6.0191458008972739E-3</v>
      </c>
      <c r="AB340" s="13">
        <f t="shared" si="521"/>
        <v>5.23741578255552E-3</v>
      </c>
      <c r="AC340" s="13">
        <f t="shared" si="522"/>
        <v>1.9807331974339655E-4</v>
      </c>
      <c r="AD340" s="13">
        <f t="shared" si="523"/>
        <v>3.6824261055576367E-2</v>
      </c>
      <c r="AE340" s="13">
        <f t="shared" si="524"/>
        <v>2.2072922379975657E-2</v>
      </c>
      <c r="AF340" s="13">
        <f t="shared" si="525"/>
        <v>6.6153927930435764E-3</v>
      </c>
      <c r="AG340" s="13">
        <f t="shared" si="526"/>
        <v>1.3217830441867439E-3</v>
      </c>
      <c r="AH340" s="13">
        <f t="shared" si="527"/>
        <v>5.1830868055571517E-4</v>
      </c>
      <c r="AI340" s="13">
        <f t="shared" si="528"/>
        <v>9.0198780809508383E-4</v>
      </c>
      <c r="AJ340" s="13">
        <f t="shared" si="529"/>
        <v>7.8484312194026476E-4</v>
      </c>
      <c r="AK340" s="13">
        <f t="shared" si="530"/>
        <v>4.5527498304574808E-4</v>
      </c>
      <c r="AL340" s="13">
        <f t="shared" si="531"/>
        <v>8.2646402148188293E-6</v>
      </c>
      <c r="AM340" s="13">
        <f t="shared" si="532"/>
        <v>1.2816700070941624E-2</v>
      </c>
      <c r="AN340" s="13">
        <f t="shared" si="533"/>
        <v>7.6824902312732923E-3</v>
      </c>
      <c r="AO340" s="13">
        <f t="shared" si="534"/>
        <v>2.30249033787655E-3</v>
      </c>
      <c r="AP340" s="13">
        <f t="shared" si="535"/>
        <v>4.6004716321747572E-4</v>
      </c>
      <c r="AQ340" s="13">
        <f t="shared" si="536"/>
        <v>6.8939505055523755E-5</v>
      </c>
      <c r="AR340" s="13">
        <f t="shared" si="537"/>
        <v>6.2136140396720538E-5</v>
      </c>
      <c r="AS340" s="13">
        <f t="shared" si="538"/>
        <v>1.0813255340395892E-4</v>
      </c>
      <c r="AT340" s="13">
        <f t="shared" si="539"/>
        <v>9.4088955566003817E-5</v>
      </c>
      <c r="AU340" s="13">
        <f t="shared" si="540"/>
        <v>5.4579503154981913E-5</v>
      </c>
      <c r="AV340" s="13">
        <f t="shared" si="541"/>
        <v>2.3745524754137743E-5</v>
      </c>
      <c r="AW340" s="13">
        <f t="shared" si="542"/>
        <v>2.3947458631623755E-7</v>
      </c>
      <c r="AX340" s="13">
        <f t="shared" si="543"/>
        <v>3.7173816934746025E-3</v>
      </c>
      <c r="AY340" s="13">
        <f t="shared" si="544"/>
        <v>2.228245054339844E-3</v>
      </c>
      <c r="AZ340" s="13">
        <f t="shared" si="545"/>
        <v>6.6781896931724055E-4</v>
      </c>
      <c r="BA340" s="13">
        <f t="shared" si="546"/>
        <v>1.3343301264862344E-4</v>
      </c>
      <c r="BB340" s="13">
        <f t="shared" si="547"/>
        <v>1.9995353923560741E-5</v>
      </c>
      <c r="BC340" s="13">
        <f t="shared" si="548"/>
        <v>2.3970930167412711E-6</v>
      </c>
      <c r="BD340" s="13">
        <f t="shared" si="549"/>
        <v>6.207529875924868E-6</v>
      </c>
      <c r="BE340" s="13">
        <f t="shared" si="550"/>
        <v>1.0802667361208409E-5</v>
      </c>
      <c r="BF340" s="13">
        <f t="shared" si="551"/>
        <v>9.3996826797011988E-6</v>
      </c>
      <c r="BG340" s="13">
        <f t="shared" si="552"/>
        <v>5.4526060724809259E-6</v>
      </c>
      <c r="BH340" s="13">
        <f t="shared" si="553"/>
        <v>2.3722273927815956E-6</v>
      </c>
      <c r="BI340" s="13">
        <f t="shared" si="554"/>
        <v>8.2565477546084759E-7</v>
      </c>
      <c r="BJ340" s="14">
        <f t="shared" si="555"/>
        <v>0.64858012773940621</v>
      </c>
      <c r="BK340" s="14">
        <f t="shared" si="556"/>
        <v>0.2285612586288269</v>
      </c>
      <c r="BL340" s="14">
        <f t="shared" si="557"/>
        <v>0.11949014108334202</v>
      </c>
      <c r="BM340" s="14">
        <f t="shared" si="558"/>
        <v>0.41231374386127728</v>
      </c>
      <c r="BN340" s="14">
        <f t="shared" si="559"/>
        <v>0.58554855593429944</v>
      </c>
    </row>
    <row r="341" spans="1:66" x14ac:dyDescent="0.25">
      <c r="A341" t="s">
        <v>122</v>
      </c>
      <c r="B341" t="s">
        <v>362</v>
      </c>
      <c r="C341" t="s">
        <v>143</v>
      </c>
      <c r="D341" s="11">
        <v>44413</v>
      </c>
      <c r="E341" s="10">
        <f>VLOOKUP(A341,home!$A$2:$E$405,3,FALSE)</f>
        <v>1.26086956521739</v>
      </c>
      <c r="F341" s="10">
        <f>VLOOKUP(B341,home!$B$2:$E$405,3,FALSE)</f>
        <v>1.31</v>
      </c>
      <c r="G341" s="10">
        <f>VLOOKUP(C341,away!$B$2:$E$405,4,FALSE)</f>
        <v>0.9</v>
      </c>
      <c r="H341" s="10">
        <f>VLOOKUP(A341,away!$A$2:$E$405,3,FALSE)</f>
        <v>1.09963768115942</v>
      </c>
      <c r="I341" s="10">
        <f>VLOOKUP(C341,away!$B$2:$E$405,3,FALSE)</f>
        <v>0.86</v>
      </c>
      <c r="J341" s="10">
        <f>VLOOKUP(B341,home!$B$2:$E$405,4,FALSE)</f>
        <v>0.99</v>
      </c>
      <c r="K341" s="12">
        <f t="shared" si="504"/>
        <v>1.4865652173913029</v>
      </c>
      <c r="L341" s="12">
        <f t="shared" si="505"/>
        <v>0.93623152173913005</v>
      </c>
      <c r="M341" s="13">
        <f t="shared" si="506"/>
        <v>8.8673274329643781E-2</v>
      </c>
      <c r="N341" s="13">
        <f t="shared" si="507"/>
        <v>0.13181860533064554</v>
      </c>
      <c r="O341" s="13">
        <f t="shared" si="508"/>
        <v>8.3018714563233731E-2</v>
      </c>
      <c r="P341" s="13">
        <f t="shared" si="509"/>
        <v>0.12341273346224009</v>
      </c>
      <c r="Q341" s="13">
        <f t="shared" si="510"/>
        <v>9.7978476844784751E-2</v>
      </c>
      <c r="R341" s="13">
        <f t="shared" si="511"/>
        <v>3.8862368734181391E-2</v>
      </c>
      <c r="S341" s="13">
        <f t="shared" si="512"/>
        <v>4.2940510812766487E-2</v>
      </c>
      <c r="T341" s="13">
        <f t="shared" si="513"/>
        <v>9.1730538474074932E-2</v>
      </c>
      <c r="U341" s="13">
        <f t="shared" si="514"/>
        <v>5.7771445625669333E-2</v>
      </c>
      <c r="V341" s="13">
        <f t="shared" si="515"/>
        <v>6.6403645614646406E-3</v>
      </c>
      <c r="W341" s="13">
        <f t="shared" si="516"/>
        <v>4.8550465243478717E-2</v>
      </c>
      <c r="X341" s="13">
        <f t="shared" si="517"/>
        <v>4.5454475956044828E-2</v>
      </c>
      <c r="Y341" s="13">
        <f t="shared" si="518"/>
        <v>2.1277956597091266E-2</v>
      </c>
      <c r="Z341" s="13">
        <f t="shared" si="519"/>
        <v>1.2128058206129945E-2</v>
      </c>
      <c r="AA341" s="13">
        <f t="shared" si="520"/>
        <v>1.8029149483729939E-2</v>
      </c>
      <c r="AB341" s="13">
        <f t="shared" si="521"/>
        <v>1.3400753260830647E-2</v>
      </c>
      <c r="AC341" s="13">
        <f t="shared" si="522"/>
        <v>5.7761593608070998E-4</v>
      </c>
      <c r="AD341" s="13">
        <f t="shared" si="523"/>
        <v>1.8043358229780211E-2</v>
      </c>
      <c r="AE341" s="13">
        <f t="shared" si="524"/>
        <v>1.6892760732751384E-2</v>
      </c>
      <c r="AF341" s="13">
        <f t="shared" si="525"/>
        <v>7.907767543599422E-3</v>
      </c>
      <c r="AG341" s="13">
        <f t="shared" si="526"/>
        <v>2.4678337469677967E-3</v>
      </c>
      <c r="AH341" s="13">
        <f t="shared" si="527"/>
        <v>2.8386675975164456E-3</v>
      </c>
      <c r="AI341" s="13">
        <f t="shared" si="528"/>
        <v>4.2198645142036825E-3</v>
      </c>
      <c r="AJ341" s="13">
        <f t="shared" si="529"/>
        <v>3.1365519044595216E-3</v>
      </c>
      <c r="AK341" s="13">
        <f t="shared" si="530"/>
        <v>1.5542296545706579E-3</v>
      </c>
      <c r="AL341" s="13">
        <f t="shared" si="531"/>
        <v>3.2156323132071395E-5</v>
      </c>
      <c r="AM341" s="13">
        <f t="shared" si="532"/>
        <v>5.3645257498644719E-3</v>
      </c>
      <c r="AN341" s="13">
        <f t="shared" si="533"/>
        <v>5.0224381062043619E-3</v>
      </c>
      <c r="AO341" s="13">
        <f t="shared" si="534"/>
        <v>2.3510824355061515E-3</v>
      </c>
      <c r="AP341" s="13">
        <f t="shared" si="535"/>
        <v>7.3371916210935488E-4</v>
      </c>
      <c r="AQ341" s="13">
        <f t="shared" si="536"/>
        <v>1.7173275191770018E-4</v>
      </c>
      <c r="AR341" s="13">
        <f t="shared" si="537"/>
        <v>5.3153001690687651E-4</v>
      </c>
      <c r="AS341" s="13">
        <f t="shared" si="538"/>
        <v>7.9015403513317387E-4</v>
      </c>
      <c r="AT341" s="13">
        <f t="shared" si="539"/>
        <v>5.8730775250518102E-4</v>
      </c>
      <c r="AU341" s="13">
        <f t="shared" si="540"/>
        <v>2.9102375892615392E-4</v>
      </c>
      <c r="AV341" s="13">
        <f t="shared" si="541"/>
        <v>1.0815644936352305E-4</v>
      </c>
      <c r="AW341" s="13">
        <f t="shared" si="542"/>
        <v>1.2431716839854679E-6</v>
      </c>
      <c r="AX341" s="13">
        <f t="shared" si="543"/>
        <v>1.3291195645914195E-3</v>
      </c>
      <c r="AY341" s="13">
        <f t="shared" si="544"/>
        <v>1.2443636325306746E-3</v>
      </c>
      <c r="AZ341" s="13">
        <f t="shared" si="545"/>
        <v>5.8250622864051244E-4</v>
      </c>
      <c r="BA341" s="13">
        <f t="shared" si="546"/>
        <v>1.8178689762087623E-4</v>
      </c>
      <c r="BB341" s="13">
        <f t="shared" si="547"/>
        <v>4.2548655947957097E-5</v>
      </c>
      <c r="BC341" s="13">
        <f t="shared" si="548"/>
        <v>7.9670785812221128E-6</v>
      </c>
      <c r="BD341" s="13">
        <f t="shared" si="549"/>
        <v>8.2939192763125069E-5</v>
      </c>
      <c r="BE341" s="13">
        <f t="shared" si="550"/>
        <v>1.232945191201742E-4</v>
      </c>
      <c r="BF341" s="13">
        <f t="shared" si="551"/>
        <v>9.1642671809518973E-5</v>
      </c>
      <c r="BG341" s="13">
        <f t="shared" si="552"/>
        <v>4.5410936113612462E-5</v>
      </c>
      <c r="BH341" s="13">
        <f t="shared" si="553"/>
        <v>1.6876579528918719E-5</v>
      </c>
      <c r="BI341" s="13">
        <f t="shared" si="554"/>
        <v>5.0176272232457312E-6</v>
      </c>
      <c r="BJ341" s="14">
        <f t="shared" si="555"/>
        <v>0.49915402896273342</v>
      </c>
      <c r="BK341" s="14">
        <f t="shared" si="556"/>
        <v>0.26352101905785846</v>
      </c>
      <c r="BL341" s="14">
        <f t="shared" si="557"/>
        <v>0.2255050988777888</v>
      </c>
      <c r="BM341" s="14">
        <f t="shared" si="558"/>
        <v>0.43530091137893462</v>
      </c>
      <c r="BN341" s="14">
        <f t="shared" si="559"/>
        <v>0.56376417326472927</v>
      </c>
    </row>
    <row r="342" spans="1:66" x14ac:dyDescent="0.25">
      <c r="A342" t="s">
        <v>122</v>
      </c>
      <c r="B342" t="s">
        <v>126</v>
      </c>
      <c r="C342" t="s">
        <v>135</v>
      </c>
      <c r="D342" s="11">
        <v>44413</v>
      </c>
      <c r="E342" s="10">
        <f>VLOOKUP(A342,home!$A$2:$E$405,3,FALSE)</f>
        <v>1.26086956521739</v>
      </c>
      <c r="F342" s="10">
        <f>VLOOKUP(B342,home!$B$2:$E$405,3,FALSE)</f>
        <v>1.28</v>
      </c>
      <c r="G342" s="10">
        <f>VLOOKUP(C342,away!$B$2:$E$405,4,FALSE)</f>
        <v>1.1000000000000001</v>
      </c>
      <c r="H342" s="10">
        <f>VLOOKUP(A342,away!$A$2:$E$405,3,FALSE)</f>
        <v>1.09963768115942</v>
      </c>
      <c r="I342" s="10">
        <f>VLOOKUP(C342,away!$B$2:$E$405,3,FALSE)</f>
        <v>0.97</v>
      </c>
      <c r="J342" s="10">
        <f>VLOOKUP(B342,home!$B$2:$E$405,4,FALSE)</f>
        <v>0.83</v>
      </c>
      <c r="K342" s="12">
        <f t="shared" si="504"/>
        <v>1.7753043478260855</v>
      </c>
      <c r="L342" s="12">
        <f t="shared" si="505"/>
        <v>0.88531829710144894</v>
      </c>
      <c r="M342" s="13">
        <f t="shared" si="506"/>
        <v>6.9904682395380113E-2</v>
      </c>
      <c r="N342" s="13">
        <f t="shared" si="507"/>
        <v>0.12410208658991995</v>
      </c>
      <c r="O342" s="13">
        <f t="shared" si="508"/>
        <v>6.1887894377695561E-2</v>
      </c>
      <c r="P342" s="13">
        <f t="shared" si="509"/>
        <v>0.10986984796652449</v>
      </c>
      <c r="Q342" s="13">
        <f t="shared" si="510"/>
        <v>0.11015948694868714</v>
      </c>
      <c r="R342" s="13">
        <f t="shared" si="511"/>
        <v>2.7395242630827883E-2</v>
      </c>
      <c r="S342" s="13">
        <f t="shared" si="512"/>
        <v>4.317086881216195E-2</v>
      </c>
      <c r="T342" s="13">
        <f t="shared" si="513"/>
        <v>9.7526209394980995E-2</v>
      </c>
      <c r="U342" s="13">
        <f t="shared" si="514"/>
        <v>4.8634893352259269E-2</v>
      </c>
      <c r="V342" s="13">
        <f t="shared" si="515"/>
        <v>7.5391179189266931E-3</v>
      </c>
      <c r="W342" s="13">
        <f t="shared" si="516"/>
        <v>6.5188872044765062E-2</v>
      </c>
      <c r="X342" s="13">
        <f t="shared" si="517"/>
        <v>5.7712901188635653E-2</v>
      </c>
      <c r="Y342" s="13">
        <f t="shared" si="518"/>
        <v>2.5547143700553551E-2</v>
      </c>
      <c r="Z342" s="13">
        <f t="shared" si="519"/>
        <v>8.0845031848685214E-3</v>
      </c>
      <c r="AA342" s="13">
        <f t="shared" si="520"/>
        <v>1.4352453654110921E-2</v>
      </c>
      <c r="AB342" s="13">
        <f t="shared" si="521"/>
        <v>1.2739986687057756E-2</v>
      </c>
      <c r="AC342" s="13">
        <f t="shared" si="522"/>
        <v>7.4058141669716584E-4</v>
      </c>
      <c r="AD342" s="13">
        <f t="shared" si="523"/>
        <v>2.8932521992737457E-2</v>
      </c>
      <c r="AE342" s="13">
        <f t="shared" si="524"/>
        <v>2.5614491101460548E-2</v>
      </c>
      <c r="AF342" s="13">
        <f t="shared" si="525"/>
        <v>1.1338488821532633E-2</v>
      </c>
      <c r="AG342" s="13">
        <f t="shared" si="526"/>
        <v>3.3460572050610289E-3</v>
      </c>
      <c r="AH342" s="13">
        <f t="shared" si="527"/>
        <v>1.7893396481347597E-3</v>
      </c>
      <c r="AI342" s="13">
        <f t="shared" si="528"/>
        <v>3.1766224570712368E-3</v>
      </c>
      <c r="AJ342" s="13">
        <f t="shared" si="529"/>
        <v>2.8197358297202759E-3</v>
      </c>
      <c r="AK342" s="13">
        <f t="shared" si="530"/>
        <v>1.6686297594077997E-3</v>
      </c>
      <c r="AL342" s="13">
        <f t="shared" si="531"/>
        <v>4.6559151616846945E-5</v>
      </c>
      <c r="AM342" s="13">
        <f t="shared" si="532"/>
        <v>1.0272806417456121E-2</v>
      </c>
      <c r="AN342" s="13">
        <f t="shared" si="533"/>
        <v>9.0947034839550887E-3</v>
      </c>
      <c r="AO342" s="13">
        <f t="shared" si="534"/>
        <v>4.0258537005288669E-3</v>
      </c>
      <c r="AP342" s="13">
        <f t="shared" si="535"/>
        <v>1.1880539808439277E-3</v>
      </c>
      <c r="AQ342" s="13">
        <f t="shared" si="536"/>
        <v>2.6295148179633588E-4</v>
      </c>
      <c r="AR342" s="13">
        <f t="shared" si="537"/>
        <v>3.1682702604455431E-4</v>
      </c>
      <c r="AS342" s="13">
        <f t="shared" si="538"/>
        <v>5.6246439684570564E-4</v>
      </c>
      <c r="AT342" s="13">
        <f t="shared" si="539"/>
        <v>4.9927274460877919E-4</v>
      </c>
      <c r="AU342" s="13">
        <f t="shared" si="540"/>
        <v>2.9545369141834276E-4</v>
      </c>
      <c r="AV342" s="13">
        <f t="shared" si="541"/>
        <v>1.311300557390627E-4</v>
      </c>
      <c r="AW342" s="13">
        <f t="shared" si="542"/>
        <v>2.0327071466402171E-6</v>
      </c>
      <c r="AX342" s="13">
        <f t="shared" si="543"/>
        <v>3.0395596495475931E-3</v>
      </c>
      <c r="AY342" s="13">
        <f t="shared" si="544"/>
        <v>2.6909777728757519E-3</v>
      </c>
      <c r="AZ342" s="13">
        <f t="shared" si="545"/>
        <v>1.1911859297101051E-3</v>
      </c>
      <c r="BA342" s="13">
        <f t="shared" si="546"/>
        <v>3.5152623294071886E-4</v>
      </c>
      <c r="BB342" s="13">
        <f t="shared" si="547"/>
        <v>7.7803151483391125E-5</v>
      </c>
      <c r="BC342" s="13">
        <f t="shared" si="548"/>
        <v>1.377611071608038E-5</v>
      </c>
      <c r="BD342" s="13">
        <f t="shared" si="549"/>
        <v>4.6748793862246855E-5</v>
      </c>
      <c r="BE342" s="13">
        <f t="shared" si="550"/>
        <v>8.2993336999272261E-5</v>
      </c>
      <c r="BF342" s="13">
        <f t="shared" si="551"/>
        <v>7.3669216007701813E-5</v>
      </c>
      <c r="BG342" s="13">
        <f t="shared" si="552"/>
        <v>4.359509315980402E-5</v>
      </c>
      <c r="BH342" s="13">
        <f t="shared" si="553"/>
        <v>1.9348639607620839E-5</v>
      </c>
      <c r="BI342" s="13">
        <f t="shared" si="554"/>
        <v>6.8699448039858507E-6</v>
      </c>
      <c r="BJ342" s="14">
        <f t="shared" si="555"/>
        <v>0.58167745690018813</v>
      </c>
      <c r="BK342" s="14">
        <f t="shared" si="556"/>
        <v>0.23396263543418302</v>
      </c>
      <c r="BL342" s="14">
        <f t="shared" si="557"/>
        <v>0.1765431713353825</v>
      </c>
      <c r="BM342" s="14">
        <f t="shared" si="558"/>
        <v>0.49425958087985788</v>
      </c>
      <c r="BN342" s="14">
        <f t="shared" si="559"/>
        <v>0.50331924090903513</v>
      </c>
    </row>
    <row r="343" spans="1:66" x14ac:dyDescent="0.25">
      <c r="A343" t="s">
        <v>122</v>
      </c>
      <c r="B343" t="s">
        <v>128</v>
      </c>
      <c r="C343" t="s">
        <v>125</v>
      </c>
      <c r="D343" s="11">
        <v>44413</v>
      </c>
      <c r="E343" s="10">
        <f>VLOOKUP(A343,home!$A$2:$E$405,3,FALSE)</f>
        <v>1.26086956521739</v>
      </c>
      <c r="F343" s="10">
        <f>VLOOKUP(B343,home!$B$2:$E$405,3,FALSE)</f>
        <v>1.03</v>
      </c>
      <c r="G343" s="10">
        <f>VLOOKUP(C343,away!$B$2:$E$405,4,FALSE)</f>
        <v>0.93</v>
      </c>
      <c r="H343" s="10">
        <f>VLOOKUP(A343,away!$A$2:$E$405,3,FALSE)</f>
        <v>1.09963768115942</v>
      </c>
      <c r="I343" s="10">
        <f>VLOOKUP(C343,away!$B$2:$E$405,3,FALSE)</f>
        <v>1.1000000000000001</v>
      </c>
      <c r="J343" s="10">
        <f>VLOOKUP(B343,home!$B$2:$E$405,4,FALSE)</f>
        <v>1.07</v>
      </c>
      <c r="K343" s="12">
        <f t="shared" si="504"/>
        <v>1.2077869565217378</v>
      </c>
      <c r="L343" s="12">
        <f t="shared" si="505"/>
        <v>1.2942735507246375</v>
      </c>
      <c r="M343" s="13">
        <f t="shared" si="506"/>
        <v>8.1916036023526984E-2</v>
      </c>
      <c r="N343" s="13">
        <f t="shared" si="507"/>
        <v>9.8937119839180701E-2</v>
      </c>
      <c r="O343" s="13">
        <f t="shared" si="508"/>
        <v>0.1060217588054576</v>
      </c>
      <c r="P343" s="13">
        <f t="shared" si="509"/>
        <v>0.12805169739272537</v>
      </c>
      <c r="Q343" s="13">
        <f t="shared" si="510"/>
        <v>5.9747481428795282E-2</v>
      </c>
      <c r="R343" s="13">
        <f t="shared" si="511"/>
        <v>6.8610579111605355E-2</v>
      </c>
      <c r="S343" s="13">
        <f t="shared" si="512"/>
        <v>5.0042818235396226E-2</v>
      </c>
      <c r="T343" s="13">
        <f t="shared" si="513"/>
        <v>7.7329584935701204E-2</v>
      </c>
      <c r="U343" s="13">
        <f t="shared" si="514"/>
        <v>8.2866962530399754E-2</v>
      </c>
      <c r="V343" s="13">
        <f t="shared" si="515"/>
        <v>8.6919188210903865E-3</v>
      </c>
      <c r="W343" s="13">
        <f t="shared" si="516"/>
        <v>2.405407625157455E-2</v>
      </c>
      <c r="X343" s="13">
        <f t="shared" si="517"/>
        <v>3.1132554679526574E-2</v>
      </c>
      <c r="Y343" s="13">
        <f t="shared" si="518"/>
        <v>2.0147021044099895E-2</v>
      </c>
      <c r="Z343" s="13">
        <f t="shared" si="519"/>
        <v>2.960028594801703E-2</v>
      </c>
      <c r="AA343" s="13">
        <f t="shared" si="520"/>
        <v>3.5750839277328653E-2</v>
      </c>
      <c r="AB343" s="13">
        <f t="shared" si="521"/>
        <v>2.1589698681931297E-2</v>
      </c>
      <c r="AC343" s="13">
        <f t="shared" si="522"/>
        <v>8.492041154804646E-4</v>
      </c>
      <c r="AD343" s="13">
        <f t="shared" si="523"/>
        <v>7.2630498869577682E-3</v>
      </c>
      <c r="AE343" s="13">
        <f t="shared" si="524"/>
        <v>9.4003733662830075E-3</v>
      </c>
      <c r="AF343" s="13">
        <f t="shared" si="525"/>
        <v>6.0833273074582112E-3</v>
      </c>
      <c r="AG343" s="13">
        <f t="shared" si="526"/>
        <v>2.6244965448146951E-3</v>
      </c>
      <c r="AH343" s="13">
        <f t="shared" si="527"/>
        <v>9.5777167991011481E-3</v>
      </c>
      <c r="AI343" s="13">
        <f t="shared" si="528"/>
        <v>1.1567841423213496E-2</v>
      </c>
      <c r="AJ343" s="13">
        <f t="shared" si="529"/>
        <v>6.9857439930345617E-3</v>
      </c>
      <c r="AK343" s="13">
        <f t="shared" si="530"/>
        <v>2.8124301587957399E-3</v>
      </c>
      <c r="AL343" s="13">
        <f t="shared" si="531"/>
        <v>5.309926295209385E-5</v>
      </c>
      <c r="AM343" s="13">
        <f t="shared" si="532"/>
        <v>1.7544433836068534E-3</v>
      </c>
      <c r="AN343" s="13">
        <f t="shared" si="533"/>
        <v>2.2707296676461896E-3</v>
      </c>
      <c r="AO343" s="13">
        <f t="shared" si="534"/>
        <v>1.4694726748401049E-3</v>
      </c>
      <c r="AP343" s="13">
        <f t="shared" si="535"/>
        <v>6.3396653885271095E-4</v>
      </c>
      <c r="AQ343" s="13">
        <f t="shared" si="536"/>
        <v>2.0513153082037677E-4</v>
      </c>
      <c r="AR343" s="13">
        <f t="shared" si="537"/>
        <v>2.4792371058815288E-3</v>
      </c>
      <c r="AS343" s="13">
        <f t="shared" si="538"/>
        <v>2.994390238608413E-3</v>
      </c>
      <c r="AT343" s="13">
        <f t="shared" si="539"/>
        <v>1.8082927364636288E-3</v>
      </c>
      <c r="AU343" s="13">
        <f t="shared" si="540"/>
        <v>7.2801079355792322E-4</v>
      </c>
      <c r="AV343" s="13">
        <f t="shared" si="541"/>
        <v>2.1982048516657504E-4</v>
      </c>
      <c r="AW343" s="13">
        <f t="shared" si="542"/>
        <v>2.3056978968906257E-6</v>
      </c>
      <c r="AX343" s="13">
        <f t="shared" si="543"/>
        <v>3.5316563911270326E-4</v>
      </c>
      <c r="AY343" s="13">
        <f t="shared" si="544"/>
        <v>4.5709294572833438E-4</v>
      </c>
      <c r="AZ343" s="13">
        <f t="shared" si="545"/>
        <v>2.958016549394977E-4</v>
      </c>
      <c r="BA343" s="13">
        <f t="shared" si="546"/>
        <v>1.2761608608292252E-4</v>
      </c>
      <c r="BB343" s="13">
        <f t="shared" si="547"/>
        <v>4.1292531216031284E-5</v>
      </c>
      <c r="BC343" s="13">
        <f t="shared" si="548"/>
        <v>1.0688766199076141E-5</v>
      </c>
      <c r="BD343" s="13">
        <f t="shared" si="549"/>
        <v>5.3480183535292627E-4</v>
      </c>
      <c r="BE343" s="13">
        <f t="shared" si="550"/>
        <v>6.4592668106315033E-4</v>
      </c>
      <c r="BF343" s="13">
        <f t="shared" si="551"/>
        <v>3.9007091012872495E-4</v>
      </c>
      <c r="BG343" s="13">
        <f t="shared" si="552"/>
        <v>1.5704085245734557E-4</v>
      </c>
      <c r="BH343" s="13">
        <f t="shared" si="553"/>
        <v>4.7417973309759222E-5</v>
      </c>
      <c r="BI343" s="13">
        <f t="shared" si="554"/>
        <v>1.1454161933644608E-5</v>
      </c>
      <c r="BJ343" s="14">
        <f t="shared" si="555"/>
        <v>0.34433848670343664</v>
      </c>
      <c r="BK343" s="14">
        <f t="shared" si="556"/>
        <v>0.27006186679689986</v>
      </c>
      <c r="BL343" s="14">
        <f t="shared" si="557"/>
        <v>0.3558000345547912</v>
      </c>
      <c r="BM343" s="14">
        <f t="shared" si="558"/>
        <v>0.45606121415402195</v>
      </c>
      <c r="BN343" s="14">
        <f t="shared" si="559"/>
        <v>0.54328467260129132</v>
      </c>
    </row>
    <row r="344" spans="1:66" x14ac:dyDescent="0.25">
      <c r="A344" t="s">
        <v>122</v>
      </c>
      <c r="B344" t="s">
        <v>136</v>
      </c>
      <c r="C344" t="s">
        <v>123</v>
      </c>
      <c r="D344" s="11">
        <v>44413</v>
      </c>
      <c r="E344" s="10">
        <f>VLOOKUP(A344,home!$A$2:$E$405,3,FALSE)</f>
        <v>1.26086956521739</v>
      </c>
      <c r="F344" s="10">
        <f>VLOOKUP(B344,home!$B$2:$E$405,3,FALSE)</f>
        <v>1.31</v>
      </c>
      <c r="G344" s="10">
        <f>VLOOKUP(C344,away!$B$2:$E$405,4,FALSE)</f>
        <v>0.93</v>
      </c>
      <c r="H344" s="10">
        <f>VLOOKUP(A344,away!$A$2:$E$405,3,FALSE)</f>
        <v>1.09963768115942</v>
      </c>
      <c r="I344" s="10">
        <f>VLOOKUP(C344,away!$B$2:$E$405,3,FALSE)</f>
        <v>0.72</v>
      </c>
      <c r="J344" s="10">
        <f>VLOOKUP(B344,home!$B$2:$E$405,4,FALSE)</f>
        <v>0.79</v>
      </c>
      <c r="K344" s="12">
        <f t="shared" si="504"/>
        <v>1.5361173913043464</v>
      </c>
      <c r="L344" s="12">
        <f t="shared" si="505"/>
        <v>0.6254739130434781</v>
      </c>
      <c r="M344" s="13">
        <f t="shared" si="506"/>
        <v>0.11514174961011173</v>
      </c>
      <c r="N344" s="13">
        <f t="shared" si="507"/>
        <v>0.17687124404130306</v>
      </c>
      <c r="O344" s="13">
        <f t="shared" si="508"/>
        <v>7.2018160683308949E-2</v>
      </c>
      <c r="P344" s="13">
        <f t="shared" si="509"/>
        <v>0.11062834911538179</v>
      </c>
      <c r="Q344" s="13">
        <f t="shared" si="510"/>
        <v>0.13584749699674048</v>
      </c>
      <c r="R344" s="13">
        <f t="shared" si="511"/>
        <v>2.2522740386391606E-2</v>
      </c>
      <c r="S344" s="13">
        <f t="shared" si="512"/>
        <v>2.6572966950382349E-2</v>
      </c>
      <c r="T344" s="13">
        <f t="shared" si="513"/>
        <v>8.4969065523713402E-2</v>
      </c>
      <c r="U344" s="13">
        <f t="shared" si="514"/>
        <v>3.4597573207368913E-2</v>
      </c>
      <c r="V344" s="13">
        <f t="shared" si="515"/>
        <v>2.8368158521250471E-3</v>
      </c>
      <c r="W344" s="13">
        <f t="shared" si="516"/>
        <v>6.955923423395266E-2</v>
      </c>
      <c r="X344" s="13">
        <f t="shared" si="517"/>
        <v>4.3507486424618234E-2</v>
      </c>
      <c r="Y344" s="13">
        <f t="shared" si="518"/>
        <v>1.3606398890345983E-2</v>
      </c>
      <c r="Z344" s="13">
        <f t="shared" si="519"/>
        <v>4.6957955206462457E-3</v>
      </c>
      <c r="AA344" s="13">
        <f t="shared" si="520"/>
        <v>7.2132931652737452E-3</v>
      </c>
      <c r="AB344" s="13">
        <f t="shared" si="521"/>
        <v>5.5402325398768897E-3</v>
      </c>
      <c r="AC344" s="13">
        <f t="shared" si="522"/>
        <v>1.7035103227523081E-4</v>
      </c>
      <c r="AD344" s="13">
        <f t="shared" si="523"/>
        <v>2.6712787358146847E-2</v>
      </c>
      <c r="AE344" s="13">
        <f t="shared" si="524"/>
        <v>1.6708151637198462E-2</v>
      </c>
      <c r="AF344" s="13">
        <f t="shared" si="525"/>
        <v>5.2252564921211574E-3</v>
      </c>
      <c r="AG344" s="13">
        <f t="shared" si="526"/>
        <v>1.0894205415942861E-3</v>
      </c>
      <c r="AH344" s="13">
        <f t="shared" si="527"/>
        <v>7.342743997876608E-4</v>
      </c>
      <c r="AI344" s="13">
        <f t="shared" si="528"/>
        <v>1.1279316755033861E-3</v>
      </c>
      <c r="AJ344" s="13">
        <f t="shared" si="529"/>
        <v>8.663177314719013E-4</v>
      </c>
      <c r="AK344" s="13">
        <f t="shared" si="530"/>
        <v>4.4358857790310538E-4</v>
      </c>
      <c r="AL344" s="13">
        <f t="shared" si="531"/>
        <v>6.5469401097427417E-6</v>
      </c>
      <c r="AM344" s="13">
        <f t="shared" si="532"/>
        <v>8.2067954462128473E-3</v>
      </c>
      <c r="AN344" s="13">
        <f t="shared" si="533"/>
        <v>5.1331364612901467E-3</v>
      </c>
      <c r="AO344" s="13">
        <f t="shared" si="534"/>
        <v>1.6053214743146497E-3</v>
      </c>
      <c r="AP344" s="13">
        <f t="shared" si="535"/>
        <v>3.3469556807743647E-4</v>
      </c>
      <c r="AQ344" s="13">
        <f t="shared" si="536"/>
        <v>5.2335836660925992E-5</v>
      </c>
      <c r="AR344" s="13">
        <f t="shared" si="537"/>
        <v>9.1853896416567917E-5</v>
      </c>
      <c r="AS344" s="13">
        <f t="shared" si="538"/>
        <v>1.4109836774455796E-4</v>
      </c>
      <c r="AT344" s="13">
        <f t="shared" si="539"/>
        <v>1.0837182828853587E-4</v>
      </c>
      <c r="AU344" s="13">
        <f t="shared" si="540"/>
        <v>5.5490616720489427E-5</v>
      </c>
      <c r="AV344" s="13">
        <f t="shared" si="541"/>
        <v>2.1310025349636897E-5</v>
      </c>
      <c r="AW344" s="13">
        <f t="shared" si="542"/>
        <v>1.7473080368585126E-7</v>
      </c>
      <c r="AX344" s="13">
        <f t="shared" si="543"/>
        <v>2.1011002019674777E-3</v>
      </c>
      <c r="AY344" s="13">
        <f t="shared" si="544"/>
        <v>1.3141833650210403E-3</v>
      </c>
      <c r="AZ344" s="13">
        <f t="shared" si="545"/>
        <v>4.1099370588817773E-4</v>
      </c>
      <c r="BA344" s="13">
        <f t="shared" si="546"/>
        <v>8.5688613819372985E-5</v>
      </c>
      <c r="BB344" s="13">
        <f t="shared" si="547"/>
        <v>1.3398998147218666E-5</v>
      </c>
      <c r="BC344" s="13">
        <f t="shared" si="548"/>
        <v>1.676144760400635E-6</v>
      </c>
      <c r="BD344" s="13">
        <f t="shared" si="549"/>
        <v>9.5753693366601686E-6</v>
      </c>
      <c r="BE344" s="13">
        <f t="shared" si="550"/>
        <v>1.4708891366206048E-5</v>
      </c>
      <c r="BF344" s="13">
        <f t="shared" si="551"/>
        <v>1.1297291917217731E-5</v>
      </c>
      <c r="BG344" s="13">
        <f t="shared" si="552"/>
        <v>5.7846555295600597E-6</v>
      </c>
      <c r="BH344" s="13">
        <f t="shared" si="553"/>
        <v>2.2214774904155159E-6</v>
      </c>
      <c r="BI344" s="13">
        <f t="shared" si="554"/>
        <v>6.8249004148368134E-7</v>
      </c>
      <c r="BJ344" s="14">
        <f t="shared" si="555"/>
        <v>0.59335586795589446</v>
      </c>
      <c r="BK344" s="14">
        <f t="shared" si="556"/>
        <v>0.25667096286540697</v>
      </c>
      <c r="BL344" s="14">
        <f t="shared" si="557"/>
        <v>0.14552650727708746</v>
      </c>
      <c r="BM344" s="14">
        <f t="shared" si="558"/>
        <v>0.36590538415158003</v>
      </c>
      <c r="BN344" s="14">
        <f t="shared" si="559"/>
        <v>0.6330297408332376</v>
      </c>
    </row>
    <row r="345" spans="1:66" x14ac:dyDescent="0.25">
      <c r="A345" t="s">
        <v>122</v>
      </c>
      <c r="B345" t="s">
        <v>138</v>
      </c>
      <c r="C345" t="s">
        <v>127</v>
      </c>
      <c r="D345" s="11">
        <v>44413</v>
      </c>
      <c r="E345" s="10">
        <f>VLOOKUP(A345,home!$A$2:$E$405,3,FALSE)</f>
        <v>1.26086956521739</v>
      </c>
      <c r="F345" s="10">
        <f>VLOOKUP(B345,home!$B$2:$E$405,3,FALSE)</f>
        <v>1.31</v>
      </c>
      <c r="G345" s="10">
        <f>VLOOKUP(C345,away!$B$2:$E$405,4,FALSE)</f>
        <v>1.17</v>
      </c>
      <c r="H345" s="10">
        <f>VLOOKUP(A345,away!$A$2:$E$405,3,FALSE)</f>
        <v>1.09963768115942</v>
      </c>
      <c r="I345" s="10">
        <f>VLOOKUP(C345,away!$B$2:$E$405,3,FALSE)</f>
        <v>0.9</v>
      </c>
      <c r="J345" s="10">
        <f>VLOOKUP(B345,home!$B$2:$E$405,4,FALSE)</f>
        <v>1.07</v>
      </c>
      <c r="K345" s="12">
        <f t="shared" si="504"/>
        <v>1.9325347826086936</v>
      </c>
      <c r="L345" s="12">
        <f t="shared" si="505"/>
        <v>1.0589510869565215</v>
      </c>
      <c r="M345" s="13">
        <f t="shared" si="506"/>
        <v>5.0212771636878761E-2</v>
      </c>
      <c r="N345" s="13">
        <f t="shared" si="507"/>
        <v>9.7037927719455463E-2</v>
      </c>
      <c r="O345" s="13">
        <f t="shared" si="508"/>
        <v>5.3172869103972356E-2</v>
      </c>
      <c r="P345" s="13">
        <f t="shared" si="509"/>
        <v>0.10275841903452572</v>
      </c>
      <c r="Q345" s="13">
        <f t="shared" si="510"/>
        <v>9.3764585275058016E-2</v>
      </c>
      <c r="R345" s="13">
        <f t="shared" si="511"/>
        <v>2.815373376712418E-2</v>
      </c>
      <c r="S345" s="13">
        <f t="shared" si="512"/>
        <v>5.2572743637994641E-2</v>
      </c>
      <c r="T345" s="13">
        <f t="shared" si="513"/>
        <v>9.9292109495050129E-2</v>
      </c>
      <c r="U345" s="13">
        <f t="shared" si="514"/>
        <v>5.4408069765272356E-2</v>
      </c>
      <c r="V345" s="13">
        <f t="shared" si="515"/>
        <v>1.1954222987143237E-2</v>
      </c>
      <c r="W345" s="13">
        <f t="shared" si="516"/>
        <v>6.0401107473642843E-2</v>
      </c>
      <c r="X345" s="13">
        <f t="shared" si="517"/>
        <v>6.3961818412591756E-2</v>
      </c>
      <c r="Y345" s="13">
        <f t="shared" si="518"/>
        <v>3.3866218565864845E-2</v>
      </c>
      <c r="Z345" s="13">
        <f t="shared" si="519"/>
        <v>9.9378089915268929E-3</v>
      </c>
      <c r="AA345" s="13">
        <f t="shared" si="520"/>
        <v>1.9205161539047142E-2</v>
      </c>
      <c r="AB345" s="13">
        <f t="shared" si="521"/>
        <v>1.8557321339913661E-2</v>
      </c>
      <c r="AC345" s="13">
        <f t="shared" si="522"/>
        <v>1.5289898054079295E-3</v>
      </c>
      <c r="AD345" s="13">
        <f t="shared" si="523"/>
        <v>2.9181810275225185E-2</v>
      </c>
      <c r="AE345" s="13">
        <f t="shared" si="524"/>
        <v>3.0902109710308698E-2</v>
      </c>
      <c r="AF345" s="13">
        <f t="shared" si="525"/>
        <v>1.6361911333490537E-2</v>
      </c>
      <c r="AG345" s="13">
        <f t="shared" si="526"/>
        <v>5.7754879304286778E-3</v>
      </c>
      <c r="AH345" s="13">
        <f t="shared" si="527"/>
        <v>2.6309134083859235E-3</v>
      </c>
      <c r="AI345" s="13">
        <f t="shared" si="528"/>
        <v>5.0843316717373872E-3</v>
      </c>
      <c r="AJ345" s="13">
        <f t="shared" si="529"/>
        <v>4.9128239009757551E-3</v>
      </c>
      <c r="AK345" s="13">
        <f t="shared" si="530"/>
        <v>3.1647343564889913E-3</v>
      </c>
      <c r="AL345" s="13">
        <f t="shared" si="531"/>
        <v>1.2516064738257279E-4</v>
      </c>
      <c r="AM345" s="13">
        <f t="shared" si="532"/>
        <v>1.1278972675272078E-2</v>
      </c>
      <c r="AN345" s="13">
        <f t="shared" si="533"/>
        <v>1.1943880374232272E-2</v>
      </c>
      <c r="AO345" s="13">
        <f t="shared" si="534"/>
        <v>6.3239925523859647E-3</v>
      </c>
      <c r="AP345" s="13">
        <f t="shared" si="535"/>
        <v>2.2322662624180215E-3</v>
      </c>
      <c r="AQ345" s="13">
        <f t="shared" si="536"/>
        <v>5.9096519624098379E-4</v>
      </c>
      <c r="AR345" s="13">
        <f t="shared" si="537"/>
        <v>5.5720172269975226E-4</v>
      </c>
      <c r="AS345" s="13">
        <f t="shared" si="538"/>
        <v>1.0768117100467551E-3</v>
      </c>
      <c r="AT345" s="13">
        <f t="shared" si="539"/>
        <v>1.040488041992851E-3</v>
      </c>
      <c r="AU345" s="13">
        <f t="shared" si="540"/>
        <v>6.7025977734653315E-4</v>
      </c>
      <c r="AV345" s="13">
        <f t="shared" si="541"/>
        <v>3.2382508327643352E-4</v>
      </c>
      <c r="AW345" s="13">
        <f t="shared" si="542"/>
        <v>7.1148954024969723E-6</v>
      </c>
      <c r="AX345" s="13">
        <f t="shared" si="543"/>
        <v>3.6328345011760526E-3</v>
      </c>
      <c r="AY345" s="13">
        <f t="shared" si="544"/>
        <v>3.8469940437535332E-3</v>
      </c>
      <c r="AZ345" s="13">
        <f t="shared" si="545"/>
        <v>2.036889262074034E-3</v>
      </c>
      <c r="BA345" s="13">
        <f t="shared" si="546"/>
        <v>7.1898869936112191E-4</v>
      </c>
      <c r="BB345" s="13">
        <f t="shared" si="547"/>
        <v>1.9034346617447889E-4</v>
      </c>
      <c r="BC345" s="13">
        <f t="shared" si="548"/>
        <v>4.0312884080107268E-5</v>
      </c>
      <c r="BD345" s="13">
        <f t="shared" si="549"/>
        <v>9.834156165115813E-5</v>
      </c>
      <c r="BE345" s="13">
        <f t="shared" si="550"/>
        <v>1.9004848846692029E-4</v>
      </c>
      <c r="BF345" s="13">
        <f t="shared" si="551"/>
        <v>1.8363765717226534E-4</v>
      </c>
      <c r="BG345" s="13">
        <f t="shared" si="552"/>
        <v>1.182953866273912E-4</v>
      </c>
      <c r="BH345" s="13">
        <f t="shared" si="553"/>
        <v>5.715248731989422E-5</v>
      </c>
      <c r="BI345" s="13">
        <f t="shared" si="554"/>
        <v>2.2089833931659558E-5</v>
      </c>
      <c r="BJ345" s="14">
        <f t="shared" si="555"/>
        <v>0.57338152610828486</v>
      </c>
      <c r="BK345" s="14">
        <f t="shared" si="556"/>
        <v>0.22299930179308639</v>
      </c>
      <c r="BL345" s="14">
        <f t="shared" si="557"/>
        <v>0.19362811060344937</v>
      </c>
      <c r="BM345" s="14">
        <f t="shared" si="558"/>
        <v>0.5710065618109823</v>
      </c>
      <c r="BN345" s="14">
        <f t="shared" si="559"/>
        <v>0.42510030653701447</v>
      </c>
    </row>
    <row r="346" spans="1:66" x14ac:dyDescent="0.25">
      <c r="A346" t="s">
        <v>122</v>
      </c>
      <c r="B346" t="s">
        <v>144</v>
      </c>
      <c r="C346" t="s">
        <v>131</v>
      </c>
      <c r="D346" s="11">
        <v>44413</v>
      </c>
      <c r="E346" s="10">
        <f>VLOOKUP(A346,home!$A$2:$E$405,3,FALSE)</f>
        <v>1.26086956521739</v>
      </c>
      <c r="F346" s="10">
        <f>VLOOKUP(B346,home!$B$2:$E$405,3,FALSE)</f>
        <v>1.07</v>
      </c>
      <c r="G346" s="10">
        <f>VLOOKUP(C346,away!$B$2:$E$405,4,FALSE)</f>
        <v>0.83</v>
      </c>
      <c r="H346" s="10">
        <f>VLOOKUP(A346,away!$A$2:$E$405,3,FALSE)</f>
        <v>1.09963768115942</v>
      </c>
      <c r="I346" s="10">
        <f>VLOOKUP(C346,away!$B$2:$E$405,3,FALSE)</f>
        <v>0.97</v>
      </c>
      <c r="J346" s="10">
        <f>VLOOKUP(B346,home!$B$2:$E$405,4,FALSE)</f>
        <v>1.66</v>
      </c>
      <c r="K346" s="12">
        <f t="shared" si="504"/>
        <v>1.1197782608695641</v>
      </c>
      <c r="L346" s="12">
        <f t="shared" si="505"/>
        <v>1.7706365942028979</v>
      </c>
      <c r="M346" s="13">
        <f t="shared" si="506"/>
        <v>5.5553161319576258E-2</v>
      </c>
      <c r="N346" s="13">
        <f t="shared" si="507"/>
        <v>6.2207222368241444E-2</v>
      </c>
      <c r="O346" s="13">
        <f t="shared" si="508"/>
        <v>9.8364460356098665E-2</v>
      </c>
      <c r="P346" s="13">
        <f t="shared" si="509"/>
        <v>0.11014638434892536</v>
      </c>
      <c r="Q346" s="13">
        <f t="shared" si="510"/>
        <v>3.4829147638517834E-2</v>
      </c>
      <c r="R346" s="13">
        <f t="shared" si="511"/>
        <v>8.7083856537764279E-2</v>
      </c>
      <c r="S346" s="13">
        <f t="shared" si="512"/>
        <v>5.4597369874907299E-2</v>
      </c>
      <c r="T346" s="13">
        <f t="shared" si="513"/>
        <v>6.1669763353655115E-2</v>
      </c>
      <c r="U346" s="13">
        <f t="shared" si="514"/>
        <v>9.7514609423672308E-2</v>
      </c>
      <c r="V346" s="13">
        <f t="shared" si="515"/>
        <v>1.2027924131760777E-2</v>
      </c>
      <c r="W346" s="13">
        <f t="shared" si="516"/>
        <v>1.3000307456742926E-2</v>
      </c>
      <c r="X346" s="13">
        <f t="shared" si="517"/>
        <v>2.3018820118797832E-2</v>
      </c>
      <c r="Y346" s="13">
        <f t="shared" si="518"/>
        <v>2.0378982628858674E-2</v>
      </c>
      <c r="Z346" s="13">
        <f t="shared" si="519"/>
        <v>5.1397954383360221E-2</v>
      </c>
      <c r="AA346" s="13">
        <f t="shared" si="520"/>
        <v>5.7554311971652297E-2</v>
      </c>
      <c r="AB346" s="13">
        <f t="shared" si="521"/>
        <v>3.2224033682580575E-2</v>
      </c>
      <c r="AC346" s="13">
        <f t="shared" si="522"/>
        <v>1.4905006336131113E-3</v>
      </c>
      <c r="AD346" s="13">
        <f t="shared" si="523"/>
        <v>3.6393654186703049E-3</v>
      </c>
      <c r="AE346" s="13">
        <f t="shared" si="524"/>
        <v>6.4439935899741922E-3</v>
      </c>
      <c r="AF346" s="13">
        <f t="shared" si="525"/>
        <v>5.7049854316086057E-3</v>
      </c>
      <c r="AG346" s="13">
        <f t="shared" si="526"/>
        <v>3.3671519915335364E-3</v>
      </c>
      <c r="AH346" s="13">
        <f t="shared" si="527"/>
        <v>2.2751774724587209E-2</v>
      </c>
      <c r="AI346" s="13">
        <f t="shared" si="528"/>
        <v>2.5476942732794373E-2</v>
      </c>
      <c r="AJ346" s="13">
        <f t="shared" si="529"/>
        <v>1.4264263312800982E-2</v>
      </c>
      <c r="AK346" s="13">
        <f t="shared" si="530"/>
        <v>5.3242706549979368E-3</v>
      </c>
      <c r="AL346" s="13">
        <f t="shared" si="531"/>
        <v>1.1820983847730273E-4</v>
      </c>
      <c r="AM346" s="13">
        <f t="shared" si="532"/>
        <v>8.1505645583749219E-4</v>
      </c>
      <c r="AN346" s="13">
        <f t="shared" si="533"/>
        <v>1.4431687870471819E-3</v>
      </c>
      <c r="AO346" s="13">
        <f t="shared" si="534"/>
        <v>1.2776637329785748E-3</v>
      </c>
      <c r="AP346" s="13">
        <f t="shared" si="535"/>
        <v>7.540927202325813E-4</v>
      </c>
      <c r="AQ346" s="13">
        <f t="shared" si="536"/>
        <v>3.338060414664541E-4</v>
      </c>
      <c r="AR346" s="13">
        <f t="shared" si="537"/>
        <v>8.0570249820829352E-3</v>
      </c>
      <c r="AS346" s="13">
        <f t="shared" si="538"/>
        <v>9.0220814222194603E-3</v>
      </c>
      <c r="AT346" s="13">
        <f t="shared" si="539"/>
        <v>5.0513653221982563E-3</v>
      </c>
      <c r="AU346" s="13">
        <f t="shared" si="540"/>
        <v>1.8854696918359961E-3</v>
      </c>
      <c r="AV346" s="13">
        <f t="shared" si="541"/>
        <v>5.2782699311159623E-4</v>
      </c>
      <c r="AW346" s="13">
        <f t="shared" si="542"/>
        <v>6.5104737283606549E-6</v>
      </c>
      <c r="AX346" s="13">
        <f t="shared" si="543"/>
        <v>1.5211375010470301E-4</v>
      </c>
      <c r="AY346" s="13">
        <f t="shared" si="544"/>
        <v>2.6933817241682207E-4</v>
      </c>
      <c r="AZ346" s="13">
        <f t="shared" si="545"/>
        <v>2.384500121484774E-4</v>
      </c>
      <c r="BA346" s="13">
        <f t="shared" si="546"/>
        <v>1.4073610579940651E-4</v>
      </c>
      <c r="BB346" s="13">
        <f t="shared" si="547"/>
        <v>6.2298124763509954E-5</v>
      </c>
      <c r="BC346" s="13">
        <f t="shared" si="548"/>
        <v>2.2061467891297702E-5</v>
      </c>
      <c r="BD346" s="13">
        <f t="shared" si="549"/>
        <v>2.3776772122804978E-3</v>
      </c>
      <c r="BE346" s="13">
        <f t="shared" si="550"/>
        <v>2.6624712536766492E-3</v>
      </c>
      <c r="BF346" s="13">
        <f t="shared" si="551"/>
        <v>1.4906887150286233E-3</v>
      </c>
      <c r="BG346" s="13">
        <f t="shared" si="552"/>
        <v>5.5641360560421235E-4</v>
      </c>
      <c r="BH346" s="13">
        <f t="shared" si="553"/>
        <v>1.5576496490191211E-4</v>
      </c>
      <c r="BI346" s="13">
        <f t="shared" si="554"/>
        <v>3.4884444300454311E-5</v>
      </c>
      <c r="BJ346" s="14">
        <f t="shared" si="555"/>
        <v>0.23976852536728696</v>
      </c>
      <c r="BK346" s="14">
        <f t="shared" si="556"/>
        <v>0.23420288831967689</v>
      </c>
      <c r="BL346" s="14">
        <f t="shared" si="557"/>
        <v>0.47238019200418924</v>
      </c>
      <c r="BM346" s="14">
        <f t="shared" si="558"/>
        <v>0.54930249980670143</v>
      </c>
      <c r="BN346" s="14">
        <f t="shared" si="559"/>
        <v>0.44818423256912387</v>
      </c>
    </row>
    <row r="347" spans="1:66" x14ac:dyDescent="0.25">
      <c r="A347" t="s">
        <v>122</v>
      </c>
      <c r="B347" t="s">
        <v>132</v>
      </c>
      <c r="C347" t="s">
        <v>401</v>
      </c>
      <c r="D347" s="11">
        <v>44413</v>
      </c>
      <c r="E347" s="10">
        <f>VLOOKUP(A347,home!$A$2:$E$405,3,FALSE)</f>
        <v>1.26086956521739</v>
      </c>
      <c r="F347" s="10">
        <f>VLOOKUP(B347,home!$B$2:$E$405,3,FALSE)</f>
        <v>0.93</v>
      </c>
      <c r="G347" s="10">
        <f>VLOOKUP(C347,away!$B$2:$E$405,4,FALSE)</f>
        <v>0.83</v>
      </c>
      <c r="H347" s="10">
        <f>VLOOKUP(A347,away!$A$2:$E$405,3,FALSE)</f>
        <v>1.09963768115942</v>
      </c>
      <c r="I347" s="10">
        <f>VLOOKUP(C347,away!$B$2:$E$405,3,FALSE)</f>
        <v>0.83</v>
      </c>
      <c r="J347" s="10">
        <f>VLOOKUP(B347,home!$B$2:$E$405,4,FALSE)</f>
        <v>0.99</v>
      </c>
      <c r="K347" s="12">
        <f t="shared" si="504"/>
        <v>0.97326521739130345</v>
      </c>
      <c r="L347" s="12">
        <f t="shared" si="505"/>
        <v>0.90357228260869538</v>
      </c>
      <c r="M347" s="13">
        <f t="shared" si="506"/>
        <v>0.15307343582918537</v>
      </c>
      <c r="N347" s="13">
        <f t="shared" si="507"/>
        <v>0.14898105079912582</v>
      </c>
      <c r="O347" s="13">
        <f t="shared" si="508"/>
        <v>0.13831291381893268</v>
      </c>
      <c r="P347" s="13">
        <f t="shared" si="509"/>
        <v>0.13461514813600814</v>
      </c>
      <c r="Q347" s="13">
        <f t="shared" si="510"/>
        <v>7.2499037396598007E-2</v>
      </c>
      <c r="R347" s="13">
        <f t="shared" si="511"/>
        <v>6.248785762681637E-2</v>
      </c>
      <c r="S347" s="13">
        <f t="shared" si="512"/>
        <v>2.9595661078485391E-2</v>
      </c>
      <c r="T347" s="13">
        <f t="shared" si="513"/>
        <v>6.5508120707377243E-2</v>
      </c>
      <c r="U347" s="13">
        <f t="shared" si="514"/>
        <v>6.0817258337480251E-2</v>
      </c>
      <c r="V347" s="13">
        <f t="shared" si="515"/>
        <v>2.891875813056867E-3</v>
      </c>
      <c r="W347" s="13">
        <f t="shared" si="516"/>
        <v>2.3520263797486736E-2</v>
      </c>
      <c r="X347" s="13">
        <f t="shared" si="517"/>
        <v>2.1252258447053751E-2</v>
      </c>
      <c r="Y347" s="13">
        <f t="shared" si="518"/>
        <v>9.6014758377971406E-3</v>
      </c>
      <c r="Z347" s="13">
        <f t="shared" si="519"/>
        <v>1.8820765383729888E-2</v>
      </c>
      <c r="AA347" s="13">
        <f t="shared" si="520"/>
        <v>1.8317596312666586E-2</v>
      </c>
      <c r="AB347" s="13">
        <f t="shared" si="521"/>
        <v>8.9139396786667921E-3</v>
      </c>
      <c r="AC347" s="13">
        <f t="shared" si="522"/>
        <v>1.589475211917231E-4</v>
      </c>
      <c r="AD347" s="13">
        <f t="shared" si="523"/>
        <v>5.7228636644904313E-3</v>
      </c>
      <c r="AE347" s="13">
        <f t="shared" si="524"/>
        <v>5.1710209843819823E-3</v>
      </c>
      <c r="AF347" s="13">
        <f t="shared" si="525"/>
        <v>2.3361956171377447E-3</v>
      </c>
      <c r="AG347" s="13">
        <f t="shared" si="526"/>
        <v>7.0364053546586084E-4</v>
      </c>
      <c r="AH347" s="13">
        <f t="shared" si="527"/>
        <v>4.2514804845548825E-3</v>
      </c>
      <c r="AI347" s="13">
        <f t="shared" si="528"/>
        <v>4.1378180780351917E-3</v>
      </c>
      <c r="AJ347" s="13">
        <f t="shared" si="529"/>
        <v>2.0135972056222928E-3</v>
      </c>
      <c r="AK347" s="13">
        <f t="shared" si="530"/>
        <v>6.5325470735616738E-4</v>
      </c>
      <c r="AL347" s="13">
        <f t="shared" si="531"/>
        <v>5.5912363879913791E-6</v>
      </c>
      <c r="AM347" s="13">
        <f t="shared" si="532"/>
        <v>1.1139728297042148E-3</v>
      </c>
      <c r="AN347" s="13">
        <f t="shared" si="533"/>
        <v>1.0065549724999048E-3</v>
      </c>
      <c r="AO347" s="13">
        <f t="shared" si="534"/>
        <v>4.5474758703643571E-4</v>
      </c>
      <c r="AP347" s="13">
        <f t="shared" si="535"/>
        <v>1.369657717431029E-4</v>
      </c>
      <c r="AQ347" s="13">
        <f t="shared" si="536"/>
        <v>3.0939618753294257E-5</v>
      </c>
      <c r="AR347" s="13">
        <f t="shared" si="537"/>
        <v>7.6830398517911572E-4</v>
      </c>
      <c r="AS347" s="13">
        <f t="shared" si="538"/>
        <v>7.4776354515795678E-4</v>
      </c>
      <c r="AT347" s="13">
        <f t="shared" si="539"/>
        <v>3.6388612466772531E-4</v>
      </c>
      <c r="AU347" s="13">
        <f t="shared" si="540"/>
        <v>1.1805256941013754E-4</v>
      </c>
      <c r="AV347" s="13">
        <f t="shared" si="541"/>
        <v>2.8724114907639855E-5</v>
      </c>
      <c r="AW347" s="13">
        <f t="shared" si="542"/>
        <v>1.3658388329826741E-7</v>
      </c>
      <c r="AX347" s="13">
        <f t="shared" si="543"/>
        <v>1.8069850137834628E-4</v>
      </c>
      <c r="AY347" s="13">
        <f t="shared" si="544"/>
        <v>1.6327415735440285E-4</v>
      </c>
      <c r="AZ347" s="13">
        <f t="shared" si="545"/>
        <v>7.3765001525864527E-5</v>
      </c>
      <c r="BA347" s="13">
        <f t="shared" si="546"/>
        <v>2.2217336935119776E-5</v>
      </c>
      <c r="BB347" s="13">
        <f t="shared" si="547"/>
        <v>5.0187424619881619E-6</v>
      </c>
      <c r="BC347" s="13">
        <f t="shared" si="548"/>
        <v>9.0695931644076574E-7</v>
      </c>
      <c r="BD347" s="13">
        <f t="shared" si="549"/>
        <v>1.1570303093760843E-4</v>
      </c>
      <c r="BE347" s="13">
        <f t="shared" si="550"/>
        <v>1.1260973555832418E-4</v>
      </c>
      <c r="BF347" s="13">
        <f t="shared" si="551"/>
        <v>5.4799569379274789E-5</v>
      </c>
      <c r="BG347" s="13">
        <f t="shared" si="552"/>
        <v>1.7778171601623233E-5</v>
      </c>
      <c r="BH347" s="13">
        <f t="shared" si="553"/>
        <v>4.3257190121684315E-6</v>
      </c>
      <c r="BI347" s="13">
        <f t="shared" si="554"/>
        <v>8.4201437095036099E-7</v>
      </c>
      <c r="BJ347" s="14">
        <f t="shared" si="555"/>
        <v>0.35848498926562383</v>
      </c>
      <c r="BK347" s="14">
        <f t="shared" si="556"/>
        <v>0.32050393377166986</v>
      </c>
      <c r="BL347" s="14">
        <f t="shared" si="557"/>
        <v>0.30223850483031367</v>
      </c>
      <c r="BM347" s="14">
        <f t="shared" si="558"/>
        <v>0.28991561207119981</v>
      </c>
      <c r="BN347" s="14">
        <f t="shared" si="559"/>
        <v>0.70996944360666647</v>
      </c>
    </row>
    <row r="348" spans="1:66" x14ac:dyDescent="0.25">
      <c r="A348" t="s">
        <v>122</v>
      </c>
      <c r="B348" t="s">
        <v>140</v>
      </c>
      <c r="C348" t="s">
        <v>137</v>
      </c>
      <c r="D348" s="11">
        <v>44413</v>
      </c>
      <c r="E348" s="10">
        <f>VLOOKUP(A348,home!$A$2:$E$405,3,FALSE)</f>
        <v>1.26086956521739</v>
      </c>
      <c r="F348" s="10">
        <f>VLOOKUP(B348,home!$B$2:$E$405,3,FALSE)</f>
        <v>1.24</v>
      </c>
      <c r="G348" s="10">
        <f>VLOOKUP(C348,away!$B$2:$E$405,4,FALSE)</f>
        <v>1.03</v>
      </c>
      <c r="H348" s="10">
        <f>VLOOKUP(A348,away!$A$2:$E$405,3,FALSE)</f>
        <v>1.09963768115942</v>
      </c>
      <c r="I348" s="10">
        <f>VLOOKUP(C348,away!$B$2:$E$405,3,FALSE)</f>
        <v>0.72</v>
      </c>
      <c r="J348" s="10">
        <f>VLOOKUP(B348,home!$B$2:$E$405,4,FALSE)</f>
        <v>0.59</v>
      </c>
      <c r="K348" s="12">
        <f t="shared" si="504"/>
        <v>1.6103826086956505</v>
      </c>
      <c r="L348" s="12">
        <f t="shared" si="505"/>
        <v>0.46712608695652158</v>
      </c>
      <c r="M348" s="13">
        <f t="shared" si="506"/>
        <v>0.12524183939732669</v>
      </c>
      <c r="N348" s="13">
        <f t="shared" si="507"/>
        <v>0.20168728004650865</v>
      </c>
      <c r="O348" s="13">
        <f t="shared" si="508"/>
        <v>5.850373036091034E-2</v>
      </c>
      <c r="P348" s="13">
        <f t="shared" si="509"/>
        <v>9.4213389917029725E-2</v>
      </c>
      <c r="Q348" s="13">
        <f t="shared" si="510"/>
        <v>0.16239684409101346</v>
      </c>
      <c r="R348" s="13">
        <f t="shared" si="511"/>
        <v>1.3664309317925746E-2</v>
      </c>
      <c r="S348" s="13">
        <f t="shared" si="512"/>
        <v>1.7718046306192586E-2</v>
      </c>
      <c r="T348" s="13">
        <f t="shared" si="513"/>
        <v>7.5859802314323432E-2</v>
      </c>
      <c r="U348" s="13">
        <f t="shared" si="514"/>
        <v>2.2004766085425547E-2</v>
      </c>
      <c r="V348" s="13">
        <f t="shared" si="515"/>
        <v>1.4809367693433939E-3</v>
      </c>
      <c r="W348" s="13">
        <f t="shared" si="516"/>
        <v>8.71736844770757E-2</v>
      </c>
      <c r="X348" s="13">
        <f t="shared" si="517"/>
        <v>4.0721102115358836E-2</v>
      </c>
      <c r="Y348" s="13">
        <f t="shared" si="518"/>
        <v>9.5109445438522518E-3</v>
      </c>
      <c r="Z348" s="13">
        <f t="shared" si="519"/>
        <v>2.1276517808820634E-3</v>
      </c>
      <c r="AA348" s="13">
        <f t="shared" si="520"/>
        <v>3.4263334252928037E-3</v>
      </c>
      <c r="AB348" s="13">
        <f t="shared" si="521"/>
        <v>2.758853879842065E-3</v>
      </c>
      <c r="AC348" s="13">
        <f t="shared" si="522"/>
        <v>6.9627327598756122E-5</v>
      </c>
      <c r="AD348" s="13">
        <f t="shared" si="523"/>
        <v>3.5095746354451174E-2</v>
      </c>
      <c r="AE348" s="13">
        <f t="shared" si="524"/>
        <v>1.6394138663373383E-2</v>
      </c>
      <c r="AF348" s="13">
        <f t="shared" si="525"/>
        <v>3.8290649214221132E-3</v>
      </c>
      <c r="AG348" s="13">
        <f t="shared" si="526"/>
        <v>5.9621870448213086E-4</v>
      </c>
      <c r="AH348" s="13">
        <f t="shared" si="527"/>
        <v>2.4847041270237817E-4</v>
      </c>
      <c r="AI348" s="13">
        <f t="shared" si="528"/>
        <v>4.0013243139134066E-4</v>
      </c>
      <c r="AJ348" s="13">
        <f t="shared" si="529"/>
        <v>3.2218315434386037E-4</v>
      </c>
      <c r="AK348" s="13">
        <f t="shared" si="530"/>
        <v>1.7294604952335308E-4</v>
      </c>
      <c r="AL348" s="13">
        <f t="shared" si="531"/>
        <v>2.0950910959177107E-6</v>
      </c>
      <c r="AM348" s="13">
        <f t="shared" si="532"/>
        <v>1.1303515913680385E-2</v>
      </c>
      <c r="AN348" s="13">
        <f t="shared" si="533"/>
        <v>5.2801671576082889E-3</v>
      </c>
      <c r="AO348" s="13">
        <f t="shared" si="534"/>
        <v>1.2332519114049492E-3</v>
      </c>
      <c r="AP348" s="13">
        <f t="shared" si="535"/>
        <v>1.9202804653541494E-4</v>
      </c>
      <c r="AQ348" s="13">
        <f t="shared" si="536"/>
        <v>2.2425327490998302E-5</v>
      </c>
      <c r="AR348" s="13">
        <f t="shared" si="537"/>
        <v>2.3213402322026798E-5</v>
      </c>
      <c r="AS348" s="13">
        <f t="shared" si="538"/>
        <v>3.7382459388047184E-5</v>
      </c>
      <c r="AT348" s="13">
        <f t="shared" si="539"/>
        <v>3.0100031234391324E-5</v>
      </c>
      <c r="AU348" s="13">
        <f t="shared" si="540"/>
        <v>1.6157522273686556E-5</v>
      </c>
      <c r="AV348" s="13">
        <f t="shared" si="541"/>
        <v>6.5049482172893584E-6</v>
      </c>
      <c r="AW348" s="13">
        <f t="shared" si="542"/>
        <v>4.3778774835689236E-8</v>
      </c>
      <c r="AX348" s="13">
        <f t="shared" si="543"/>
        <v>3.0338309074175703E-3</v>
      </c>
      <c r="AY348" s="13">
        <f t="shared" si="544"/>
        <v>1.4171815602697228E-3</v>
      </c>
      <c r="AZ348" s="13">
        <f t="shared" si="545"/>
        <v>3.3100123837786664E-4</v>
      </c>
      <c r="BA348" s="13">
        <f t="shared" si="546"/>
        <v>5.1539771087071895E-5</v>
      </c>
      <c r="BB348" s="13">
        <f t="shared" si="547"/>
        <v>6.0188928976346903E-6</v>
      </c>
      <c r="BC348" s="13">
        <f t="shared" si="548"/>
        <v>5.6231637741649892E-7</v>
      </c>
      <c r="BD348" s="13">
        <f t="shared" si="549"/>
        <v>1.8072642986059667E-6</v>
      </c>
      <c r="BE348" s="13">
        <f t="shared" si="550"/>
        <v>2.9103869957915913E-6</v>
      </c>
      <c r="BF348" s="13">
        <f t="shared" si="551"/>
        <v>2.3434183012983806E-6</v>
      </c>
      <c r="BG348" s="13">
        <f t="shared" si="552"/>
        <v>1.2579333591033387E-6</v>
      </c>
      <c r="BH348" s="13">
        <f t="shared" si="553"/>
        <v>5.0643850109952927E-7</v>
      </c>
      <c r="BI348" s="13">
        <f t="shared" si="554"/>
        <v>1.6311195090891494E-7</v>
      </c>
      <c r="BJ348" s="14">
        <f t="shared" si="555"/>
        <v>0.65613634927500841</v>
      </c>
      <c r="BK348" s="14">
        <f t="shared" si="556"/>
        <v>0.24014311636885674</v>
      </c>
      <c r="BL348" s="14">
        <f t="shared" si="557"/>
        <v>0.10162407203419967</v>
      </c>
      <c r="BM348" s="14">
        <f t="shared" si="558"/>
        <v>0.3429066585467373</v>
      </c>
      <c r="BN348" s="14">
        <f t="shared" si="559"/>
        <v>0.65570739313071458</v>
      </c>
    </row>
    <row r="349" spans="1:66" x14ac:dyDescent="0.25">
      <c r="A349" t="s">
        <v>122</v>
      </c>
      <c r="B349" t="s">
        <v>124</v>
      </c>
      <c r="C349" t="s">
        <v>141</v>
      </c>
      <c r="D349" s="11">
        <v>44413</v>
      </c>
      <c r="E349" s="10">
        <f>VLOOKUP(A349,home!$A$2:$E$405,3,FALSE)</f>
        <v>1.26086956521739</v>
      </c>
      <c r="F349" s="10">
        <f>VLOOKUP(B349,home!$B$2:$E$405,3,FALSE)</f>
        <v>0.76</v>
      </c>
      <c r="G349" s="10">
        <f>VLOOKUP(C349,away!$B$2:$E$405,4,FALSE)</f>
        <v>0.72</v>
      </c>
      <c r="H349" s="10">
        <f>VLOOKUP(A349,away!$A$2:$E$405,3,FALSE)</f>
        <v>1.09963768115942</v>
      </c>
      <c r="I349" s="10">
        <f>VLOOKUP(C349,away!$B$2:$E$405,3,FALSE)</f>
        <v>0.52</v>
      </c>
      <c r="J349" s="10">
        <f>VLOOKUP(B349,home!$B$2:$E$405,4,FALSE)</f>
        <v>1.1100000000000001</v>
      </c>
      <c r="K349" s="12">
        <f t="shared" si="504"/>
        <v>0.68994782608695582</v>
      </c>
      <c r="L349" s="12">
        <f t="shared" si="505"/>
        <v>0.63471086956521727</v>
      </c>
      <c r="M349" s="13">
        <f t="shared" si="506"/>
        <v>0.26589369427780535</v>
      </c>
      <c r="N349" s="13">
        <f t="shared" si="507"/>
        <v>0.18345277633720145</v>
      </c>
      <c r="O349" s="13">
        <f t="shared" si="508"/>
        <v>0.16876561790697389</v>
      </c>
      <c r="P349" s="13">
        <f t="shared" si="509"/>
        <v>0.11643947119313845</v>
      </c>
      <c r="Q349" s="13">
        <f t="shared" si="510"/>
        <v>6.3286422111734325E-2</v>
      </c>
      <c r="R349" s="13">
        <f t="shared" si="511"/>
        <v>5.3558686047223296E-2</v>
      </c>
      <c r="S349" s="13">
        <f t="shared" si="512"/>
        <v>1.2747717173740286E-2</v>
      </c>
      <c r="T349" s="13">
        <f t="shared" si="513"/>
        <v>4.0168580010210286E-2</v>
      </c>
      <c r="U349" s="13">
        <f t="shared" si="514"/>
        <v>3.6952699006355484E-2</v>
      </c>
      <c r="V349" s="13">
        <f t="shared" si="515"/>
        <v>6.2027188499842712E-4</v>
      </c>
      <c r="W349" s="13">
        <f t="shared" si="516"/>
        <v>1.4554776452270849E-2</v>
      </c>
      <c r="X349" s="13">
        <f t="shared" si="517"/>
        <v>9.2380748183481798E-3</v>
      </c>
      <c r="Y349" s="13">
        <f t="shared" si="518"/>
        <v>2.9317532505311545E-3</v>
      </c>
      <c r="Z349" s="13">
        <f t="shared" si="519"/>
        <v>1.1331426731267856E-2</v>
      </c>
      <c r="AA349" s="13">
        <f t="shared" si="520"/>
        <v>7.8180932397018763E-3</v>
      </c>
      <c r="AB349" s="13">
        <f t="shared" si="521"/>
        <v>2.6970382174387173E-3</v>
      </c>
      <c r="AC349" s="13">
        <f t="shared" si="522"/>
        <v>1.6976740103163269E-5</v>
      </c>
      <c r="AD349" s="13">
        <f t="shared" si="523"/>
        <v>2.5105090931064715E-3</v>
      </c>
      <c r="AE349" s="13">
        <f t="shared" si="524"/>
        <v>1.5934474095369937E-3</v>
      </c>
      <c r="AF349" s="13">
        <f t="shared" si="525"/>
        <v>5.0568919545683402E-4</v>
      </c>
      <c r="AG349" s="13">
        <f t="shared" si="526"/>
        <v>1.0698880965938076E-4</v>
      </c>
      <c r="AH349" s="13">
        <f t="shared" si="527"/>
        <v>1.798044928504392E-3</v>
      </c>
      <c r="AI349" s="13">
        <f t="shared" si="528"/>
        <v>1.2405571896282812E-3</v>
      </c>
      <c r="AJ349" s="13">
        <f t="shared" si="529"/>
        <v>4.2795986806028793E-4</v>
      </c>
      <c r="AK349" s="13">
        <f t="shared" si="530"/>
        <v>9.8423326873552032E-5</v>
      </c>
      <c r="AL349" s="13">
        <f t="shared" si="531"/>
        <v>2.9737638503459362E-7</v>
      </c>
      <c r="AM349" s="13">
        <f t="shared" si="532"/>
        <v>3.4642405823206914E-4</v>
      </c>
      <c r="AN349" s="13">
        <f t="shared" si="533"/>
        <v>2.1987911523878808E-4</v>
      </c>
      <c r="AO349" s="13">
        <f t="shared" si="534"/>
        <v>6.9779832216220887E-5</v>
      </c>
      <c r="AP349" s="13">
        <f t="shared" si="535"/>
        <v>1.4763339328024176E-5</v>
      </c>
      <c r="AQ349" s="13">
        <f t="shared" si="536"/>
        <v>2.3426129856441489E-6</v>
      </c>
      <c r="AR349" s="13">
        <f t="shared" si="537"/>
        <v>2.2824773201767041E-4</v>
      </c>
      <c r="AS349" s="13">
        <f t="shared" si="538"/>
        <v>1.5747902651486976E-4</v>
      </c>
      <c r="AT349" s="13">
        <f t="shared" si="539"/>
        <v>5.4326155999112223E-5</v>
      </c>
      <c r="AU349" s="13">
        <f t="shared" si="540"/>
        <v>1.249407107708277E-5</v>
      </c>
      <c r="AV349" s="13">
        <f t="shared" si="541"/>
        <v>2.1550642946522918E-6</v>
      </c>
      <c r="AW349" s="13">
        <f t="shared" si="542"/>
        <v>3.6173969108640175E-9</v>
      </c>
      <c r="AX349" s="13">
        <f t="shared" si="543"/>
        <v>3.983575431357282E-5</v>
      </c>
      <c r="AY349" s="13">
        <f t="shared" si="544"/>
        <v>2.5284186260154162E-5</v>
      </c>
      <c r="AZ349" s="13">
        <f t="shared" si="545"/>
        <v>8.024073923715683E-6</v>
      </c>
      <c r="BA349" s="13">
        <f t="shared" si="546"/>
        <v>1.6976556458590553E-6</v>
      </c>
      <c r="BB349" s="13">
        <f t="shared" si="547"/>
        <v>2.693801228013754E-7</v>
      </c>
      <c r="BC349" s="13">
        <f t="shared" si="548"/>
        <v>3.4195698397369209E-8</v>
      </c>
      <c r="BD349" s="13">
        <f t="shared" si="549"/>
        <v>2.4145219410870698E-5</v>
      </c>
      <c r="BE349" s="13">
        <f t="shared" si="550"/>
        <v>1.6658941642922804E-5</v>
      </c>
      <c r="BF349" s="13">
        <f t="shared" si="551"/>
        <v>5.7469002857220237E-6</v>
      </c>
      <c r="BG349" s="13">
        <f t="shared" si="552"/>
        <v>1.3216871196241385E-6</v>
      </c>
      <c r="BH349" s="13">
        <f t="shared" si="553"/>
        <v>2.2797378873795114E-7</v>
      </c>
      <c r="BI349" s="13">
        <f t="shared" si="554"/>
        <v>3.1458003988911277E-8</v>
      </c>
      <c r="BJ349" s="14">
        <f t="shared" si="555"/>
        <v>0.31907735169202112</v>
      </c>
      <c r="BK349" s="14">
        <f t="shared" si="556"/>
        <v>0.39574371283243082</v>
      </c>
      <c r="BL349" s="14">
        <f t="shared" si="557"/>
        <v>0.27385995396091495</v>
      </c>
      <c r="BM349" s="14">
        <f t="shared" si="558"/>
        <v>0.14859049677369496</v>
      </c>
      <c r="BN349" s="14">
        <f t="shared" si="559"/>
        <v>0.85139666787407664</v>
      </c>
    </row>
    <row r="350" spans="1:66" x14ac:dyDescent="0.25">
      <c r="A350" t="s">
        <v>122</v>
      </c>
      <c r="B350" t="s">
        <v>134</v>
      </c>
      <c r="C350" t="s">
        <v>139</v>
      </c>
      <c r="D350" s="11">
        <v>44413</v>
      </c>
      <c r="E350" s="10">
        <f>VLOOKUP(A350,home!$A$2:$E$405,3,FALSE)</f>
        <v>1.26086956521739</v>
      </c>
      <c r="F350" s="10">
        <f>VLOOKUP(B350,home!$B$2:$E$405,3,FALSE)</f>
        <v>0.55000000000000004</v>
      </c>
      <c r="G350" s="10">
        <f>VLOOKUP(C350,away!$B$2:$E$405,4,FALSE)</f>
        <v>0.86</v>
      </c>
      <c r="H350" s="10">
        <f>VLOOKUP(A350,away!$A$2:$E$405,3,FALSE)</f>
        <v>1.09963768115942</v>
      </c>
      <c r="I350" s="10">
        <f>VLOOKUP(C350,away!$B$2:$E$405,3,FALSE)</f>
        <v>1.03</v>
      </c>
      <c r="J350" s="10">
        <f>VLOOKUP(B350,home!$B$2:$E$405,4,FALSE)</f>
        <v>1.1499999999999999</v>
      </c>
      <c r="K350" s="12">
        <f t="shared" si="504"/>
        <v>0.5963913043478255</v>
      </c>
      <c r="L350" s="12">
        <f t="shared" si="505"/>
        <v>1.3025208333333329</v>
      </c>
      <c r="M350" s="13">
        <f t="shared" si="506"/>
        <v>0.14973141782274457</v>
      </c>
      <c r="N350" s="13">
        <f t="shared" si="507"/>
        <v>8.9298515577155874E-2</v>
      </c>
      <c r="O350" s="13">
        <f t="shared" si="508"/>
        <v>0.19502829111866274</v>
      </c>
      <c r="P350" s="13">
        <f t="shared" si="509"/>
        <v>0.11631317692498669</v>
      </c>
      <c r="Q350" s="13">
        <f t="shared" si="510"/>
        <v>2.6628429090692299E-2</v>
      </c>
      <c r="R350" s="13">
        <f t="shared" si="511"/>
        <v>0.12701420613572822</v>
      </c>
      <c r="S350" s="13">
        <f t="shared" si="512"/>
        <v>2.2588370769317936E-2</v>
      </c>
      <c r="T350" s="13">
        <f t="shared" si="513"/>
        <v>3.4684083649566107E-2</v>
      </c>
      <c r="U350" s="13">
        <f t="shared" si="514"/>
        <v>7.5750168067990523E-2</v>
      </c>
      <c r="V350" s="13">
        <f t="shared" si="515"/>
        <v>1.9496577449164211E-3</v>
      </c>
      <c r="W350" s="13">
        <f t="shared" si="516"/>
        <v>5.293654519377188E-3</v>
      </c>
      <c r="X350" s="13">
        <f t="shared" si="517"/>
        <v>6.8950952959579391E-3</v>
      </c>
      <c r="Y350" s="13">
        <f t="shared" si="518"/>
        <v>4.4905026354019398E-3</v>
      </c>
      <c r="Z350" s="13">
        <f t="shared" si="519"/>
        <v>5.5146216540360164E-2</v>
      </c>
      <c r="AA350" s="13">
        <f t="shared" si="520"/>
        <v>3.2888724012353023E-2</v>
      </c>
      <c r="AB350" s="13">
        <f t="shared" si="521"/>
        <v>9.807274506031435E-3</v>
      </c>
      <c r="AC350" s="13">
        <f t="shared" si="522"/>
        <v>9.4657357789837144E-5</v>
      </c>
      <c r="AD350" s="13">
        <f t="shared" si="523"/>
        <v>7.8927238089453048E-4</v>
      </c>
      <c r="AE350" s="13">
        <f t="shared" si="524"/>
        <v>1.0280437192897278E-3</v>
      </c>
      <c r="AF350" s="13">
        <f t="shared" si="525"/>
        <v>6.6952418097617763E-4</v>
      </c>
      <c r="AG350" s="13">
        <f t="shared" si="526"/>
        <v>2.9068973138063608E-4</v>
      </c>
      <c r="AH350" s="13">
        <f t="shared" si="527"/>
        <v>1.7957273980832574E-2</v>
      </c>
      <c r="AI350" s="13">
        <f t="shared" si="528"/>
        <v>1.0709562051960008E-2</v>
      </c>
      <c r="AJ350" s="13">
        <f t="shared" si="529"/>
        <v>3.1935448405812018E-3</v>
      </c>
      <c r="AK350" s="13">
        <f t="shared" si="530"/>
        <v>6.3486745765583045E-4</v>
      </c>
      <c r="AL350" s="13">
        <f t="shared" si="531"/>
        <v>2.9412392306055266E-6</v>
      </c>
      <c r="AM350" s="13">
        <f t="shared" si="532"/>
        <v>9.414303694548058E-5</v>
      </c>
      <c r="AN350" s="13">
        <f t="shared" si="533"/>
        <v>1.2262326693475813E-4</v>
      </c>
      <c r="AO350" s="13">
        <f t="shared" si="534"/>
        <v>7.9859679916958451E-5</v>
      </c>
      <c r="AP350" s="13">
        <f t="shared" si="535"/>
        <v>3.4672965611723328E-5</v>
      </c>
      <c r="AQ350" s="13">
        <f t="shared" si="536"/>
        <v>1.1290565015679958E-5</v>
      </c>
      <c r="AR350" s="13">
        <f t="shared" si="537"/>
        <v>4.6779446939818042E-3</v>
      </c>
      <c r="AS350" s="13">
        <f t="shared" si="538"/>
        <v>2.7898855377107971E-3</v>
      </c>
      <c r="AT350" s="13">
        <f t="shared" si="539"/>
        <v>8.3193173740823848E-4</v>
      </c>
      <c r="AU350" s="13">
        <f t="shared" si="540"/>
        <v>1.6538561800041732E-4</v>
      </c>
      <c r="AV350" s="13">
        <f t="shared" si="541"/>
        <v>2.4658636109910023E-5</v>
      </c>
      <c r="AW350" s="13">
        <f t="shared" si="542"/>
        <v>6.3466394988867417E-8</v>
      </c>
      <c r="AX350" s="13">
        <f t="shared" si="543"/>
        <v>9.357681433196776E-6</v>
      </c>
      <c r="AY350" s="13">
        <f t="shared" si="544"/>
        <v>1.2188575018435324E-5</v>
      </c>
      <c r="AZ350" s="13">
        <f t="shared" si="545"/>
        <v>7.937936445079111E-6</v>
      </c>
      <c r="BA350" s="13">
        <f t="shared" si="546"/>
        <v>3.4464425311304934E-6</v>
      </c>
      <c r="BB350" s="13">
        <f t="shared" si="547"/>
        <v>1.1222657994208822E-6</v>
      </c>
      <c r="BC350" s="13">
        <f t="shared" si="548"/>
        <v>2.9235491685663728E-7</v>
      </c>
      <c r="BD350" s="13">
        <f t="shared" si="549"/>
        <v>1.0155200701820707E-3</v>
      </c>
      <c r="BE350" s="13">
        <f t="shared" si="550"/>
        <v>6.056473392472804E-4</v>
      </c>
      <c r="BF350" s="13">
        <f t="shared" si="551"/>
        <v>1.8060140331423773E-4</v>
      </c>
      <c r="BG350" s="13">
        <f t="shared" si="552"/>
        <v>3.5903035496541983E-5</v>
      </c>
      <c r="BH350" s="13">
        <f t="shared" si="553"/>
        <v>5.3530645424572377E-6</v>
      </c>
      <c r="BI350" s="13">
        <f t="shared" si="554"/>
        <v>6.3850422894683375E-7</v>
      </c>
      <c r="BJ350" s="14">
        <f t="shared" si="555"/>
        <v>0.17044474555126116</v>
      </c>
      <c r="BK350" s="14">
        <f t="shared" si="556"/>
        <v>0.29069241043400446</v>
      </c>
      <c r="BL350" s="14">
        <f t="shared" si="557"/>
        <v>0.48331738181201822</v>
      </c>
      <c r="BM350" s="14">
        <f t="shared" si="558"/>
        <v>0.29557459255905016</v>
      </c>
      <c r="BN350" s="14">
        <f t="shared" si="559"/>
        <v>0.70401403666997042</v>
      </c>
    </row>
    <row r="351" spans="1:66" x14ac:dyDescent="0.25">
      <c r="A351" t="s">
        <v>122</v>
      </c>
      <c r="B351" t="s">
        <v>142</v>
      </c>
      <c r="C351" t="s">
        <v>129</v>
      </c>
      <c r="D351" s="11">
        <v>44413</v>
      </c>
      <c r="E351" s="10">
        <f>VLOOKUP(A351,home!$A$2:$E$405,3,FALSE)</f>
        <v>1.26086956521739</v>
      </c>
      <c r="F351" s="10">
        <f>VLOOKUP(B351,home!$B$2:$E$405,3,FALSE)</f>
        <v>1.03</v>
      </c>
      <c r="G351" s="10">
        <f>VLOOKUP(C351,away!$B$2:$E$405,4,FALSE)</f>
        <v>1.21</v>
      </c>
      <c r="H351" s="10">
        <f>VLOOKUP(A351,away!$A$2:$E$405,3,FALSE)</f>
        <v>1.09963768115942</v>
      </c>
      <c r="I351" s="10">
        <f>VLOOKUP(C351,away!$B$2:$E$405,3,FALSE)</f>
        <v>0.41</v>
      </c>
      <c r="J351" s="10">
        <f>VLOOKUP(B351,home!$B$2:$E$405,4,FALSE)</f>
        <v>0.87</v>
      </c>
      <c r="K351" s="12">
        <f t="shared" si="504"/>
        <v>1.571421739130433</v>
      </c>
      <c r="L351" s="12">
        <f t="shared" si="505"/>
        <v>0.39224076086956505</v>
      </c>
      <c r="M351" s="13">
        <f t="shared" si="506"/>
        <v>0.14034347053294471</v>
      </c>
      <c r="N351" s="13">
        <f t="shared" si="507"/>
        <v>0.22053878054048065</v>
      </c>
      <c r="O351" s="13">
        <f t="shared" si="508"/>
        <v>5.5048429664917603E-2</v>
      </c>
      <c r="P351" s="13">
        <f t="shared" si="509"/>
        <v>8.6504299080444144E-2</v>
      </c>
      <c r="Q351" s="13">
        <f t="shared" si="510"/>
        <v>0.17327971703131353</v>
      </c>
      <c r="R351" s="13">
        <f t="shared" si="511"/>
        <v>1.0796118968221009E-2</v>
      </c>
      <c r="S351" s="13">
        <f t="shared" si="512"/>
        <v>1.3329786079435644E-2</v>
      </c>
      <c r="T351" s="13">
        <f t="shared" si="513"/>
        <v>6.7967368051625329E-2</v>
      </c>
      <c r="U351" s="13">
        <f t="shared" si="514"/>
        <v>1.6965256044900914E-2</v>
      </c>
      <c r="V351" s="13">
        <f t="shared" si="515"/>
        <v>9.1290618597287339E-4</v>
      </c>
      <c r="W351" s="13">
        <f t="shared" si="516"/>
        <v>9.0765171431125322E-2</v>
      </c>
      <c r="X351" s="13">
        <f t="shared" si="517"/>
        <v>3.5601799902601101E-2</v>
      </c>
      <c r="Y351" s="13">
        <f t="shared" si="518"/>
        <v>6.9822385410611308E-3</v>
      </c>
      <c r="Z351" s="13">
        <f t="shared" si="519"/>
        <v>1.411559306177784E-3</v>
      </c>
      <c r="AA351" s="13">
        <f t="shared" si="520"/>
        <v>2.2181549797996407E-3</v>
      </c>
      <c r="AB351" s="13">
        <f t="shared" si="521"/>
        <v>1.7428284780087913E-3</v>
      </c>
      <c r="AC351" s="13">
        <f t="shared" si="522"/>
        <v>3.5168321976389716E-5</v>
      </c>
      <c r="AD351" s="13">
        <f t="shared" si="523"/>
        <v>3.565759088569271E-2</v>
      </c>
      <c r="AE351" s="13">
        <f t="shared" si="524"/>
        <v>1.3986360579779774E-2</v>
      </c>
      <c r="AF351" s="13">
        <f t="shared" si="525"/>
        <v>2.7430103578044551E-3</v>
      </c>
      <c r="AG351" s="13">
        <f t="shared" si="526"/>
        <v>3.5864015660610582E-4</v>
      </c>
      <c r="AH351" s="13">
        <f t="shared" si="527"/>
        <v>1.3841777406692232E-4</v>
      </c>
      <c r="AI351" s="13">
        <f t="shared" si="528"/>
        <v>2.175126992508064E-4</v>
      </c>
      <c r="AJ351" s="13">
        <f t="shared" si="529"/>
        <v>1.7090209206982855E-4</v>
      </c>
      <c r="AK351" s="13">
        <f t="shared" si="530"/>
        <v>8.9519754247133101E-5</v>
      </c>
      <c r="AL351" s="13">
        <f t="shared" si="531"/>
        <v>8.6707590480708134E-7</v>
      </c>
      <c r="AM351" s="13">
        <f t="shared" si="532"/>
        <v>1.120662269655935E-2</v>
      </c>
      <c r="AN351" s="13">
        <f t="shared" si="533"/>
        <v>4.3956942132765756E-3</v>
      </c>
      <c r="AO351" s="13">
        <f t="shared" si="534"/>
        <v>8.6208522138277405E-4</v>
      </c>
      <c r="AP351" s="13">
        <f t="shared" si="535"/>
        <v>1.1271498772319558E-4</v>
      </c>
      <c r="AQ351" s="13">
        <f t="shared" si="536"/>
        <v>1.1052853136487478E-5</v>
      </c>
      <c r="AR351" s="13">
        <f t="shared" si="537"/>
        <v>1.0858618603576231E-5</v>
      </c>
      <c r="AS351" s="13">
        <f t="shared" si="538"/>
        <v>1.7063469330585835E-5</v>
      </c>
      <c r="AT351" s="13">
        <f t="shared" si="539"/>
        <v>1.3406953325534001E-5</v>
      </c>
      <c r="AU351" s="13">
        <f t="shared" si="540"/>
        <v>7.0226593037503932E-6</v>
      </c>
      <c r="AV351" s="13">
        <f t="shared" si="541"/>
        <v>2.75888987410499E-6</v>
      </c>
      <c r="AW351" s="13">
        <f t="shared" si="542"/>
        <v>1.4845680052352425E-8</v>
      </c>
      <c r="AX351" s="13">
        <f t="shared" si="543"/>
        <v>2.9350550879343141E-3</v>
      </c>
      <c r="AY351" s="13">
        <f t="shared" si="544"/>
        <v>1.1512482408854434E-3</v>
      </c>
      <c r="AZ351" s="13">
        <f t="shared" si="545"/>
        <v>2.2578324297732732E-4</v>
      </c>
      <c r="BA351" s="13">
        <f t="shared" si="546"/>
        <v>2.9520463672341586E-5</v>
      </c>
      <c r="BB351" s="13">
        <f t="shared" si="547"/>
        <v>2.8947822830154037E-6</v>
      </c>
      <c r="BC351" s="13">
        <f t="shared" si="548"/>
        <v>2.2709032104833972E-7</v>
      </c>
      <c r="BD351" s="13">
        <f t="shared" si="549"/>
        <v>7.0986547050985896E-7</v>
      </c>
      <c r="BE351" s="13">
        <f t="shared" si="550"/>
        <v>1.1154980322172458E-6</v>
      </c>
      <c r="BF351" s="13">
        <f t="shared" si="551"/>
        <v>8.7645892889170015E-7</v>
      </c>
      <c r="BG351" s="13">
        <f t="shared" si="552"/>
        <v>4.5909553810513059E-7</v>
      </c>
      <c r="BH351" s="13">
        <f t="shared" si="553"/>
        <v>1.8035817722904656E-7</v>
      </c>
      <c r="BI351" s="13">
        <f t="shared" si="554"/>
        <v>5.6683752105532676E-8</v>
      </c>
      <c r="BJ351" s="14">
        <f t="shared" si="555"/>
        <v>0.66881357635824223</v>
      </c>
      <c r="BK351" s="14">
        <f t="shared" si="556"/>
        <v>0.24227774551756401</v>
      </c>
      <c r="BL351" s="14">
        <f t="shared" si="557"/>
        <v>8.7441649005819272E-2</v>
      </c>
      <c r="BM351" s="14">
        <f t="shared" si="558"/>
        <v>0.31228248097427574</v>
      </c>
      <c r="BN351" s="14">
        <f t="shared" si="559"/>
        <v>0.68651081581832152</v>
      </c>
    </row>
    <row r="352" spans="1:66" x14ac:dyDescent="0.25">
      <c r="A352" t="s">
        <v>145</v>
      </c>
      <c r="B352" t="s">
        <v>349</v>
      </c>
      <c r="C352" t="s">
        <v>375</v>
      </c>
      <c r="D352" s="11">
        <v>44413</v>
      </c>
      <c r="E352" s="10">
        <f>VLOOKUP(A352,home!$A$2:$E$405,3,FALSE)</f>
        <v>1.41491841491841</v>
      </c>
      <c r="F352" s="10">
        <f>VLOOKUP(B352,home!$B$2:$E$405,3,FALSE)</f>
        <v>0.79</v>
      </c>
      <c r="G352" s="10">
        <f>VLOOKUP(C352,away!$B$2:$E$405,4,FALSE)</f>
        <v>1</v>
      </c>
      <c r="H352" s="10">
        <f>VLOOKUP(A352,away!$A$2:$E$405,3,FALSE)</f>
        <v>1.24708624708625</v>
      </c>
      <c r="I352" s="10">
        <f>VLOOKUP(C352,away!$B$2:$E$405,3,FALSE)</f>
        <v>0.82</v>
      </c>
      <c r="J352" s="10">
        <f>VLOOKUP(B352,home!$B$2:$E$405,4,FALSE)</f>
        <v>1.07</v>
      </c>
      <c r="K352" s="12">
        <f t="shared" si="504"/>
        <v>1.1177855477855438</v>
      </c>
      <c r="L352" s="12">
        <f t="shared" si="505"/>
        <v>1.0941934731934759</v>
      </c>
      <c r="M352" s="13">
        <f t="shared" si="506"/>
        <v>0.1094837633116577</v>
      </c>
      <c r="N352" s="13">
        <f t="shared" si="507"/>
        <v>0.12237936834694411</v>
      </c>
      <c r="O352" s="13">
        <f t="shared" si="508"/>
        <v>0.1197964192362752</v>
      </c>
      <c r="P352" s="13">
        <f t="shared" si="509"/>
        <v>0.13390670609876651</v>
      </c>
      <c r="Q352" s="13">
        <f t="shared" si="510"/>
        <v>6.8396944642668905E-2</v>
      </c>
      <c r="R352" s="13">
        <f t="shared" si="511"/>
        <v>6.5540230020140824E-2</v>
      </c>
      <c r="S352" s="13">
        <f t="shared" si="512"/>
        <v>4.0944440974272217E-2</v>
      </c>
      <c r="T352" s="13">
        <f t="shared" si="513"/>
        <v>7.4839490414383786E-2</v>
      </c>
      <c r="U352" s="13">
        <f t="shared" si="514"/>
        <v>7.325992191505365E-2</v>
      </c>
      <c r="V352" s="13">
        <f t="shared" si="515"/>
        <v>5.5642296558957435E-3</v>
      </c>
      <c r="W352" s="13">
        <f t="shared" si="516"/>
        <v>2.5484372078087729E-2</v>
      </c>
      <c r="X352" s="13">
        <f t="shared" si="517"/>
        <v>2.7884833596277653E-2</v>
      </c>
      <c r="Y352" s="13">
        <f t="shared" si="518"/>
        <v>1.5255701461066581E-2</v>
      </c>
      <c r="Z352" s="13">
        <f t="shared" si="519"/>
        <v>2.390456397321241E-2</v>
      </c>
      <c r="AA352" s="13">
        <f t="shared" si="520"/>
        <v>2.6720176135371806E-2</v>
      </c>
      <c r="AB352" s="13">
        <f t="shared" si="521"/>
        <v>1.4933713359201397E-2</v>
      </c>
      <c r="AC352" s="13">
        <f t="shared" si="522"/>
        <v>4.2534141745126689E-4</v>
      </c>
      <c r="AD352" s="13">
        <f t="shared" si="523"/>
        <v>7.1215157008189768E-3</v>
      </c>
      <c r="AE352" s="13">
        <f t="shared" si="524"/>
        <v>7.7923159990809874E-3</v>
      </c>
      <c r="AF352" s="13">
        <f t="shared" si="525"/>
        <v>4.2631506536277572E-3</v>
      </c>
      <c r="AG352" s="13">
        <f t="shared" si="526"/>
        <v>1.5549038734799978E-3</v>
      </c>
      <c r="AH352" s="13">
        <f t="shared" si="527"/>
        <v>6.5390544697562294E-3</v>
      </c>
      <c r="AI352" s="13">
        <f t="shared" si="528"/>
        <v>7.3092605824759752E-3</v>
      </c>
      <c r="AJ352" s="13">
        <f t="shared" si="529"/>
        <v>4.0850929220450959E-3</v>
      </c>
      <c r="AK352" s="13">
        <f t="shared" si="530"/>
        <v>1.5220859432076757E-3</v>
      </c>
      <c r="AL352" s="13">
        <f t="shared" si="531"/>
        <v>2.0808955211430852E-5</v>
      </c>
      <c r="AM352" s="13">
        <f t="shared" si="532"/>
        <v>1.5920654657406571E-3</v>
      </c>
      <c r="AN352" s="13">
        <f t="shared" si="533"/>
        <v>1.7420276415101585E-3</v>
      </c>
      <c r="AO352" s="13">
        <f t="shared" si="534"/>
        <v>9.5305763773151971E-4</v>
      </c>
      <c r="AP352" s="13">
        <f t="shared" si="535"/>
        <v>3.4760981559434041E-4</v>
      </c>
      <c r="AQ352" s="13">
        <f t="shared" si="536"/>
        <v>9.5088097860328749E-5</v>
      </c>
      <c r="AR352" s="13">
        <f t="shared" si="537"/>
        <v>1.4309981443327788E-3</v>
      </c>
      <c r="AS352" s="13">
        <f t="shared" si="538"/>
        <v>1.5995490446431115E-3</v>
      </c>
      <c r="AT352" s="13">
        <f t="shared" si="539"/>
        <v>8.9397640253812208E-4</v>
      </c>
      <c r="AU352" s="13">
        <f t="shared" si="540"/>
        <v>3.3309130093947493E-4</v>
      </c>
      <c r="AV352" s="13">
        <f t="shared" si="541"/>
        <v>9.3081160570807598E-5</v>
      </c>
      <c r="AW352" s="13">
        <f t="shared" si="542"/>
        <v>7.0696902278141292E-7</v>
      </c>
      <c r="AX352" s="13">
        <f t="shared" si="543"/>
        <v>2.965979614555616E-4</v>
      </c>
      <c r="AY352" s="13">
        <f t="shared" si="544"/>
        <v>3.2453555358716562E-4</v>
      </c>
      <c r="AZ352" s="13">
        <f t="shared" si="545"/>
        <v>1.7755234227715406E-4</v>
      </c>
      <c r="BA352" s="13">
        <f t="shared" si="546"/>
        <v>6.4758871356625355E-5</v>
      </c>
      <c r="BB352" s="13">
        <f t="shared" si="547"/>
        <v>1.7714683592448848E-5</v>
      </c>
      <c r="BC352" s="13">
        <f t="shared" si="548"/>
        <v>3.876658233309018E-6</v>
      </c>
      <c r="BD352" s="13">
        <f t="shared" si="549"/>
        <v>2.6096480494681691E-4</v>
      </c>
      <c r="BE352" s="13">
        <f t="shared" si="550"/>
        <v>2.9170268745022535E-4</v>
      </c>
      <c r="BF352" s="13">
        <f t="shared" si="551"/>
        <v>1.6303052414103273E-4</v>
      </c>
      <c r="BG352" s="13">
        <f t="shared" si="552"/>
        <v>6.0744387910916211E-5</v>
      </c>
      <c r="BH352" s="13">
        <f t="shared" si="553"/>
        <v>1.697479972897526E-5</v>
      </c>
      <c r="BI352" s="13">
        <f t="shared" si="554"/>
        <v>3.7948371627204998E-6</v>
      </c>
      <c r="BJ352" s="14">
        <f t="shared" si="555"/>
        <v>0.36058748149537584</v>
      </c>
      <c r="BK352" s="14">
        <f t="shared" si="556"/>
        <v>0.29066982596684204</v>
      </c>
      <c r="BL352" s="14">
        <f t="shared" si="557"/>
        <v>0.32485386267789285</v>
      </c>
      <c r="BM352" s="14">
        <f t="shared" si="558"/>
        <v>0.38018847387230548</v>
      </c>
      <c r="BN352" s="14">
        <f t="shared" si="559"/>
        <v>0.61950343165645327</v>
      </c>
    </row>
    <row r="353" spans="1:66" x14ac:dyDescent="0.25">
      <c r="A353" t="s">
        <v>145</v>
      </c>
      <c r="B353" t="s">
        <v>355</v>
      </c>
      <c r="C353" t="s">
        <v>404</v>
      </c>
      <c r="D353" s="11">
        <v>44413</v>
      </c>
      <c r="E353" s="10">
        <f>VLOOKUP(A353,home!$A$2:$E$405,3,FALSE)</f>
        <v>1.41491841491841</v>
      </c>
      <c r="F353" s="10">
        <f>VLOOKUP(B353,home!$B$2:$E$405,3,FALSE)</f>
        <v>0.45</v>
      </c>
      <c r="G353" s="10">
        <f>VLOOKUP(C353,away!$B$2:$E$405,4,FALSE)</f>
        <v>0.78</v>
      </c>
      <c r="H353" s="10">
        <f>VLOOKUP(A353,away!$A$2:$E$405,3,FALSE)</f>
        <v>1.24708624708625</v>
      </c>
      <c r="I353" s="10">
        <f>VLOOKUP(C353,away!$B$2:$E$405,3,FALSE)</f>
        <v>0.89</v>
      </c>
      <c r="J353" s="10">
        <f>VLOOKUP(B353,home!$B$2:$E$405,4,FALSE)</f>
        <v>1.65</v>
      </c>
      <c r="K353" s="12">
        <f t="shared" si="504"/>
        <v>0.49663636363636193</v>
      </c>
      <c r="L353" s="12">
        <f t="shared" si="505"/>
        <v>1.831346153846158</v>
      </c>
      <c r="M353" s="13">
        <f t="shared" si="506"/>
        <v>9.7492237699849729E-2</v>
      </c>
      <c r="N353" s="13">
        <f t="shared" si="507"/>
        <v>4.8418190414025203E-2</v>
      </c>
      <c r="O353" s="13">
        <f t="shared" si="508"/>
        <v>0.17854203454147519</v>
      </c>
      <c r="P353" s="13">
        <f t="shared" si="509"/>
        <v>8.8670466790915961E-2</v>
      </c>
      <c r="Q353" s="13">
        <f t="shared" si="510"/>
        <v>1.2023117010537215E-2</v>
      </c>
      <c r="R353" s="13">
        <f t="shared" si="511"/>
        <v>0.16348613412869928</v>
      </c>
      <c r="S353" s="13">
        <f t="shared" si="512"/>
        <v>2.0161737658348597E-2</v>
      </c>
      <c r="T353" s="13">
        <f t="shared" si="513"/>
        <v>2.2018489094489644E-2</v>
      </c>
      <c r="U353" s="13">
        <f t="shared" si="514"/>
        <v>8.1193159158643738E-2</v>
      </c>
      <c r="V353" s="13">
        <f t="shared" si="515"/>
        <v>2.037484934026492E-3</v>
      </c>
      <c r="W353" s="13">
        <f t="shared" si="516"/>
        <v>1.9903723705625639E-3</v>
      </c>
      <c r="X353" s="13">
        <f t="shared" si="517"/>
        <v>3.6450607855514107E-3</v>
      </c>
      <c r="Y353" s="13">
        <f t="shared" si="518"/>
        <v>3.3376840250775169E-3</v>
      </c>
      <c r="Z353" s="13">
        <f t="shared" si="519"/>
        <v>9.9799900981256878E-2</v>
      </c>
      <c r="AA353" s="13">
        <f t="shared" si="520"/>
        <v>4.9564259914600402E-2</v>
      </c>
      <c r="AB353" s="13">
        <f t="shared" si="521"/>
        <v>1.2307706905157319E-2</v>
      </c>
      <c r="AC353" s="13">
        <f t="shared" si="522"/>
        <v>1.1581995169695057E-4</v>
      </c>
      <c r="AD353" s="13">
        <f t="shared" si="523"/>
        <v>2.4712282409961923E-4</v>
      </c>
      <c r="AE353" s="13">
        <f t="shared" si="524"/>
        <v>4.5256743344243821E-4</v>
      </c>
      <c r="AF353" s="13">
        <f t="shared" si="525"/>
        <v>4.1440381429541829E-4</v>
      </c>
      <c r="AG353" s="13">
        <f t="shared" si="526"/>
        <v>2.5297227714969736E-4</v>
      </c>
      <c r="AH353" s="13">
        <f t="shared" si="527"/>
        <v>4.5692041204063026E-2</v>
      </c>
      <c r="AI353" s="13">
        <f t="shared" si="528"/>
        <v>2.2692329190708675E-2</v>
      </c>
      <c r="AJ353" s="13">
        <f t="shared" si="529"/>
        <v>5.6349179258564112E-3</v>
      </c>
      <c r="AK353" s="13">
        <f t="shared" si="530"/>
        <v>9.3283504936222679E-4</v>
      </c>
      <c r="AL353" s="13">
        <f t="shared" si="531"/>
        <v>4.2135905064719988E-6</v>
      </c>
      <c r="AM353" s="13">
        <f t="shared" si="532"/>
        <v>2.4546036146476646E-5</v>
      </c>
      <c r="AN353" s="13">
        <f t="shared" si="533"/>
        <v>4.4952288889018772E-5</v>
      </c>
      <c r="AO353" s="13">
        <f t="shared" si="534"/>
        <v>4.1161600681742967E-5</v>
      </c>
      <c r="AP353" s="13">
        <f t="shared" si="535"/>
        <v>2.5127046364887131E-5</v>
      </c>
      <c r="AQ353" s="13">
        <f t="shared" si="536"/>
        <v>1.1504079929462527E-5</v>
      </c>
      <c r="AR353" s="13">
        <f t="shared" si="537"/>
        <v>1.6735588784088207E-2</v>
      </c>
      <c r="AS353" s="13">
        <f t="shared" si="538"/>
        <v>8.3115019570430514E-3</v>
      </c>
      <c r="AT353" s="13">
        <f t="shared" si="539"/>
        <v>2.063897054151183E-3</v>
      </c>
      <c r="AU353" s="13">
        <f t="shared" si="540"/>
        <v>3.4166877596448114E-4</v>
      </c>
      <c r="AV353" s="13">
        <f t="shared" si="541"/>
        <v>4.2421284615771671E-5</v>
      </c>
      <c r="AW353" s="13">
        <f t="shared" si="542"/>
        <v>1.0645321500276058E-7</v>
      </c>
      <c r="AX353" s="13">
        <f t="shared" si="543"/>
        <v>2.0317423555788106E-6</v>
      </c>
      <c r="AY353" s="13">
        <f t="shared" si="544"/>
        <v>3.7208235484955874E-6</v>
      </c>
      <c r="AZ353" s="13">
        <f t="shared" si="545"/>
        <v>3.4070579473388047E-6</v>
      </c>
      <c r="BA353" s="13">
        <f t="shared" si="546"/>
        <v>2.0798341559299692E-6</v>
      </c>
      <c r="BB353" s="13">
        <f t="shared" si="547"/>
        <v>9.5222407052505437E-7</v>
      </c>
      <c r="BC353" s="13">
        <f t="shared" si="548"/>
        <v>3.487703778311584E-7</v>
      </c>
      <c r="BD353" s="13">
        <f t="shared" si="549"/>
        <v>5.1081093586818086E-3</v>
      </c>
      <c r="BE353" s="13">
        <f t="shared" si="550"/>
        <v>2.5368728569526021E-3</v>
      </c>
      <c r="BF353" s="13">
        <f t="shared" si="551"/>
        <v>6.2995165534236437E-4</v>
      </c>
      <c r="BG353" s="13">
        <f t="shared" si="552"/>
        <v>1.0428563312531291E-4</v>
      </c>
      <c r="BH353" s="13">
        <f t="shared" si="553"/>
        <v>1.2948009403717778E-5</v>
      </c>
      <c r="BI353" s="13">
        <f t="shared" si="554"/>
        <v>1.2860904613183638E-6</v>
      </c>
      <c r="BJ353" s="14">
        <f t="shared" si="555"/>
        <v>9.2959811553697994E-2</v>
      </c>
      <c r="BK353" s="14">
        <f t="shared" si="556"/>
        <v>0.20848568144889271</v>
      </c>
      <c r="BL353" s="14">
        <f t="shared" si="557"/>
        <v>0.59593394947839629</v>
      </c>
      <c r="BM353" s="14">
        <f t="shared" si="558"/>
        <v>0.40854354850640762</v>
      </c>
      <c r="BN353" s="14">
        <f t="shared" si="559"/>
        <v>0.5886321805855026</v>
      </c>
    </row>
    <row r="354" spans="1:66" x14ac:dyDescent="0.25">
      <c r="A354" t="s">
        <v>145</v>
      </c>
      <c r="B354" t="s">
        <v>388</v>
      </c>
      <c r="C354" t="s">
        <v>357</v>
      </c>
      <c r="D354" s="11">
        <v>44413</v>
      </c>
      <c r="E354" s="10">
        <f>VLOOKUP(A354,home!$A$2:$E$405,3,FALSE)</f>
        <v>1.41491841491841</v>
      </c>
      <c r="F354" s="10">
        <f>VLOOKUP(B354,home!$B$2:$E$405,3,FALSE)</f>
        <v>1.1299999999999999</v>
      </c>
      <c r="G354" s="10">
        <f>VLOOKUP(C354,away!$B$2:$E$405,4,FALSE)</f>
        <v>0.67</v>
      </c>
      <c r="H354" s="10">
        <f>VLOOKUP(A354,away!$A$2:$E$405,3,FALSE)</f>
        <v>1.24708624708625</v>
      </c>
      <c r="I354" s="10">
        <f>VLOOKUP(C354,away!$B$2:$E$405,3,FALSE)</f>
        <v>0.85</v>
      </c>
      <c r="J354" s="10">
        <f>VLOOKUP(B354,home!$B$2:$E$405,4,FALSE)</f>
        <v>1.1200000000000001</v>
      </c>
      <c r="K354" s="12">
        <f t="shared" si="504"/>
        <v>1.0712347319347282</v>
      </c>
      <c r="L354" s="12">
        <f t="shared" si="505"/>
        <v>1.1872261072261101</v>
      </c>
      <c r="M354" s="13">
        <f t="shared" si="506"/>
        <v>0.10451122060187559</v>
      </c>
      <c r="N354" s="13">
        <f t="shared" si="507"/>
        <v>0.11195604938562145</v>
      </c>
      <c r="O354" s="13">
        <f t="shared" si="508"/>
        <v>0.12407844959661402</v>
      </c>
      <c r="P354" s="13">
        <f t="shared" si="509"/>
        <v>0.13291714469250551</v>
      </c>
      <c r="Q354" s="13">
        <f t="shared" si="510"/>
        <v>5.9965604276038691E-2</v>
      </c>
      <c r="R354" s="13">
        <f t="shared" si="511"/>
        <v>7.3654587352619594E-2</v>
      </c>
      <c r="S354" s="13">
        <f t="shared" si="512"/>
        <v>4.2260934403658149E-2</v>
      </c>
      <c r="T354" s="13">
        <f t="shared" si="513"/>
        <v>7.1192730932102793E-2</v>
      </c>
      <c r="U354" s="13">
        <f t="shared" si="514"/>
        <v>7.8901352138446484E-2</v>
      </c>
      <c r="V354" s="13">
        <f t="shared" si="515"/>
        <v>5.9719294579326145E-3</v>
      </c>
      <c r="W354" s="13">
        <f t="shared" si="516"/>
        <v>2.1412412673982101E-2</v>
      </c>
      <c r="X354" s="13">
        <f t="shared" si="517"/>
        <v>2.5421375345250796E-2</v>
      </c>
      <c r="Y354" s="13">
        <f t="shared" si="518"/>
        <v>1.5090460245737959E-2</v>
      </c>
      <c r="Z354" s="13">
        <f t="shared" si="519"/>
        <v>2.9148216340665348E-2</v>
      </c>
      <c r="AA354" s="13">
        <f t="shared" si="520"/>
        <v>3.122458171806811E-2</v>
      </c>
      <c r="AB354" s="13">
        <f t="shared" si="521"/>
        <v>1.672442821326435E-2</v>
      </c>
      <c r="AC354" s="13">
        <f t="shared" si="522"/>
        <v>4.7469293684578067E-4</v>
      </c>
      <c r="AD354" s="13">
        <f t="shared" si="523"/>
        <v>5.7344300377222468E-3</v>
      </c>
      <c r="AE354" s="13">
        <f t="shared" si="524"/>
        <v>6.8080650508454592E-3</v>
      </c>
      <c r="AF354" s="13">
        <f t="shared" si="525"/>
        <v>4.0413562840286923E-3</v>
      </c>
      <c r="AG354" s="13">
        <f t="shared" si="526"/>
        <v>1.5993345630003874E-3</v>
      </c>
      <c r="AH354" s="13">
        <f t="shared" si="527"/>
        <v>8.6513808546781566E-3</v>
      </c>
      <c r="AI354" s="13">
        <f t="shared" si="528"/>
        <v>9.2676596507263957E-3</v>
      </c>
      <c r="AJ354" s="13">
        <f t="shared" si="529"/>
        <v>4.9639194508040935E-3</v>
      </c>
      <c r="AK354" s="13">
        <f t="shared" si="530"/>
        <v>1.772507640742569E-3</v>
      </c>
      <c r="AL354" s="13">
        <f t="shared" si="531"/>
        <v>2.4148538083425117E-5</v>
      </c>
      <c r="AM354" s="13">
        <f t="shared" si="532"/>
        <v>1.228584124851569E-3</v>
      </c>
      <c r="AN354" s="13">
        <f t="shared" si="533"/>
        <v>1.4586071479473256E-3</v>
      </c>
      <c r="AO354" s="13">
        <f t="shared" si="534"/>
        <v>8.6584824311484142E-4</v>
      </c>
      <c r="AP354" s="13">
        <f t="shared" si="535"/>
        <v>3.4265254637393317E-4</v>
      </c>
      <c r="AQ354" s="13">
        <f t="shared" si="536"/>
        <v>1.0170151219065977E-4</v>
      </c>
      <c r="AR354" s="13">
        <f t="shared" si="537"/>
        <v>2.0542290428460061E-3</v>
      </c>
      <c r="AS354" s="13">
        <f t="shared" si="538"/>
        <v>2.2005614980456748E-3</v>
      </c>
      <c r="AT354" s="13">
        <f t="shared" si="539"/>
        <v>1.1786589532324209E-3</v>
      </c>
      <c r="AU354" s="13">
        <f t="shared" si="540"/>
        <v>4.2087346926946665E-4</v>
      </c>
      <c r="AV354" s="13">
        <f t="shared" si="541"/>
        <v>1.12713569507829E-4</v>
      </c>
      <c r="AW354" s="13">
        <f t="shared" si="542"/>
        <v>8.5311273864031442E-7</v>
      </c>
      <c r="AX354" s="13">
        <f t="shared" si="543"/>
        <v>2.193503309407722E-4</v>
      </c>
      <c r="AY354" s="13">
        <f t="shared" si="544"/>
        <v>2.6041843952157197E-4</v>
      </c>
      <c r="AZ354" s="13">
        <f t="shared" si="545"/>
        <v>1.5458778510154706E-4</v>
      </c>
      <c r="BA354" s="13">
        <f t="shared" si="546"/>
        <v>6.1176884776938724E-5</v>
      </c>
      <c r="BB354" s="13">
        <f t="shared" si="547"/>
        <v>1.8157698691486316E-5</v>
      </c>
      <c r="BC354" s="13">
        <f t="shared" si="548"/>
        <v>4.3114587867355799E-6</v>
      </c>
      <c r="BD354" s="13">
        <f t="shared" si="549"/>
        <v>4.0647239164814665E-4</v>
      </c>
      <c r="BE354" s="13">
        <f t="shared" si="550"/>
        <v>4.3542734350607027E-4</v>
      </c>
      <c r="BF354" s="13">
        <f t="shared" si="551"/>
        <v>2.3322244679888798E-4</v>
      </c>
      <c r="BG354" s="13">
        <f t="shared" si="552"/>
        <v>8.3278661759256061E-5</v>
      </c>
      <c r="BH354" s="13">
        <f t="shared" si="553"/>
        <v>2.2302748726389886E-5</v>
      </c>
      <c r="BI354" s="13">
        <f t="shared" si="554"/>
        <v>4.7782958106643748E-6</v>
      </c>
      <c r="BJ354" s="14">
        <f t="shared" si="555"/>
        <v>0.32793721496662787</v>
      </c>
      <c r="BK354" s="14">
        <f t="shared" si="556"/>
        <v>0.28642048907042261</v>
      </c>
      <c r="BL354" s="14">
        <f t="shared" si="557"/>
        <v>0.35639138503711459</v>
      </c>
      <c r="BM354" s="14">
        <f t="shared" si="558"/>
        <v>0.39255468418277262</v>
      </c>
      <c r="BN354" s="14">
        <f t="shared" si="559"/>
        <v>0.60708305590527489</v>
      </c>
    </row>
    <row r="355" spans="1:66" x14ac:dyDescent="0.25">
      <c r="A355" t="s">
        <v>145</v>
      </c>
      <c r="B355" t="s">
        <v>389</v>
      </c>
      <c r="C355" t="s">
        <v>146</v>
      </c>
      <c r="D355" s="11">
        <v>44413</v>
      </c>
      <c r="E355" s="10">
        <f>VLOOKUP(A355,home!$A$2:$E$405,3,FALSE)</f>
        <v>1.41491841491841</v>
      </c>
      <c r="F355" s="10">
        <f>VLOOKUP(B355,home!$B$2:$E$405,3,FALSE)</f>
        <v>1.1299999999999999</v>
      </c>
      <c r="G355" s="10">
        <f>VLOOKUP(C355,away!$B$2:$E$405,4,FALSE)</f>
        <v>0.9</v>
      </c>
      <c r="H355" s="10">
        <f>VLOOKUP(A355,away!$A$2:$E$405,3,FALSE)</f>
        <v>1.24708624708625</v>
      </c>
      <c r="I355" s="10">
        <f>VLOOKUP(C355,away!$B$2:$E$405,3,FALSE)</f>
        <v>1.1000000000000001</v>
      </c>
      <c r="J355" s="10">
        <f>VLOOKUP(B355,home!$B$2:$E$405,4,FALSE)</f>
        <v>0.76</v>
      </c>
      <c r="K355" s="12">
        <f t="shared" si="504"/>
        <v>1.4389720279720228</v>
      </c>
      <c r="L355" s="12">
        <f t="shared" si="505"/>
        <v>1.042564102564105</v>
      </c>
      <c r="M355" s="13">
        <f t="shared" si="506"/>
        <v>8.3614683819917365E-2</v>
      </c>
      <c r="N355" s="13">
        <f t="shared" si="507"/>
        <v>0.12031919114458597</v>
      </c>
      <c r="O355" s="13">
        <f t="shared" si="508"/>
        <v>8.7173667797893525E-2</v>
      </c>
      <c r="P355" s="13">
        <f t="shared" si="509"/>
        <v>0.12544046953689428</v>
      </c>
      <c r="Q355" s="13">
        <f t="shared" si="510"/>
        <v>8.6567975242639178E-2</v>
      </c>
      <c r="R355" s="13">
        <f t="shared" si="511"/>
        <v>4.5442068367466143E-2</v>
      </c>
      <c r="S355" s="13">
        <f t="shared" si="512"/>
        <v>4.704709352105535E-2</v>
      </c>
      <c r="T355" s="13">
        <f t="shared" si="513"/>
        <v>9.0252663419633755E-2</v>
      </c>
      <c r="U355" s="13">
        <f t="shared" si="514"/>
        <v>6.5389865273976056E-2</v>
      </c>
      <c r="V355" s="13">
        <f t="shared" si="515"/>
        <v>7.8423353305021766E-3</v>
      </c>
      <c r="W355" s="13">
        <f t="shared" si="516"/>
        <v>4.152296496411078E-2</v>
      </c>
      <c r="X355" s="13">
        <f t="shared" si="517"/>
        <v>4.3290352703608925E-2</v>
      </c>
      <c r="Y355" s="13">
        <f t="shared" si="518"/>
        <v>2.2566483858060805E-2</v>
      </c>
      <c r="Z355" s="13">
        <f t="shared" si="519"/>
        <v>1.5792089742061352E-2</v>
      </c>
      <c r="AA355" s="13">
        <f t="shared" si="520"/>
        <v>2.27243754020502E-2</v>
      </c>
      <c r="AB355" s="13">
        <f t="shared" si="521"/>
        <v>1.6349870278342865E-2</v>
      </c>
      <c r="AC355" s="13">
        <f t="shared" si="522"/>
        <v>7.3532705409934515E-4</v>
      </c>
      <c r="AD355" s="13">
        <f t="shared" si="523"/>
        <v>1.4937596275454438E-2</v>
      </c>
      <c r="AE355" s="13">
        <f t="shared" si="524"/>
        <v>1.5573401655384072E-2</v>
      </c>
      <c r="AF355" s="13">
        <f t="shared" si="525"/>
        <v>8.1181347603579215E-3</v>
      </c>
      <c r="AG355" s="13">
        <f t="shared" si="526"/>
        <v>2.821225293642341E-3</v>
      </c>
      <c r="AH355" s="13">
        <f t="shared" si="527"/>
        <v>4.1160664673859995E-3</v>
      </c>
      <c r="AI355" s="13">
        <f t="shared" si="528"/>
        <v>5.9229045118420719E-3</v>
      </c>
      <c r="AJ355" s="13">
        <f t="shared" si="529"/>
        <v>4.2614469584450155E-3</v>
      </c>
      <c r="AK355" s="13">
        <f t="shared" si="530"/>
        <v>2.0440343239629438E-3</v>
      </c>
      <c r="AL355" s="13">
        <f t="shared" si="531"/>
        <v>4.4126111211787538E-5</v>
      </c>
      <c r="AM355" s="13">
        <f t="shared" si="532"/>
        <v>4.2989566411036021E-3</v>
      </c>
      <c r="AN355" s="13">
        <f t="shared" si="533"/>
        <v>4.4819378724941751E-3</v>
      </c>
      <c r="AO355" s="13">
        <f t="shared" si="534"/>
        <v>2.336353767892482E-3</v>
      </c>
      <c r="AP355" s="13">
        <f t="shared" si="535"/>
        <v>8.1193285643169706E-4</v>
      </c>
      <c r="AQ355" s="13">
        <f t="shared" si="536"/>
        <v>2.116230124520056E-4</v>
      </c>
      <c r="AR355" s="13">
        <f t="shared" si="537"/>
        <v>8.5825262853289836E-4</v>
      </c>
      <c r="AS355" s="13">
        <f t="shared" si="538"/>
        <v>1.2350015253923038E-3</v>
      </c>
      <c r="AT355" s="13">
        <f t="shared" si="539"/>
        <v>8.8856632477115271E-4</v>
      </c>
      <c r="AU355" s="13">
        <f t="shared" si="540"/>
        <v>4.2620736211453081E-4</v>
      </c>
      <c r="AV355" s="13">
        <f t="shared" si="541"/>
        <v>1.5332511804963821E-4</v>
      </c>
      <c r="AW355" s="13">
        <f t="shared" si="542"/>
        <v>1.838858338820644E-6</v>
      </c>
      <c r="AX355" s="13">
        <f t="shared" si="543"/>
        <v>1.0310130593354401E-3</v>
      </c>
      <c r="AY355" s="13">
        <f t="shared" si="544"/>
        <v>1.0748972049379254E-3</v>
      </c>
      <c r="AZ355" s="13">
        <f t="shared" si="545"/>
        <v>5.6032461990738645E-4</v>
      </c>
      <c r="BA355" s="13">
        <f t="shared" si="546"/>
        <v>1.9472477816610589E-4</v>
      </c>
      <c r="BB355" s="13">
        <f t="shared" si="547"/>
        <v>5.0753265898935147E-5</v>
      </c>
      <c r="BC355" s="13">
        <f t="shared" si="548"/>
        <v>1.0582706622824147E-5</v>
      </c>
      <c r="BD355" s="13">
        <f t="shared" si="549"/>
        <v>1.4913056357328085E-4</v>
      </c>
      <c r="BE355" s="13">
        <f t="shared" si="550"/>
        <v>2.1459470949765461E-4</v>
      </c>
      <c r="BF355" s="13">
        <f t="shared" si="551"/>
        <v>1.5439789215895361E-4</v>
      </c>
      <c r="BG355" s="13">
        <f t="shared" si="552"/>
        <v>7.4058082664858372E-5</v>
      </c>
      <c r="BH355" s="13">
        <f t="shared" si="553"/>
        <v>2.6641877349992747E-5</v>
      </c>
      <c r="BI355" s="13">
        <f t="shared" si="554"/>
        <v>7.667383255860192E-6</v>
      </c>
      <c r="BJ355" s="14">
        <f t="shared" si="555"/>
        <v>0.46103308910272078</v>
      </c>
      <c r="BK355" s="14">
        <f t="shared" si="556"/>
        <v>0.2657989325786182</v>
      </c>
      <c r="BL355" s="14">
        <f t="shared" si="557"/>
        <v>0.25761214284872591</v>
      </c>
      <c r="BM355" s="14">
        <f t="shared" si="558"/>
        <v>0.45060514001613067</v>
      </c>
      <c r="BN355" s="14">
        <f t="shared" si="559"/>
        <v>0.54855805590939644</v>
      </c>
    </row>
    <row r="356" spans="1:66" x14ac:dyDescent="0.25">
      <c r="A356" t="s">
        <v>145</v>
      </c>
      <c r="B356" t="s">
        <v>391</v>
      </c>
      <c r="C356" t="s">
        <v>419</v>
      </c>
      <c r="D356" s="11">
        <v>44413</v>
      </c>
      <c r="E356" s="10">
        <f>VLOOKUP(A356,home!$A$2:$E$405,3,FALSE)</f>
        <v>1.41491841491841</v>
      </c>
      <c r="F356" s="10">
        <f>VLOOKUP(B356,home!$B$2:$E$405,3,FALSE)</f>
        <v>0.88</v>
      </c>
      <c r="G356" s="10">
        <f>VLOOKUP(C356,away!$B$2:$E$405,4,FALSE)</f>
        <v>1.06</v>
      </c>
      <c r="H356" s="10">
        <f>VLOOKUP(A356,away!$A$2:$E$405,3,FALSE)</f>
        <v>1.24708624708625</v>
      </c>
      <c r="I356" s="10">
        <f>VLOOKUP(C356,away!$B$2:$E$405,3,FALSE)</f>
        <v>0.64</v>
      </c>
      <c r="J356" s="10">
        <f>VLOOKUP(B356,home!$B$2:$E$405,4,FALSE)</f>
        <v>1.36</v>
      </c>
      <c r="K356" s="12">
        <f t="shared" si="504"/>
        <v>1.319835897435893</v>
      </c>
      <c r="L356" s="12">
        <f t="shared" si="505"/>
        <v>1.0854638694638721</v>
      </c>
      <c r="M356" s="13">
        <f t="shared" si="506"/>
        <v>9.0238441057241839E-2</v>
      </c>
      <c r="N356" s="13">
        <f t="shared" si="507"/>
        <v>0.11909993383600073</v>
      </c>
      <c r="O356" s="13">
        <f t="shared" si="508"/>
        <v>9.7950567404381267E-2</v>
      </c>
      <c r="P356" s="13">
        <f t="shared" si="509"/>
        <v>0.12927867503451648</v>
      </c>
      <c r="Q356" s="13">
        <f t="shared" si="510"/>
        <v>7.8596184029496766E-2</v>
      </c>
      <c r="R356" s="13">
        <f t="shared" si="511"/>
        <v>5.3160900955470755E-2</v>
      </c>
      <c r="S356" s="13">
        <f t="shared" si="512"/>
        <v>4.6302262159201121E-2</v>
      </c>
      <c r="T356" s="13">
        <f t="shared" si="513"/>
        <v>8.5313318041752143E-2</v>
      </c>
      <c r="U356" s="13">
        <f t="shared" si="514"/>
        <v>7.0163665421064378E-2</v>
      </c>
      <c r="V356" s="13">
        <f t="shared" si="515"/>
        <v>7.3704670437701337E-3</v>
      </c>
      <c r="W356" s="13">
        <f t="shared" si="516"/>
        <v>3.4578021694535825E-2</v>
      </c>
      <c r="X356" s="13">
        <f t="shared" si="517"/>
        <v>3.7533193226956564E-2</v>
      </c>
      <c r="Y356" s="13">
        <f t="shared" si="518"/>
        <v>2.0370462576733736E-2</v>
      </c>
      <c r="Z356" s="13">
        <f t="shared" si="519"/>
        <v>1.9234745751770317E-2</v>
      </c>
      <c r="AA356" s="13">
        <f t="shared" si="520"/>
        <v>2.538670792123901E-2</v>
      </c>
      <c r="AB356" s="13">
        <f t="shared" si="521"/>
        <v>1.6753144216085692E-2</v>
      </c>
      <c r="AC356" s="13">
        <f t="shared" si="522"/>
        <v>6.5994893822449857E-4</v>
      </c>
      <c r="AD356" s="13">
        <f t="shared" si="523"/>
        <v>1.1409328573691362E-2</v>
      </c>
      <c r="AE356" s="13">
        <f t="shared" si="524"/>
        <v>1.2384413941583745E-2</v>
      </c>
      <c r="AF356" s="13">
        <f t="shared" si="525"/>
        <v>6.7214169390369082E-3</v>
      </c>
      <c r="AG356" s="13">
        <f t="shared" si="526"/>
        <v>2.4319517463090063E-3</v>
      </c>
      <c r="AH356" s="13">
        <f t="shared" si="527"/>
        <v>5.2196553879675948E-3</v>
      </c>
      <c r="AI356" s="13">
        <f t="shared" si="528"/>
        <v>6.8890885532843053E-3</v>
      </c>
      <c r="AJ356" s="13">
        <f t="shared" si="529"/>
        <v>4.5462331866196653E-3</v>
      </c>
      <c r="AK356" s="13">
        <f t="shared" si="530"/>
        <v>2.0000939192716684E-3</v>
      </c>
      <c r="AL356" s="13">
        <f t="shared" si="531"/>
        <v>3.7818616245809911E-5</v>
      </c>
      <c r="AM356" s="13">
        <f t="shared" si="532"/>
        <v>3.0116882834397827E-3</v>
      </c>
      <c r="AN356" s="13">
        <f t="shared" si="533"/>
        <v>3.2690788177615533E-3</v>
      </c>
      <c r="AO356" s="13">
        <f t="shared" si="534"/>
        <v>1.7742334715549178E-3</v>
      </c>
      <c r="AP356" s="13">
        <f t="shared" si="535"/>
        <v>6.4195544312210676E-4</v>
      </c>
      <c r="AQ356" s="13">
        <f t="shared" si="536"/>
        <v>1.7420485982867914E-4</v>
      </c>
      <c r="AR356" s="13">
        <f t="shared" si="537"/>
        <v>1.133149466938251E-3</v>
      </c>
      <c r="AS356" s="13">
        <f t="shared" si="538"/>
        <v>1.4955713436254506E-3</v>
      </c>
      <c r="AT356" s="13">
        <f t="shared" si="539"/>
        <v>9.8695437324665056E-4</v>
      </c>
      <c r="AU356" s="13">
        <f t="shared" si="540"/>
        <v>4.3420593698075748E-4</v>
      </c>
      <c r="AV356" s="13">
        <f t="shared" si="541"/>
        <v>1.4327014562674767E-4</v>
      </c>
      <c r="AW356" s="13">
        <f t="shared" si="542"/>
        <v>1.5050067301373769E-6</v>
      </c>
      <c r="AX356" s="13">
        <f t="shared" si="543"/>
        <v>6.6248905139515153E-4</v>
      </c>
      <c r="AY356" s="13">
        <f t="shared" si="544"/>
        <v>7.1910792920483111E-4</v>
      </c>
      <c r="AZ356" s="13">
        <f t="shared" si="545"/>
        <v>3.902828376984141E-4</v>
      </c>
      <c r="BA356" s="13">
        <f t="shared" si="546"/>
        <v>1.4121263973115367E-4</v>
      </c>
      <c r="BB356" s="13">
        <f t="shared" si="547"/>
        <v>3.8320304584946436E-5</v>
      </c>
      <c r="BC356" s="13">
        <f t="shared" si="548"/>
        <v>8.3190612187620267E-6</v>
      </c>
      <c r="BD356" s="13">
        <f t="shared" si="549"/>
        <v>2.0499880084395294E-4</v>
      </c>
      <c r="BE356" s="13">
        <f t="shared" si="550"/>
        <v>2.7056477628516055E-4</v>
      </c>
      <c r="BF356" s="13">
        <f t="shared" si="551"/>
        <v>1.7855055216143328E-4</v>
      </c>
      <c r="BG356" s="13">
        <f t="shared" si="552"/>
        <v>7.8552476083219847E-5</v>
      </c>
      <c r="BH356" s="13">
        <f t="shared" si="553"/>
        <v>2.5919094441776987E-5</v>
      </c>
      <c r="BI356" s="13">
        <f t="shared" si="554"/>
        <v>6.8417902546576778E-6</v>
      </c>
      <c r="BJ356" s="14">
        <f t="shared" si="555"/>
        <v>0.41926911730563715</v>
      </c>
      <c r="BK356" s="14">
        <f t="shared" si="556"/>
        <v>0.27460672077840476</v>
      </c>
      <c r="BL356" s="14">
        <f t="shared" si="557"/>
        <v>0.28702863572187243</v>
      </c>
      <c r="BM356" s="14">
        <f t="shared" si="558"/>
        <v>0.4310969143181021</v>
      </c>
      <c r="BN356" s="14">
        <f t="shared" si="559"/>
        <v>0.56832470231710785</v>
      </c>
    </row>
    <row r="357" spans="1:66" x14ac:dyDescent="0.25">
      <c r="A357" t="s">
        <v>145</v>
      </c>
      <c r="B357" t="s">
        <v>425</v>
      </c>
      <c r="C357" t="s">
        <v>433</v>
      </c>
      <c r="D357" s="11">
        <v>44413</v>
      </c>
      <c r="E357" s="10">
        <f>VLOOKUP(A357,home!$A$2:$E$405,3,FALSE)</f>
        <v>1.41491841491841</v>
      </c>
      <c r="F357" s="10">
        <f>VLOOKUP(B357,home!$B$2:$E$405,3,FALSE)</f>
        <v>1.38</v>
      </c>
      <c r="G357" s="10">
        <f>VLOOKUP(C357,away!$B$2:$E$405,4,FALSE)</f>
        <v>1.02</v>
      </c>
      <c r="H357" s="10">
        <f>VLOOKUP(A357,away!$A$2:$E$405,3,FALSE)</f>
        <v>1.24708624708625</v>
      </c>
      <c r="I357" s="10">
        <f>VLOOKUP(C357,away!$B$2:$E$405,3,FALSE)</f>
        <v>0.75</v>
      </c>
      <c r="J357" s="10">
        <f>VLOOKUP(B357,home!$B$2:$E$405,4,FALSE)</f>
        <v>0.59</v>
      </c>
      <c r="K357" s="12">
        <f t="shared" si="504"/>
        <v>1.9916391608391537</v>
      </c>
      <c r="L357" s="12">
        <f t="shared" si="505"/>
        <v>0.55183566433566567</v>
      </c>
      <c r="M357" s="13">
        <f t="shared" si="506"/>
        <v>7.8592828420844127E-2</v>
      </c>
      <c r="N357" s="13">
        <f t="shared" si="507"/>
        <v>0.15652855484406555</v>
      </c>
      <c r="O357" s="13">
        <f t="shared" si="508"/>
        <v>4.3370325683635497E-2</v>
      </c>
      <c r="P357" s="13">
        <f t="shared" si="509"/>
        <v>8.6378039049876593E-2</v>
      </c>
      <c r="Q357" s="13">
        <f t="shared" si="510"/>
        <v>0.15587419980850012</v>
      </c>
      <c r="R357" s="13">
        <f t="shared" si="511"/>
        <v>1.1966646243041588E-2</v>
      </c>
      <c r="S357" s="13">
        <f t="shared" si="512"/>
        <v>2.3733608333032018E-2</v>
      </c>
      <c r="T357" s="13">
        <f t="shared" si="513"/>
        <v>8.6016942604113952E-2</v>
      </c>
      <c r="U357" s="13">
        <f t="shared" si="514"/>
        <v>2.3833241281550357E-2</v>
      </c>
      <c r="V357" s="13">
        <f t="shared" si="515"/>
        <v>2.898288966869945E-3</v>
      </c>
      <c r="W357" s="13">
        <f t="shared" si="516"/>
        <v>0.1034817201676919</v>
      </c>
      <c r="X357" s="13">
        <f t="shared" si="517"/>
        <v>5.7104903795335712E-2</v>
      </c>
      <c r="Y357" s="13">
        <f t="shared" si="518"/>
        <v>1.5756261261361676E-2</v>
      </c>
      <c r="Z357" s="13">
        <f t="shared" si="519"/>
        <v>2.2012073931329179E-3</v>
      </c>
      <c r="AA357" s="13">
        <f t="shared" si="520"/>
        <v>4.384010845292185E-3</v>
      </c>
      <c r="AB357" s="13">
        <f t="shared" si="521"/>
        <v>4.3656838405137389E-3</v>
      </c>
      <c r="AC357" s="13">
        <f t="shared" si="522"/>
        <v>1.990866426590219E-4</v>
      </c>
      <c r="AD357" s="13">
        <f t="shared" si="523"/>
        <v>5.1524561579243511E-2</v>
      </c>
      <c r="AE357" s="13">
        <f t="shared" si="524"/>
        <v>2.8433090668685757E-2</v>
      </c>
      <c r="AF357" s="13">
        <f t="shared" si="525"/>
        <v>7.8451967391352084E-3</v>
      </c>
      <c r="AG357" s="13">
        <f t="shared" si="526"/>
        <v>1.443086451461559E-3</v>
      </c>
      <c r="AH357" s="13">
        <f t="shared" si="527"/>
        <v>3.0367618603252056E-4</v>
      </c>
      <c r="AI357" s="13">
        <f t="shared" si="528"/>
        <v>6.0481338431664388E-4</v>
      </c>
      <c r="AJ357" s="13">
        <f t="shared" si="529"/>
        <v>6.0228501060234478E-4</v>
      </c>
      <c r="AK357" s="13">
        <f t="shared" si="530"/>
        <v>3.9984480436735148E-4</v>
      </c>
      <c r="AL357" s="13">
        <f t="shared" si="531"/>
        <v>8.7523068653673623E-6</v>
      </c>
      <c r="AM357" s="13">
        <f t="shared" si="532"/>
        <v>2.052366691725797E-2</v>
      </c>
      <c r="AN357" s="13">
        <f t="shared" si="533"/>
        <v>1.1325691367888975E-2</v>
      </c>
      <c r="AO357" s="13">
        <f t="shared" si="534"/>
        <v>3.1249602100298628E-3</v>
      </c>
      <c r="AP357" s="13">
        <f t="shared" si="535"/>
        <v>5.7482149784145024E-4</v>
      </c>
      <c r="AQ357" s="13">
        <f t="shared" si="536"/>
        <v>7.930175078393977E-5</v>
      </c>
      <c r="AR357" s="13">
        <f t="shared" si="537"/>
        <v>3.3515869972435447E-5</v>
      </c>
      <c r="AS357" s="13">
        <f t="shared" si="538"/>
        <v>6.6751519146695506E-5</v>
      </c>
      <c r="AT357" s="13">
        <f t="shared" si="539"/>
        <v>6.6472469789031688E-5</v>
      </c>
      <c r="AU357" s="13">
        <f t="shared" si="540"/>
        <v>4.4129724649844352E-5</v>
      </c>
      <c r="AV357" s="13">
        <f t="shared" si="541"/>
        <v>2.1972621942419731E-5</v>
      </c>
      <c r="AW357" s="13">
        <f t="shared" si="542"/>
        <v>2.6720246313378043E-7</v>
      </c>
      <c r="AX357" s="13">
        <f t="shared" si="543"/>
        <v>6.8126231260716612E-3</v>
      </c>
      <c r="AY357" s="13">
        <f t="shared" si="544"/>
        <v>3.7594484086442745E-3</v>
      </c>
      <c r="AZ357" s="13">
        <f t="shared" si="545"/>
        <v>1.037298855059937E-3</v>
      </c>
      <c r="BA357" s="13">
        <f t="shared" si="546"/>
        <v>1.9080616759887525E-4</v>
      </c>
      <c r="BB357" s="13">
        <f t="shared" si="547"/>
        <v>2.6323412064066918E-5</v>
      </c>
      <c r="BC357" s="13">
        <f t="shared" si="548"/>
        <v>2.9052395167911698E-6</v>
      </c>
      <c r="BD357" s="13">
        <f t="shared" si="549"/>
        <v>3.0825420620044487E-6</v>
      </c>
      <c r="BE357" s="13">
        <f t="shared" si="550"/>
        <v>6.1393114856219347E-6</v>
      </c>
      <c r="BF357" s="13">
        <f t="shared" si="551"/>
        <v>6.1136465876771248E-6</v>
      </c>
      <c r="BG357" s="13">
        <f t="shared" si="552"/>
        <v>4.058725986516141E-6</v>
      </c>
      <c r="BH357" s="13">
        <f t="shared" si="553"/>
        <v>2.0208794044652682E-6</v>
      </c>
      <c r="BI357" s="13">
        <f t="shared" si="554"/>
        <v>8.0497251225326724E-7</v>
      </c>
      <c r="BJ357" s="14">
        <f t="shared" si="555"/>
        <v>0.71146636487235271</v>
      </c>
      <c r="BK357" s="14">
        <f t="shared" si="556"/>
        <v>0.19557005212879133</v>
      </c>
      <c r="BL357" s="14">
        <f t="shared" si="557"/>
        <v>9.0085589562891213E-2</v>
      </c>
      <c r="BM357" s="14">
        <f t="shared" si="558"/>
        <v>0.46285343870102358</v>
      </c>
      <c r="BN357" s="14">
        <f t="shared" si="559"/>
        <v>0.53271059404996346</v>
      </c>
    </row>
    <row r="358" spans="1:66" x14ac:dyDescent="0.25">
      <c r="A358" t="s">
        <v>145</v>
      </c>
      <c r="B358" t="s">
        <v>432</v>
      </c>
      <c r="C358" t="s">
        <v>371</v>
      </c>
      <c r="D358" s="11">
        <v>44413</v>
      </c>
      <c r="E358" s="10">
        <f>VLOOKUP(A358,home!$A$2:$E$405,3,FALSE)</f>
        <v>1.41491841491841</v>
      </c>
      <c r="F358" s="10">
        <f>VLOOKUP(B358,home!$B$2:$E$405,3,FALSE)</f>
        <v>1.1499999999999999</v>
      </c>
      <c r="G358" s="10">
        <f>VLOOKUP(C358,away!$B$2:$E$405,4,FALSE)</f>
        <v>0.81</v>
      </c>
      <c r="H358" s="10">
        <f>VLOOKUP(A358,away!$A$2:$E$405,3,FALSE)</f>
        <v>1.24708624708625</v>
      </c>
      <c r="I358" s="10">
        <f>VLOOKUP(C358,away!$B$2:$E$405,3,FALSE)</f>
        <v>0.88</v>
      </c>
      <c r="J358" s="10">
        <f>VLOOKUP(B358,home!$B$2:$E$405,4,FALSE)</f>
        <v>1.94</v>
      </c>
      <c r="K358" s="12">
        <f t="shared" si="504"/>
        <v>1.3179965034964989</v>
      </c>
      <c r="L358" s="12">
        <f t="shared" si="505"/>
        <v>2.1290256410256458</v>
      </c>
      <c r="M358" s="13">
        <f t="shared" si="506"/>
        <v>3.1840311189245213E-2</v>
      </c>
      <c r="N358" s="13">
        <f t="shared" si="507"/>
        <v>4.1965418817665634E-2</v>
      </c>
      <c r="O358" s="13">
        <f t="shared" si="508"/>
        <v>6.7788838940138832E-2</v>
      </c>
      <c r="P358" s="13">
        <f t="shared" si="509"/>
        <v>8.9345452699190267E-2</v>
      </c>
      <c r="Q358" s="13">
        <f t="shared" si="510"/>
        <v>2.7655137634724748E-2</v>
      </c>
      <c r="R358" s="13">
        <f t="shared" si="511"/>
        <v>7.2162088139456682E-2</v>
      </c>
      <c r="S358" s="13">
        <f t="shared" si="512"/>
        <v>6.2676915047862033E-2</v>
      </c>
      <c r="T358" s="13">
        <f t="shared" si="513"/>
        <v>5.8878497130422321E-2</v>
      </c>
      <c r="U358" s="13">
        <f t="shared" si="514"/>
        <v>9.5109379852810066E-2</v>
      </c>
      <c r="V358" s="13">
        <f t="shared" si="515"/>
        <v>1.9541606010962106E-2</v>
      </c>
      <c r="W358" s="13">
        <f t="shared" si="516"/>
        <v>1.2149791568760549E-2</v>
      </c>
      <c r="X358" s="13">
        <f t="shared" si="517"/>
        <v>2.5867217783008413E-2</v>
      </c>
      <c r="Y358" s="13">
        <f t="shared" si="518"/>
        <v>2.7535984961009743E-2</v>
      </c>
      <c r="Z358" s="13">
        <f t="shared" si="519"/>
        <v>5.1211645319618644E-2</v>
      </c>
      <c r="AA358" s="13">
        <f t="shared" si="520"/>
        <v>6.7496769469560208E-2</v>
      </c>
      <c r="AB358" s="13">
        <f t="shared" si="521"/>
        <v>4.4480253079094804E-2</v>
      </c>
      <c r="AC358" s="13">
        <f t="shared" si="522"/>
        <v>3.4271682073500793E-3</v>
      </c>
      <c r="AD358" s="13">
        <f t="shared" si="523"/>
        <v>4.0033457014594124E-3</v>
      </c>
      <c r="AE358" s="13">
        <f t="shared" si="524"/>
        <v>8.523225648296889E-3</v>
      </c>
      <c r="AF358" s="13">
        <f t="shared" si="525"/>
        <v>9.0730829747357571E-3</v>
      </c>
      <c r="AG358" s="13">
        <f t="shared" si="526"/>
        <v>6.4389420987885559E-3</v>
      </c>
      <c r="AH358" s="13">
        <f t="shared" si="527"/>
        <v>2.7257726501144761E-2</v>
      </c>
      <c r="AI358" s="13">
        <f t="shared" si="528"/>
        <v>3.5925588221772643E-2</v>
      </c>
      <c r="AJ358" s="13">
        <f t="shared" si="529"/>
        <v>2.3674899831175683E-2</v>
      </c>
      <c r="AK358" s="13">
        <f t="shared" si="530"/>
        <v>1.0401145066039797E-2</v>
      </c>
      <c r="AL358" s="13">
        <f t="shared" si="531"/>
        <v>3.846719878358376E-4</v>
      </c>
      <c r="AM358" s="13">
        <f t="shared" si="532"/>
        <v>1.0552791273622491E-3</v>
      </c>
      <c r="AN358" s="13">
        <f t="shared" si="533"/>
        <v>2.2467163205933966E-3</v>
      </c>
      <c r="AO358" s="13">
        <f t="shared" si="534"/>
        <v>2.3916583273270687E-3</v>
      </c>
      <c r="AP358" s="13">
        <f t="shared" si="535"/>
        <v>1.6973006344839455E-3</v>
      </c>
      <c r="AQ358" s="13">
        <f t="shared" si="536"/>
        <v>9.0339914283635401E-4</v>
      </c>
      <c r="AR358" s="13">
        <f t="shared" si="537"/>
        <v>1.1606479727400294E-2</v>
      </c>
      <c r="AS358" s="13">
        <f t="shared" si="538"/>
        <v>1.5297299698616583E-2</v>
      </c>
      <c r="AT358" s="13">
        <f t="shared" si="539"/>
        <v>1.0080893757857355E-2</v>
      </c>
      <c r="AU358" s="13">
        <f t="shared" si="540"/>
        <v>4.4288609083252238E-3</v>
      </c>
      <c r="AV358" s="13">
        <f t="shared" si="541"/>
        <v>1.4593057979112435E-3</v>
      </c>
      <c r="AW358" s="13">
        <f t="shared" si="542"/>
        <v>2.9983561028814345E-5</v>
      </c>
      <c r="AX358" s="13">
        <f t="shared" si="543"/>
        <v>2.3180903334604644E-4</v>
      </c>
      <c r="AY358" s="13">
        <f t="shared" si="544"/>
        <v>4.9352737581510181E-4</v>
      </c>
      <c r="AZ358" s="13">
        <f t="shared" si="545"/>
        <v>5.253662188292261E-4</v>
      </c>
      <c r="BA358" s="13">
        <f t="shared" si="546"/>
        <v>3.7283938360537096E-4</v>
      </c>
      <c r="BB358" s="13">
        <f t="shared" si="547"/>
        <v>1.9844615192000781E-4</v>
      </c>
      <c r="BC358" s="13">
        <f t="shared" si="548"/>
        <v>8.4499389160113496E-5</v>
      </c>
      <c r="BD358" s="13">
        <f t="shared" si="549"/>
        <v>4.118415490279928E-3</v>
      </c>
      <c r="BE358" s="13">
        <f t="shared" si="550"/>
        <v>5.4280572161347638E-3</v>
      </c>
      <c r="BF358" s="13">
        <f t="shared" si="551"/>
        <v>3.57708021582228E-3</v>
      </c>
      <c r="BG358" s="13">
        <f t="shared" si="552"/>
        <v>1.5715264057267551E-3</v>
      </c>
      <c r="BH358" s="13">
        <f t="shared" si="553"/>
        <v>5.1781657697507096E-4</v>
      </c>
      <c r="BI358" s="13">
        <f t="shared" si="554"/>
        <v>1.3649608758113389E-4</v>
      </c>
      <c r="BJ358" s="14">
        <f t="shared" si="555"/>
        <v>0.23229148542415087</v>
      </c>
      <c r="BK358" s="14">
        <f t="shared" si="556"/>
        <v>0.20770965251826065</v>
      </c>
      <c r="BL358" s="14">
        <f t="shared" si="557"/>
        <v>0.50251892098382422</v>
      </c>
      <c r="BM358" s="14">
        <f t="shared" si="558"/>
        <v>0.66251091301064635</v>
      </c>
      <c r="BN358" s="14">
        <f t="shared" si="559"/>
        <v>0.3307572474204214</v>
      </c>
    </row>
    <row r="359" spans="1:66" x14ac:dyDescent="0.25">
      <c r="A359" t="s">
        <v>145</v>
      </c>
      <c r="B359" t="s">
        <v>434</v>
      </c>
      <c r="C359" t="s">
        <v>366</v>
      </c>
      <c r="D359" s="11">
        <v>44413</v>
      </c>
      <c r="E359" s="10">
        <f>VLOOKUP(A359,home!$A$2:$E$405,3,FALSE)</f>
        <v>1.41491841491841</v>
      </c>
      <c r="F359" s="10">
        <f>VLOOKUP(B359,home!$B$2:$E$405,3,FALSE)</f>
        <v>0.88</v>
      </c>
      <c r="G359" s="10">
        <f>VLOOKUP(C359,away!$B$2:$E$405,4,FALSE)</f>
        <v>0.81</v>
      </c>
      <c r="H359" s="10">
        <f>VLOOKUP(A359,away!$A$2:$E$405,3,FALSE)</f>
        <v>1.24708624708625</v>
      </c>
      <c r="I359" s="10">
        <f>VLOOKUP(C359,away!$B$2:$E$405,3,FALSE)</f>
        <v>0.92</v>
      </c>
      <c r="J359" s="10">
        <f>VLOOKUP(B359,home!$B$2:$E$405,4,FALSE)</f>
        <v>1.28</v>
      </c>
      <c r="K359" s="12">
        <f t="shared" si="504"/>
        <v>1.0085538461538428</v>
      </c>
      <c r="L359" s="12">
        <f t="shared" si="505"/>
        <v>1.4685687645687682</v>
      </c>
      <c r="M359" s="13">
        <f t="shared" si="506"/>
        <v>8.3984534454845466E-2</v>
      </c>
      <c r="N359" s="13">
        <f t="shared" si="507"/>
        <v>8.4702925241874324E-2</v>
      </c>
      <c r="O359" s="13">
        <f t="shared" si="508"/>
        <v>0.12333706400723557</v>
      </c>
      <c r="P359" s="13">
        <f t="shared" si="509"/>
        <v>0.12439207027782011</v>
      </c>
      <c r="Q359" s="13">
        <f t="shared" si="510"/>
        <v>4.2713730516586883E-2</v>
      </c>
      <c r="R359" s="13">
        <f t="shared" si="511"/>
        <v>9.0564479857322522E-2</v>
      </c>
      <c r="S359" s="13">
        <f t="shared" si="512"/>
        <v>4.6060227780155907E-2</v>
      </c>
      <c r="T359" s="13">
        <f t="shared" si="513"/>
        <v>6.272805045486729E-2</v>
      </c>
      <c r="U359" s="13">
        <f t="shared" si="514"/>
        <v>9.1339154485024832E-2</v>
      </c>
      <c r="V359" s="13">
        <f t="shared" si="515"/>
        <v>7.5801351446332854E-3</v>
      </c>
      <c r="W359" s="13">
        <f t="shared" si="516"/>
        <v>1.4359699065360821E-2</v>
      </c>
      <c r="X359" s="13">
        <f t="shared" si="517"/>
        <v>2.1088205515996238E-2</v>
      </c>
      <c r="Y359" s="13">
        <f t="shared" si="518"/>
        <v>1.5484739960799439E-2</v>
      </c>
      <c r="Z359" s="13">
        <f t="shared" si="519"/>
        <v>4.4333388765960387E-2</v>
      </c>
      <c r="AA359" s="13">
        <f t="shared" si="520"/>
        <v>4.4712609752942903E-2</v>
      </c>
      <c r="AB359" s="13">
        <f t="shared" si="521"/>
        <v>2.2547537268953196E-2</v>
      </c>
      <c r="AC359" s="13">
        <f t="shared" si="522"/>
        <v>7.0169816811150242E-4</v>
      </c>
      <c r="AD359" s="13">
        <f t="shared" si="523"/>
        <v>3.6206324304953489E-3</v>
      </c>
      <c r="AE359" s="13">
        <f t="shared" si="524"/>
        <v>5.3171476954101717E-3</v>
      </c>
      <c r="AF359" s="13">
        <f t="shared" si="525"/>
        <v>3.9042985110390943E-3</v>
      </c>
      <c r="AG359" s="13">
        <f t="shared" si="526"/>
        <v>1.9112436136214537E-3</v>
      </c>
      <c r="AH359" s="13">
        <f t="shared" si="527"/>
        <v>1.6276657492293355E-2</v>
      </c>
      <c r="AI359" s="13">
        <f t="shared" si="528"/>
        <v>1.6415885516381224E-2</v>
      </c>
      <c r="AJ359" s="13">
        <f t="shared" si="529"/>
        <v>8.2781522377837237E-3</v>
      </c>
      <c r="AK359" s="13">
        <f t="shared" si="530"/>
        <v>2.7829874261546049E-3</v>
      </c>
      <c r="AL359" s="13">
        <f t="shared" si="531"/>
        <v>4.1572267279030032E-5</v>
      </c>
      <c r="AM359" s="13">
        <f t="shared" si="532"/>
        <v>7.3032055265708428E-4</v>
      </c>
      <c r="AN359" s="13">
        <f t="shared" si="533"/>
        <v>1.0725259517547945E-3</v>
      </c>
      <c r="AO359" s="13">
        <f t="shared" si="534"/>
        <v>7.8753905596824032E-4</v>
      </c>
      <c r="AP359" s="13">
        <f t="shared" si="535"/>
        <v>3.8551841949097739E-4</v>
      </c>
      <c r="AQ359" s="13">
        <f t="shared" si="536"/>
        <v>1.4154007725759236E-4</v>
      </c>
      <c r="AR359" s="13">
        <f t="shared" si="537"/>
        <v>4.7806781569532421E-3</v>
      </c>
      <c r="AS359" s="13">
        <f t="shared" si="538"/>
        <v>4.8215713424188556E-3</v>
      </c>
      <c r="AT359" s="13">
        <f t="shared" si="539"/>
        <v>2.4314071609508421E-3</v>
      </c>
      <c r="AU359" s="13">
        <f t="shared" si="540"/>
        <v>8.1740168124765577E-4</v>
      </c>
      <c r="AV359" s="13">
        <f t="shared" si="541"/>
        <v>2.0609840236873511E-4</v>
      </c>
      <c r="AW359" s="13">
        <f t="shared" si="542"/>
        <v>1.7103877869858683E-6</v>
      </c>
      <c r="AX359" s="13">
        <f t="shared" si="543"/>
        <v>1.2276126705125035E-4</v>
      </c>
      <c r="AY359" s="13">
        <f t="shared" si="544"/>
        <v>1.8028336229035139E-4</v>
      </c>
      <c r="AZ359" s="13">
        <f t="shared" si="545"/>
        <v>1.323792573155225E-4</v>
      </c>
      <c r="BA359" s="13">
        <f t="shared" si="546"/>
        <v>6.4802680790129275E-5</v>
      </c>
      <c r="BB359" s="13">
        <f t="shared" si="547"/>
        <v>2.379179821717613E-5</v>
      </c>
      <c r="BC359" s="13">
        <f t="shared" si="548"/>
        <v>6.9879783429335449E-6</v>
      </c>
      <c r="BD359" s="13">
        <f t="shared" si="549"/>
        <v>1.1701257691262845E-3</v>
      </c>
      <c r="BE359" s="13">
        <f t="shared" si="550"/>
        <v>1.1801348449360376E-3</v>
      </c>
      <c r="BF359" s="13">
        <f t="shared" si="551"/>
        <v>5.9511476842020485E-4</v>
      </c>
      <c r="BG359" s="13">
        <f t="shared" si="552"/>
        <v>2.0006842953105035E-4</v>
      </c>
      <c r="BH359" s="13">
        <f t="shared" si="553"/>
        <v>5.0444946024374967E-5</v>
      </c>
      <c r="BI359" s="13">
        <f t="shared" si="554"/>
        <v>1.0175288866381278E-5</v>
      </c>
      <c r="BJ359" s="14">
        <f t="shared" si="555"/>
        <v>0.25947912340718704</v>
      </c>
      <c r="BK359" s="14">
        <f t="shared" si="556"/>
        <v>0.26294052145513563</v>
      </c>
      <c r="BL359" s="14">
        <f t="shared" si="557"/>
        <v>0.43251774883493566</v>
      </c>
      <c r="BM359" s="14">
        <f t="shared" si="558"/>
        <v>0.44939740513303056</v>
      </c>
      <c r="BN359" s="14">
        <f t="shared" si="559"/>
        <v>0.54969480435568485</v>
      </c>
    </row>
    <row r="360" spans="1:66" x14ac:dyDescent="0.25">
      <c r="A360" t="s">
        <v>145</v>
      </c>
      <c r="B360" t="s">
        <v>148</v>
      </c>
      <c r="C360" t="s">
        <v>147</v>
      </c>
      <c r="D360" s="11">
        <v>44413</v>
      </c>
      <c r="E360" s="10">
        <f>VLOOKUP(A360,home!$A$2:$E$405,3,FALSE)</f>
        <v>1.41491841491841</v>
      </c>
      <c r="F360" s="10">
        <f>VLOOKUP(B360,home!$B$2:$E$405,3,FALSE)</f>
        <v>1.06</v>
      </c>
      <c r="G360" s="10">
        <f>VLOOKUP(C360,away!$B$2:$E$405,4,FALSE)</f>
        <v>1.38</v>
      </c>
      <c r="H360" s="10">
        <f>VLOOKUP(A360,away!$A$2:$E$405,3,FALSE)</f>
        <v>1.24708624708625</v>
      </c>
      <c r="I360" s="10">
        <f>VLOOKUP(C360,away!$B$2:$E$405,3,FALSE)</f>
        <v>0.89</v>
      </c>
      <c r="J360" s="10">
        <f>VLOOKUP(B360,home!$B$2:$E$405,4,FALSE)</f>
        <v>0.56000000000000005</v>
      </c>
      <c r="K360" s="12">
        <f t="shared" ref="K360:K423" si="560">E360*F360*G360</f>
        <v>2.0697426573426503</v>
      </c>
      <c r="L360" s="12">
        <f t="shared" ref="L360:L423" si="561">H360*I360*J360</f>
        <v>0.621547785547787</v>
      </c>
      <c r="M360" s="13">
        <f t="shared" ref="M360:M423" si="562">_xlfn.POISSON.DIST(0,K360,FALSE) * _xlfn.POISSON.DIST(0,L360,FALSE)</f>
        <v>6.7793399390973799E-2</v>
      </c>
      <c r="N360" s="13">
        <f t="shared" ref="N360:N423" si="563">_xlfn.POISSON.DIST(1,K360,FALSE) * _xlfn.POISSON.DIST(0,L360,FALSE)</f>
        <v>0.14031489060576571</v>
      </c>
      <c r="O360" s="13">
        <f t="shared" ref="O360:O423" si="564">_xlfn.POISSON.DIST(0,K360,FALSE) * _xlfn.POISSON.DIST(1,L360,FALSE)</f>
        <v>4.2136837266216462E-2</v>
      </c>
      <c r="P360" s="13">
        <f t="shared" ref="P360:P423" si="565">_xlfn.POISSON.DIST(1,K360,FALSE) * _xlfn.POISSON.DIST(1,L360,FALSE)</f>
        <v>8.7212409535393678E-2</v>
      </c>
      <c r="Q360" s="13">
        <f t="shared" ref="Q360:Q423" si="566">_xlfn.POISSON.DIST(2,K360,FALSE) * _xlfn.POISSON.DIST(0,L360,FALSE)</f>
        <v>0.14520785727356045</v>
      </c>
      <c r="R360" s="13">
        <f t="shared" ref="R360:R423" si="567">_xlfn.POISSON.DIST(0,K360,FALSE) * _xlfn.POISSON.DIST(2,L360,FALSE)</f>
        <v>1.3095028946402151E-2</v>
      </c>
      <c r="S360" s="13">
        <f t="shared" ref="S360:S423" si="568">_xlfn.POISSON.DIST(2,K360,FALSE) * _xlfn.POISSON.DIST(2,L360,FALSE)</f>
        <v>2.8048469487067459E-2</v>
      </c>
      <c r="T360" s="13">
        <f t="shared" ref="T360:T423" si="569">_xlfn.POISSON.DIST(2,K360,FALSE) * _xlfn.POISSON.DIST(1,L360,FALSE)</f>
        <v>9.0253622132520611E-2</v>
      </c>
      <c r="U360" s="13">
        <f t="shared" ref="U360:U423" si="570">_xlfn.POISSON.DIST(1,K360,FALSE) * _xlfn.POISSON.DIST(2,L360,FALSE)</f>
        <v>2.7103340009505317E-2</v>
      </c>
      <c r="V360" s="13">
        <f t="shared" ref="V360:V423" si="571">_xlfn.POISSON.DIST(3,K360,FALSE) * _xlfn.POISSON.DIST(3,L360,FALSE)</f>
        <v>4.009198256471511E-3</v>
      </c>
      <c r="W360" s="13">
        <f t="shared" ref="W360:W423" si="572">_xlfn.POISSON.DIST(3,K360,FALSE) * _xlfn.POISSON.DIST(0,L360,FALSE)</f>
        <v>0.10018096546013709</v>
      </c>
      <c r="X360" s="13">
        <f t="shared" ref="X360:X423" si="573">_xlfn.POISSON.DIST(3,K360,FALSE) * _xlfn.POISSON.DIST(1,L360,FALSE)</f>
        <v>6.2267257235787549E-2</v>
      </c>
      <c r="Y360" s="13">
        <f t="shared" ref="Y360:Y423" si="574">_xlfn.POISSON.DIST(3,K360,FALSE) * _xlfn.POISSON.DIST(2,L360,FALSE)</f>
        <v>1.9351037923519082E-2</v>
      </c>
      <c r="Z360" s="13">
        <f t="shared" ref="Z360:Z423" si="575">_xlfn.POISSON.DIST(0,K360,FALSE) * _xlfn.POISSON.DIST(3,L360,FALSE)</f>
        <v>2.7130620811068097E-3</v>
      </c>
      <c r="AA360" s="13">
        <f t="shared" ref="AA360:AA423" si="576">_xlfn.POISSON.DIST(1,K360,FALSE) * _xlfn.POISSON.DIST(3,L360,FALSE)</f>
        <v>5.6153403212855901E-3</v>
      </c>
      <c r="AB360" s="13">
        <f t="shared" ref="AB360:AB423" si="577">_xlfn.POISSON.DIST(2,K360,FALSE) * _xlfn.POISSON.DIST(3,L360,FALSE)</f>
        <v>5.8111546992304849E-3</v>
      </c>
      <c r="AC360" s="13">
        <f t="shared" ref="AC360:AC423" si="578">_xlfn.POISSON.DIST(4,K360,FALSE) * _xlfn.POISSON.DIST(4,L360,FALSE)</f>
        <v>3.2235055642685967E-4</v>
      </c>
      <c r="AD360" s="13">
        <f t="shared" ref="AD360:AD423" si="579">_xlfn.POISSON.DIST(4,K360,FALSE) * _xlfn.POISSON.DIST(0,L360,FALSE)</f>
        <v>5.1837204416654119E-2</v>
      </c>
      <c r="AE360" s="13">
        <f t="shared" ref="AE360:AE423" si="580">_xlfn.POISSON.DIST(4,K360,FALSE) * _xlfn.POISSON.DIST(1,L360,FALSE)</f>
        <v>3.2219299614159334E-2</v>
      </c>
      <c r="AF360" s="13">
        <f t="shared" ref="AF360:AF423" si="581">_xlfn.POISSON.DIST(4,K360,FALSE) * _xlfn.POISSON.DIST(2,L360,FALSE)</f>
        <v>1.00129171635407E-2</v>
      </c>
      <c r="AG360" s="13">
        <f t="shared" ref="AG360:AG423" si="582">_xlfn.POISSON.DIST(4,K360,FALSE) * _xlfn.POISSON.DIST(3,L360,FALSE)</f>
        <v>2.0745021632907171E-3</v>
      </c>
      <c r="AH360" s="13">
        <f t="shared" ref="AH360:AH423" si="583">_xlfn.POISSON.DIST(0,K360,FALSE) * _xlfn.POISSON.DIST(4,L360,FALSE)</f>
        <v>4.215744321414019E-4</v>
      </c>
      <c r="AI360" s="13">
        <f t="shared" ref="AI360:AI423" si="584">_xlfn.POISSON.DIST(1,K360,FALSE) * _xlfn.POISSON.DIST(4,L360,FALSE)</f>
        <v>8.7255058544806409E-4</v>
      </c>
      <c r="AJ360" s="13">
        <f t="shared" ref="AJ360:AJ423" si="585">_xlfn.POISSON.DIST(2,K360,FALSE) * _xlfn.POISSON.DIST(4,L360,FALSE)</f>
        <v>9.0297758369558081E-4</v>
      </c>
      <c r="AK360" s="13">
        <f t="shared" ref="AK360:AK423" si="586">_xlfn.POISSON.DIST(3,K360,FALSE) * _xlfn.POISSON.DIST(4,L360,FALSE)</f>
        <v>6.22977074532979E-4</v>
      </c>
      <c r="AL360" s="13">
        <f t="shared" ref="AL360:AL423" si="587">_xlfn.POISSON.DIST(5,K360,FALSE) * _xlfn.POISSON.DIST(5,L360,FALSE)</f>
        <v>1.6587437121381083E-5</v>
      </c>
      <c r="AM360" s="13">
        <f t="shared" ref="AM360:AM423" si="588">_xlfn.POISSON.DIST(5,K360,FALSE) * _xlfn.POISSON.DIST(0,L360,FALSE)</f>
        <v>2.1457934643707963E-2</v>
      </c>
      <c r="AN360" s="13">
        <f t="shared" ref="AN360:AN423" si="589">_xlfn.POISSON.DIST(5,K360,FALSE) * _xlfn.POISSON.DIST(1,L360,FALSE)</f>
        <v>1.3337131760225829E-2</v>
      </c>
      <c r="AO360" s="13">
        <f t="shared" ref="AO360:AO423" si="590">_xlfn.POISSON.DIST(5,K360,FALSE) * _xlfn.POISSON.DIST(2,L360,FALSE)</f>
        <v>4.1448323555637106E-3</v>
      </c>
      <c r="AP360" s="13">
        <f t="shared" ref="AP360:AP423" si="591">_xlfn.POISSON.DIST(5,K360,FALSE) * _xlfn.POISSON.DIST(3,L360,FALSE)</f>
        <v>8.587371240224808E-4</v>
      </c>
      <c r="AQ360" s="13">
        <f t="shared" ref="AQ360:AQ423" si="592">_xlfn.POISSON.DIST(5,K360,FALSE) * _xlfn.POISSON.DIST(4,L360,FALSE)</f>
        <v>1.3343653945096202E-4</v>
      </c>
      <c r="AR360" s="13">
        <f t="shared" ref="AR360:AR423" si="593">_xlfn.POISSON.DIST(0,K360,FALSE) * _xlfn.POISSON.DIST(5,L360,FALSE)</f>
        <v>5.2405730948210857E-5</v>
      </c>
      <c r="AS360" s="13">
        <f t="shared" ref="AS360:AS423" si="594">_xlfn.POISSON.DIST(1,K360,FALSE) * _xlfn.POISSON.DIST(5,L360,FALSE)</f>
        <v>1.0846637683273391E-4</v>
      </c>
      <c r="AT360" s="13">
        <f t="shared" ref="AT360:AT423" si="595">_xlfn.POISSON.DIST(2,K360,FALSE) * _xlfn.POISSON.DIST(5,L360,FALSE)</f>
        <v>1.1224874350905601E-4</v>
      </c>
      <c r="AU360" s="13">
        <f t="shared" ref="AU360:AU423" si="596">_xlfn.POISSON.DIST(3,K360,FALSE) * _xlfn.POISSON.DIST(5,L360,FALSE)</f>
        <v>7.7442004224602379E-5</v>
      </c>
      <c r="AV360" s="13">
        <f t="shared" ref="AV360:AV423" si="597">_xlfn.POISSON.DIST(4,K360,FALSE) * _xlfn.POISSON.DIST(5,L360,FALSE)</f>
        <v>4.0071254903442337E-5</v>
      </c>
      <c r="AW360" s="13">
        <f t="shared" ref="AW360:AW423" si="598">_xlfn.POISSON.DIST(6,K360,FALSE) * _xlfn.POISSON.DIST(6,L360,FALSE)</f>
        <v>5.9274467736140294E-7</v>
      </c>
      <c r="AX360" s="13">
        <f t="shared" ref="AX360:AX423" si="599">_xlfn.POISSON.DIST(6,K360,FALSE) * _xlfn.POISSON.DIST(0,L360,FALSE)</f>
        <v>7.4020671117588401E-3</v>
      </c>
      <c r="AY360" s="13">
        <f t="shared" ref="AY360:AY423" si="600">_xlfn.POISSON.DIST(6,K360,FALSE) * _xlfn.POISSON.DIST(1,L360,FALSE)</f>
        <v>4.6007384217898115E-3</v>
      </c>
      <c r="AZ360" s="13">
        <f t="shared" ref="AZ360:AZ423" si="601">_xlfn.POISSON.DIST(6,K360,FALSE) * _xlfn.POISSON.DIST(2,L360,FALSE)</f>
        <v>1.4297893889740386E-3</v>
      </c>
      <c r="BA360" s="13">
        <f t="shared" ref="BA360:BA423" si="602">_xlfn.POISSON.DIST(6,K360,FALSE) * _xlfn.POISSON.DIST(3,L360,FALSE)</f>
        <v>2.9622747617217909E-4</v>
      </c>
      <c r="BB360" s="13">
        <f t="shared" ref="BB360:BB423" si="603">_xlfn.POISSON.DIST(6,K360,FALSE) * _xlfn.POISSON.DIST(4,L360,FALSE)</f>
        <v>4.6029882958306929E-5</v>
      </c>
      <c r="BC360" s="13">
        <f t="shared" ref="BC360:BC423" si="604">_xlfn.POISSON.DIST(6,K360,FALSE) * _xlfn.POISSON.DIST(5,L360,FALSE)</f>
        <v>5.7219543643519012E-6</v>
      </c>
      <c r="BD360" s="13">
        <f t="shared" ref="BD360:BD423" si="605">_xlfn.POISSON.DIST(0,K360,FALSE) * _xlfn.POISSON.DIST(6,L360,FALSE)</f>
        <v>5.4287776701455949E-6</v>
      </c>
      <c r="BE360" s="13">
        <f t="shared" ref="BE360:BE423" si="606">_xlfn.POISSON.DIST(1,K360,FALSE) * _xlfn.POISSON.DIST(6,L360,FALSE)</f>
        <v>1.1236172721129586E-5</v>
      </c>
      <c r="BF360" s="13">
        <f t="shared" ref="BF360:BF423" si="607">_xlfn.POISSON.DIST(2,K360,FALSE) * _xlfn.POISSON.DIST(6,L360,FALSE)</f>
        <v>1.1627992993095875E-5</v>
      </c>
      <c r="BG360" s="13">
        <f t="shared" ref="BG360:BG423" si="608">_xlfn.POISSON.DIST(3,K360,FALSE) * _xlfn.POISSON.DIST(6,L360,FALSE)</f>
        <v>8.0223177056973254E-6</v>
      </c>
      <c r="BH360" s="13">
        <f t="shared" ref="BH360:BH423" si="609">_xlfn.POISSON.DIST(4,K360,FALSE) * _xlfn.POISSON.DIST(6,L360,FALSE)</f>
        <v>4.1510332915592454E-6</v>
      </c>
      <c r="BI360" s="13">
        <f t="shared" ref="BI360:BI423" si="610">_xlfn.POISSON.DIST(5,K360,FALSE) * _xlfn.POISSON.DIST(6,L360,FALSE)</f>
        <v>1.7183141351179274E-6</v>
      </c>
      <c r="BJ360" s="14">
        <f t="shared" ref="BJ360:BJ423" si="611">SUM(N360,Q360,T360,W360,X360,Y360,AD360,AE360,AF360,AG360,AM360,AN360,AO360,AP360,AQ360,AX360,AY360,AZ360,BA360,BB360,BC360)</f>
        <v>0.70743220064792389</v>
      </c>
      <c r="BK360" s="14">
        <f t="shared" ref="BK360:BK423" si="612">SUM(M360,P360,S360,V360,AC360,AL360,AY360)</f>
        <v>0.19200315308524449</v>
      </c>
      <c r="BL360" s="14">
        <f t="shared" ref="BL360:BL423" si="613">SUM(O360,R360,U360,AA360,AB360,AH360,AI360,AJ360,AK360,AR360,AS360,AT360,AU360,AV360,BD360,BE360,BF360,BG360,BH360,BI360)</f>
        <v>9.7014599637392798E-2</v>
      </c>
      <c r="BM360" s="14">
        <f t="shared" ref="BM360:BM423" si="614">SUM(S360:BI360)</f>
        <v>0.4988024467562433</v>
      </c>
      <c r="BN360" s="14">
        <f t="shared" ref="BN360:BN423" si="615">SUM(M360:R360)</f>
        <v>0.49576042301831225</v>
      </c>
    </row>
    <row r="361" spans="1:66" x14ac:dyDescent="0.25">
      <c r="A361" t="s">
        <v>145</v>
      </c>
      <c r="B361" t="s">
        <v>427</v>
      </c>
      <c r="C361" t="s">
        <v>360</v>
      </c>
      <c r="D361" s="11">
        <v>44413</v>
      </c>
      <c r="E361" s="10">
        <f>VLOOKUP(A361,home!$A$2:$E$405,3,FALSE)</f>
        <v>1.41491841491841</v>
      </c>
      <c r="F361" s="10">
        <f>VLOOKUP(B361,home!$B$2:$E$405,3,FALSE)</f>
        <v>1.1399999999999999</v>
      </c>
      <c r="G361" s="10">
        <f>VLOOKUP(C361,away!$B$2:$E$405,4,FALSE)</f>
        <v>0.82</v>
      </c>
      <c r="H361" s="10">
        <f>VLOOKUP(A361,away!$A$2:$E$405,3,FALSE)</f>
        <v>1.24708624708625</v>
      </c>
      <c r="I361" s="10">
        <f>VLOOKUP(C361,away!$B$2:$E$405,3,FALSE)</f>
        <v>1.06</v>
      </c>
      <c r="J361" s="10">
        <f>VLOOKUP(B361,home!$B$2:$E$405,4,FALSE)</f>
        <v>0.69</v>
      </c>
      <c r="K361" s="12">
        <f t="shared" si="560"/>
        <v>1.3226657342657295</v>
      </c>
      <c r="L361" s="12">
        <f t="shared" si="561"/>
        <v>0.91211888111888328</v>
      </c>
      <c r="M361" s="13">
        <f t="shared" si="562"/>
        <v>0.10701517679374146</v>
      </c>
      <c r="N361" s="13">
        <f t="shared" si="563"/>
        <v>0.14154530739147089</v>
      </c>
      <c r="O361" s="13">
        <f t="shared" si="564"/>
        <v>9.7610563319846952E-2</v>
      </c>
      <c r="P361" s="13">
        <f t="shared" si="565"/>
        <v>0.12910614740553683</v>
      </c>
      <c r="Q361" s="13">
        <f t="shared" si="566"/>
        <v>9.3608563966404171E-2</v>
      </c>
      <c r="R361" s="13">
        <f t="shared" si="567"/>
        <v>4.4516218900341346E-2</v>
      </c>
      <c r="S361" s="13">
        <f t="shared" si="568"/>
        <v>3.8939330376537358E-2</v>
      </c>
      <c r="T361" s="13">
        <f t="shared" si="569"/>
        <v>8.5382138628181989E-2</v>
      </c>
      <c r="U361" s="13">
        <f t="shared" si="570"/>
        <v>5.8880077358553919E-2</v>
      </c>
      <c r="V361" s="13">
        <f t="shared" si="571"/>
        <v>5.2197237377270373E-3</v>
      </c>
      <c r="W361" s="13">
        <f t="shared" si="572"/>
        <v>4.1270946664061482E-2</v>
      </c>
      <c r="X361" s="13">
        <f t="shared" si="573"/>
        <v>3.7644009693940869E-2</v>
      </c>
      <c r="Y361" s="13">
        <f t="shared" si="574"/>
        <v>1.7167906001432864E-2</v>
      </c>
      <c r="Z361" s="13">
        <f t="shared" si="575"/>
        <v>1.3534694591674216E-2</v>
      </c>
      <c r="AA361" s="13">
        <f t="shared" si="576"/>
        <v>1.7901876760159172E-2</v>
      </c>
      <c r="AB361" s="13">
        <f t="shared" si="577"/>
        <v>1.1839099484855271E-2</v>
      </c>
      <c r="AC361" s="13">
        <f t="shared" si="578"/>
        <v>3.9357643145211446E-4</v>
      </c>
      <c r="AD361" s="13">
        <f t="shared" si="579"/>
        <v>1.3646916743315656E-2</v>
      </c>
      <c r="AE361" s="13">
        <f t="shared" si="580"/>
        <v>1.2447610430635631E-2</v>
      </c>
      <c r="AF361" s="13">
        <f t="shared" si="581"/>
        <v>5.6768502492975546E-3</v>
      </c>
      <c r="AG361" s="13">
        <f t="shared" si="582"/>
        <v>1.7259874325562471E-3</v>
      </c>
      <c r="AH361" s="13">
        <f t="shared" si="583"/>
        <v>3.0863126218109212E-3</v>
      </c>
      <c r="AI361" s="13">
        <f t="shared" si="584"/>
        <v>4.0821599501011298E-3</v>
      </c>
      <c r="AJ361" s="13">
        <f t="shared" si="585"/>
        <v>2.6996665438953336E-3</v>
      </c>
      <c r="AK361" s="13">
        <f t="shared" si="586"/>
        <v>1.1902521438513151E-3</v>
      </c>
      <c r="AL361" s="13">
        <f t="shared" si="587"/>
        <v>1.8992871215767064E-5</v>
      </c>
      <c r="AM361" s="13">
        <f t="shared" si="588"/>
        <v>3.6100618309521772E-3</v>
      </c>
      <c r="AN361" s="13">
        <f t="shared" si="589"/>
        <v>3.2928055580180868E-3</v>
      </c>
      <c r="AO361" s="13">
        <f t="shared" si="590"/>
        <v>1.5017150606607484E-3</v>
      </c>
      <c r="AP361" s="13">
        <f t="shared" si="591"/>
        <v>4.5658088696308609E-4</v>
      </c>
      <c r="AQ361" s="13">
        <f t="shared" si="592"/>
        <v>1.0411401193925933E-4</v>
      </c>
      <c r="AR361" s="13">
        <f t="shared" si="593"/>
        <v>5.6301680307785308E-4</v>
      </c>
      <c r="AS361" s="13">
        <f t="shared" si="594"/>
        <v>7.4468303324691206E-4</v>
      </c>
      <c r="AT361" s="13">
        <f t="shared" si="595"/>
        <v>4.92483365482379E-4</v>
      </c>
      <c r="AU361" s="13">
        <f t="shared" si="596"/>
        <v>2.1713029073980279E-4</v>
      </c>
      <c r="AV361" s="13">
        <f t="shared" si="597"/>
        <v>7.1797698858173131E-5</v>
      </c>
      <c r="AW361" s="13">
        <f t="shared" si="598"/>
        <v>6.3648719542610945E-7</v>
      </c>
      <c r="AX361" s="13">
        <f t="shared" si="599"/>
        <v>7.958175137301746E-4</v>
      </c>
      <c r="AY361" s="13">
        <f t="shared" si="600"/>
        <v>7.2588018019837839E-4</v>
      </c>
      <c r="AZ361" s="13">
        <f t="shared" si="601"/>
        <v>3.3104450889445903E-4</v>
      </c>
      <c r="BA361" s="13">
        <f t="shared" si="602"/>
        <v>1.006506490177881E-4</v>
      </c>
      <c r="BB361" s="13">
        <f t="shared" si="603"/>
        <v>2.2951339341498573E-5</v>
      </c>
      <c r="BC361" s="13">
        <f t="shared" si="604"/>
        <v>4.1868699920694983E-6</v>
      </c>
      <c r="BD361" s="13">
        <f t="shared" si="605"/>
        <v>8.558970941241695E-5</v>
      </c>
      <c r="BE361" s="13">
        <f t="shared" si="606"/>
        <v>1.1320657584556486E-4</v>
      </c>
      <c r="BF361" s="13">
        <f t="shared" si="607"/>
        <v>7.4867229382241567E-5</v>
      </c>
      <c r="BG361" s="13">
        <f t="shared" si="608"/>
        <v>3.3008106307767771E-5</v>
      </c>
      <c r="BH361" s="13">
        <f t="shared" si="609"/>
        <v>1.0914672791571226E-5</v>
      </c>
      <c r="BI361" s="13">
        <f t="shared" si="610"/>
        <v>2.8872927404267477E-6</v>
      </c>
      <c r="BJ361" s="14">
        <f t="shared" si="611"/>
        <v>0.46106204561100522</v>
      </c>
      <c r="BK361" s="14">
        <f t="shared" si="612"/>
        <v>0.28141882779640892</v>
      </c>
      <c r="BL361" s="14">
        <f t="shared" si="613"/>
        <v>0.24421581186130045</v>
      </c>
      <c r="BM361" s="14">
        <f t="shared" si="614"/>
        <v>0.38610415839004414</v>
      </c>
      <c r="BN361" s="14">
        <f t="shared" si="615"/>
        <v>0.61340197777734162</v>
      </c>
    </row>
    <row r="362" spans="1:66" x14ac:dyDescent="0.25">
      <c r="A362" t="s">
        <v>21</v>
      </c>
      <c r="B362" t="s">
        <v>266</v>
      </c>
      <c r="C362" t="s">
        <v>269</v>
      </c>
      <c r="D362" s="11">
        <v>44413</v>
      </c>
      <c r="E362" s="10">
        <f>VLOOKUP(A362,home!$A$2:$E$405,3,FALSE)</f>
        <v>1.4055555555555601</v>
      </c>
      <c r="F362" s="10">
        <f>VLOOKUP(B362,home!$B$2:$E$405,3,FALSE)</f>
        <v>0.79</v>
      </c>
      <c r="G362" s="10">
        <f>VLOOKUP(C362,away!$B$2:$E$405,4,FALSE)</f>
        <v>1.34</v>
      </c>
      <c r="H362" s="10">
        <f>VLOOKUP(A362,away!$A$2:$E$405,3,FALSE)</f>
        <v>1.3583333333333301</v>
      </c>
      <c r="I362" s="10">
        <f>VLOOKUP(C362,away!$B$2:$E$405,3,FALSE)</f>
        <v>0.83</v>
      </c>
      <c r="J362" s="10">
        <f>VLOOKUP(B362,home!$B$2:$E$405,4,FALSE)</f>
        <v>1.1000000000000001</v>
      </c>
      <c r="K362" s="12">
        <f t="shared" si="560"/>
        <v>1.4879211111111161</v>
      </c>
      <c r="L362" s="12">
        <f t="shared" si="561"/>
        <v>1.2401583333333304</v>
      </c>
      <c r="M362" s="13">
        <f t="shared" si="562"/>
        <v>6.5344667296040521E-2</v>
      </c>
      <c r="N362" s="13">
        <f t="shared" si="563"/>
        <v>9.7227709968310816E-2</v>
      </c>
      <c r="O362" s="13">
        <f t="shared" si="564"/>
        <v>8.1037733686078584E-2</v>
      </c>
      <c r="P362" s="13">
        <f t="shared" si="565"/>
        <v>0.12057775474811676</v>
      </c>
      <c r="Q362" s="13">
        <f t="shared" si="566"/>
        <v>7.2333581123419199E-2</v>
      </c>
      <c r="R362" s="13">
        <f t="shared" si="567"/>
        <v>5.0249810372618768E-2</v>
      </c>
      <c r="S362" s="13">
        <f t="shared" si="568"/>
        <v>5.5624259567459672E-2</v>
      </c>
      <c r="T362" s="13">
        <f t="shared" si="569"/>
        <v>8.9705093410050785E-2</v>
      </c>
      <c r="U362" s="13">
        <f t="shared" si="570"/>
        <v>7.4767753682749807E-2</v>
      </c>
      <c r="V362" s="13">
        <f t="shared" si="571"/>
        <v>1.1404566322799648E-2</v>
      </c>
      <c r="W362" s="13">
        <f t="shared" si="572"/>
        <v>3.5875554131934655E-2</v>
      </c>
      <c r="X362" s="13">
        <f t="shared" si="573"/>
        <v>4.4491367419669747E-2</v>
      </c>
      <c r="Y362" s="13">
        <f t="shared" si="574"/>
        <v>2.7588170033449246E-2</v>
      </c>
      <c r="Z362" s="13">
        <f t="shared" si="575"/>
        <v>2.0772573694007593E-2</v>
      </c>
      <c r="AA362" s="13">
        <f t="shared" si="576"/>
        <v>3.0907950931425322E-2</v>
      </c>
      <c r="AB362" s="13">
        <f t="shared" si="577"/>
        <v>2.2994296346027114E-2</v>
      </c>
      <c r="AC362" s="13">
        <f t="shared" si="578"/>
        <v>1.3152727854298188E-3</v>
      </c>
      <c r="AD362" s="13">
        <f t="shared" si="579"/>
        <v>1.33449985914288E-2</v>
      </c>
      <c r="AE362" s="13">
        <f t="shared" si="580"/>
        <v>1.6549911211481982E-2</v>
      </c>
      <c r="AF362" s="13">
        <f t="shared" si="581"/>
        <v>1.026225515242305E-2</v>
      </c>
      <c r="AG362" s="13">
        <f t="shared" si="582"/>
        <v>4.2422737486901172E-3</v>
      </c>
      <c r="AH362" s="13">
        <f t="shared" si="583"/>
        <v>6.4403200928510596E-3</v>
      </c>
      <c r="AI362" s="13">
        <f t="shared" si="584"/>
        <v>9.5826882284661945E-3</v>
      </c>
      <c r="AJ362" s="13">
        <f t="shared" si="585"/>
        <v>7.1291420581654184E-3</v>
      </c>
      <c r="AK362" s="13">
        <f t="shared" si="586"/>
        <v>3.5358669908181596E-3</v>
      </c>
      <c r="AL362" s="13">
        <f t="shared" si="587"/>
        <v>9.7080692831403412E-5</v>
      </c>
      <c r="AM362" s="13">
        <f t="shared" si="588"/>
        <v>3.9712610263870013E-3</v>
      </c>
      <c r="AN362" s="13">
        <f t="shared" si="589"/>
        <v>4.9249924557157139E-3</v>
      </c>
      <c r="AO362" s="13">
        <f t="shared" si="590"/>
        <v>3.0538852177798143E-3</v>
      </c>
      <c r="AP362" s="13">
        <f t="shared" si="591"/>
        <v>1.2624337339577029E-3</v>
      </c>
      <c r="AQ362" s="13">
        <f t="shared" si="592"/>
        <v>3.9140442886218945E-4</v>
      </c>
      <c r="AR362" s="13">
        <f t="shared" si="593"/>
        <v>1.5974033264966664E-3</v>
      </c>
      <c r="AS362" s="13">
        <f t="shared" si="594"/>
        <v>2.376810132453513E-3</v>
      </c>
      <c r="AT362" s="13">
        <f t="shared" si="595"/>
        <v>1.7682529865901953E-3</v>
      </c>
      <c r="AU362" s="13">
        <f t="shared" si="596"/>
        <v>8.7700698284427759E-4</v>
      </c>
      <c r="AV362" s="13">
        <f t="shared" si="597"/>
        <v>3.262293010914663E-4</v>
      </c>
      <c r="AW362" s="13">
        <f t="shared" si="598"/>
        <v>4.9760806196275868E-6</v>
      </c>
      <c r="AX362" s="13">
        <f t="shared" si="599"/>
        <v>9.8482051981567181E-4</v>
      </c>
      <c r="AY362" s="13">
        <f t="shared" si="600"/>
        <v>1.2213333744870675E-3</v>
      </c>
      <c r="AZ362" s="13">
        <f t="shared" si="601"/>
        <v>7.5732338107412729E-4</v>
      </c>
      <c r="BA362" s="13">
        <f t="shared" si="602"/>
        <v>3.1306696735575076E-4</v>
      </c>
      <c r="BB362" s="13">
        <f t="shared" si="603"/>
        <v>9.7063152114406997E-5</v>
      </c>
      <c r="BC362" s="13">
        <f t="shared" si="604"/>
        <v>2.4074735390856507E-5</v>
      </c>
      <c r="BD362" s="13">
        <f t="shared" si="605"/>
        <v>3.3017217450820362E-4</v>
      </c>
      <c r="BE362" s="13">
        <f t="shared" si="606"/>
        <v>4.9127014875221967E-4</v>
      </c>
      <c r="BF362" s="13">
        <f t="shared" si="607"/>
        <v>3.6548561279356305E-4</v>
      </c>
      <c r="BG362" s="13">
        <f t="shared" si="608"/>
        <v>1.8127125302764183E-4</v>
      </c>
      <c r="BH362" s="13">
        <f t="shared" si="609"/>
        <v>6.7429331054348276E-5</v>
      </c>
      <c r="BI362" s="13">
        <f t="shared" si="610"/>
        <v>2.0065905036773021E-5</v>
      </c>
      <c r="BJ362" s="14">
        <f t="shared" si="611"/>
        <v>0.4286225737837987</v>
      </c>
      <c r="BK362" s="14">
        <f t="shared" si="612"/>
        <v>0.25558493478716487</v>
      </c>
      <c r="BL362" s="14">
        <f t="shared" si="613"/>
        <v>0.29504695954384913</v>
      </c>
      <c r="BM362" s="14">
        <f t="shared" si="614"/>
        <v>0.51203942732036867</v>
      </c>
      <c r="BN362" s="14">
        <f t="shared" si="615"/>
        <v>0.48677125719458464</v>
      </c>
    </row>
    <row r="363" spans="1:66" x14ac:dyDescent="0.25">
      <c r="A363" t="s">
        <v>21</v>
      </c>
      <c r="B363" t="s">
        <v>274</v>
      </c>
      <c r="C363" t="s">
        <v>397</v>
      </c>
      <c r="D363" s="11">
        <v>44413</v>
      </c>
      <c r="E363" s="10">
        <f>VLOOKUP(A363,home!$A$2:$E$405,3,FALSE)</f>
        <v>1.4055555555555601</v>
      </c>
      <c r="F363" s="10">
        <f>VLOOKUP(B363,home!$B$2:$E$405,3,FALSE)</f>
        <v>1.58</v>
      </c>
      <c r="G363" s="10">
        <f>VLOOKUP(C363,away!$B$2:$E$405,4,FALSE)</f>
        <v>1.5</v>
      </c>
      <c r="H363" s="10">
        <f>VLOOKUP(A363,away!$A$2:$E$405,3,FALSE)</f>
        <v>1.3583333333333301</v>
      </c>
      <c r="I363" s="10">
        <f>VLOOKUP(C363,away!$B$2:$E$405,3,FALSE)</f>
        <v>0.71</v>
      </c>
      <c r="J363" s="10">
        <f>VLOOKUP(B363,home!$B$2:$E$405,4,FALSE)</f>
        <v>0.82</v>
      </c>
      <c r="K363" s="12">
        <f t="shared" si="560"/>
        <v>3.3311666666666779</v>
      </c>
      <c r="L363" s="12">
        <f t="shared" si="561"/>
        <v>0.79082166666666465</v>
      </c>
      <c r="M363" s="13">
        <f t="shared" si="562"/>
        <v>1.6212247022224777E-2</v>
      </c>
      <c r="N363" s="13">
        <f t="shared" si="563"/>
        <v>5.4005696872201275E-2</v>
      </c>
      <c r="O363" s="13">
        <f t="shared" si="564"/>
        <v>1.2820996210527468E-2</v>
      </c>
      <c r="P363" s="13">
        <f t="shared" si="565"/>
        <v>4.270887520996889E-2</v>
      </c>
      <c r="Q363" s="13">
        <f t="shared" si="566"/>
        <v>8.9950988615390887E-2</v>
      </c>
      <c r="R363" s="13">
        <f t="shared" si="567"/>
        <v>5.0695607957681622E-3</v>
      </c>
      <c r="S363" s="13">
        <f t="shared" si="568"/>
        <v>2.8127625047906297E-2</v>
      </c>
      <c r="T363" s="13">
        <f t="shared" si="569"/>
        <v>7.1135190735137604E-2</v>
      </c>
      <c r="U363" s="13">
        <f t="shared" si="570"/>
        <v>1.6887551937503097E-2</v>
      </c>
      <c r="V363" s="13">
        <f t="shared" si="571"/>
        <v>8.2331395414083387E-3</v>
      </c>
      <c r="W363" s="13">
        <f t="shared" si="572"/>
        <v>9.9880578303101333E-2</v>
      </c>
      <c r="X363" s="13">
        <f t="shared" si="573"/>
        <v>7.89877254012889E-2</v>
      </c>
      <c r="Y363" s="13">
        <f t="shared" si="574"/>
        <v>3.1232602324028063E-2</v>
      </c>
      <c r="Z363" s="13">
        <f t="shared" si="575"/>
        <v>1.3363728392591203E-3</v>
      </c>
      <c r="AA363" s="13">
        <f t="shared" si="576"/>
        <v>4.451680656378687E-3</v>
      </c>
      <c r="AB363" s="13">
        <f t="shared" si="577"/>
        <v>7.4146451065867612E-3</v>
      </c>
      <c r="AC363" s="13">
        <f t="shared" si="578"/>
        <v>1.355565212437221E-3</v>
      </c>
      <c r="AD363" s="13">
        <f t="shared" si="579"/>
        <v>8.3179713272670555E-2</v>
      </c>
      <c r="AE363" s="13">
        <f t="shared" si="580"/>
        <v>6.5780319483148608E-2</v>
      </c>
      <c r="AF363" s="13">
        <f t="shared" si="581"/>
        <v>2.6010250943764628E-2</v>
      </c>
      <c r="AG363" s="13">
        <f t="shared" si="582"/>
        <v>6.8564900005887094E-3</v>
      </c>
      <c r="AH363" s="13">
        <f t="shared" si="583"/>
        <v>2.6420814900774005E-4</v>
      </c>
      <c r="AI363" s="13">
        <f t="shared" si="584"/>
        <v>8.8012137903628618E-4</v>
      </c>
      <c r="AJ363" s="13">
        <f t="shared" si="585"/>
        <v>1.4659155002331929E-3</v>
      </c>
      <c r="AK363" s="13">
        <f t="shared" si="586"/>
        <v>1.6277362835089404E-3</v>
      </c>
      <c r="AL363" s="13">
        <f t="shared" si="587"/>
        <v>1.4284180451381131E-4</v>
      </c>
      <c r="AM363" s="13">
        <f t="shared" si="588"/>
        <v>5.5417097639362416E-2</v>
      </c>
      <c r="AN363" s="13">
        <f t="shared" si="589"/>
        <v>4.382504151698987E-2</v>
      </c>
      <c r="AO363" s="13">
        <f t="shared" si="590"/>
        <v>1.7328896187100852E-2</v>
      </c>
      <c r="AP363" s="13">
        <f t="shared" si="591"/>
        <v>4.5680221880589015E-3</v>
      </c>
      <c r="AQ363" s="13">
        <f t="shared" si="592"/>
        <v>9.0312273003276115E-4</v>
      </c>
      <c r="AR363" s="13">
        <f t="shared" si="593"/>
        <v>4.1788305749043102E-5</v>
      </c>
      <c r="AS363" s="13">
        <f t="shared" si="594"/>
        <v>1.3920381116768786E-4</v>
      </c>
      <c r="AT363" s="13">
        <f t="shared" si="595"/>
        <v>2.3185554781738225E-4</v>
      </c>
      <c r="AU363" s="13">
        <f t="shared" si="596"/>
        <v>2.5744982412366859E-4</v>
      </c>
      <c r="AV363" s="13">
        <f t="shared" si="597"/>
        <v>2.1440206811499093E-4</v>
      </c>
      <c r="AW363" s="13">
        <f t="shared" si="598"/>
        <v>1.0452682255485328E-5</v>
      </c>
      <c r="AX363" s="13">
        <f t="shared" si="599"/>
        <v>3.0767264736609446E-2</v>
      </c>
      <c r="AY363" s="13">
        <f t="shared" si="600"/>
        <v>2.433141957777998E-2</v>
      </c>
      <c r="AZ363" s="13">
        <f t="shared" si="601"/>
        <v>9.6209068914329381E-3</v>
      </c>
      <c r="BA363" s="13">
        <f t="shared" si="602"/>
        <v>2.5361405409092654E-3</v>
      </c>
      <c r="BB363" s="13">
        <f t="shared" si="603"/>
        <v>5.0140872236569044E-4</v>
      </c>
      <c r="BC363" s="13">
        <f t="shared" si="604"/>
        <v>7.9304976300487664E-5</v>
      </c>
      <c r="BD363" s="13">
        <f t="shared" si="605"/>
        <v>5.5078495999390691E-6</v>
      </c>
      <c r="BE363" s="13">
        <f t="shared" si="606"/>
        <v>1.8347564992330423E-5</v>
      </c>
      <c r="BF363" s="13">
        <f t="shared" si="607"/>
        <v>3.0559398458475785E-5</v>
      </c>
      <c r="BG363" s="13">
        <f t="shared" si="608"/>
        <v>3.3932816499419867E-5</v>
      </c>
      <c r="BH363" s="13">
        <f t="shared" si="609"/>
        <v>2.8258966807246135E-5</v>
      </c>
      <c r="BI363" s="13">
        <f t="shared" si="610"/>
        <v>1.8827065652547686E-5</v>
      </c>
      <c r="BJ363" s="14">
        <f t="shared" si="611"/>
        <v>0.79689818165826309</v>
      </c>
      <c r="BK363" s="14">
        <f t="shared" si="612"/>
        <v>0.12111171341623932</v>
      </c>
      <c r="BL363" s="14">
        <f t="shared" si="613"/>
        <v>5.1902549237533069E-2</v>
      </c>
      <c r="BM363" s="14">
        <f t="shared" si="614"/>
        <v>0.7261594855296889</v>
      </c>
      <c r="BN363" s="14">
        <f t="shared" si="615"/>
        <v>0.22076836472608147</v>
      </c>
    </row>
    <row r="364" spans="1:66" x14ac:dyDescent="0.25">
      <c r="A364" t="s">
        <v>154</v>
      </c>
      <c r="B364" t="s">
        <v>159</v>
      </c>
      <c r="C364" t="s">
        <v>174</v>
      </c>
      <c r="D364" s="11">
        <v>44413</v>
      </c>
      <c r="E364" s="10">
        <f>VLOOKUP(A364,home!$A$2:$E$405,3,FALSE)</f>
        <v>1.32880434782609</v>
      </c>
      <c r="F364" s="10">
        <f>VLOOKUP(B364,home!$B$2:$E$405,3,FALSE)</f>
        <v>0.83</v>
      </c>
      <c r="G364" s="10">
        <f>VLOOKUP(C364,away!$B$2:$E$405,4,FALSE)</f>
        <v>0.75</v>
      </c>
      <c r="H364" s="10">
        <f>VLOOKUP(A364,away!$A$2:$E$405,3,FALSE)</f>
        <v>1.02717391304348</v>
      </c>
      <c r="I364" s="10">
        <f>VLOOKUP(C364,away!$B$2:$E$405,3,FALSE)</f>
        <v>0.87</v>
      </c>
      <c r="J364" s="10">
        <f>VLOOKUP(B364,home!$B$2:$E$405,4,FALSE)</f>
        <v>0.87</v>
      </c>
      <c r="K364" s="12">
        <f t="shared" si="560"/>
        <v>0.82718070652174092</v>
      </c>
      <c r="L364" s="12">
        <f t="shared" si="561"/>
        <v>0.77746793478261</v>
      </c>
      <c r="M364" s="13">
        <f t="shared" si="562"/>
        <v>0.20096015160386968</v>
      </c>
      <c r="N364" s="13">
        <f t="shared" si="563"/>
        <v>0.16623036018640505</v>
      </c>
      <c r="O364" s="13">
        <f t="shared" si="564"/>
        <v>0.15624007404106074</v>
      </c>
      <c r="P364" s="13">
        <f t="shared" si="565"/>
        <v>0.12923877483229373</v>
      </c>
      <c r="Q364" s="13">
        <f t="shared" si="566"/>
        <v>6.8751273392177001E-2</v>
      </c>
      <c r="R364" s="13">
        <f t="shared" si="567"/>
        <v>6.0735823847492786E-2</v>
      </c>
      <c r="S364" s="13">
        <f t="shared" si="568"/>
        <v>2.0778573248039261E-2</v>
      </c>
      <c r="T364" s="13">
        <f t="shared" si="569"/>
        <v>5.345191053789046E-2</v>
      </c>
      <c r="U364" s="13">
        <f t="shared" si="570"/>
        <v>5.023950168134908E-2</v>
      </c>
      <c r="V364" s="13">
        <f t="shared" si="571"/>
        <v>1.4847594454851002E-3</v>
      </c>
      <c r="W364" s="13">
        <f t="shared" si="572"/>
        <v>1.8956575632936783E-2</v>
      </c>
      <c r="X364" s="13">
        <f t="shared" si="573"/>
        <v>1.4738129707889708E-2</v>
      </c>
      <c r="Y364" s="13">
        <f t="shared" si="574"/>
        <v>5.7292116332756209E-3</v>
      </c>
      <c r="Z364" s="13">
        <f t="shared" si="575"/>
        <v>1.5740051844676872E-2</v>
      </c>
      <c r="AA364" s="13">
        <f t="shared" si="576"/>
        <v>1.3019867205568643E-2</v>
      </c>
      <c r="AB364" s="13">
        <f t="shared" si="577"/>
        <v>5.3848914769607575E-3</v>
      </c>
      <c r="AC364" s="13">
        <f t="shared" si="578"/>
        <v>5.9678650880442493E-5</v>
      </c>
      <c r="AD364" s="13">
        <f t="shared" si="579"/>
        <v>3.9201284063213647E-3</v>
      </c>
      <c r="AE364" s="13">
        <f t="shared" si="580"/>
        <v>3.0477741361453156E-3</v>
      </c>
      <c r="AF364" s="13">
        <f t="shared" si="581"/>
        <v>1.1847733316563758E-3</v>
      </c>
      <c r="AG364" s="13">
        <f t="shared" si="582"/>
        <v>3.0704109178279824E-4</v>
      </c>
      <c r="AH364" s="13">
        <f t="shared" si="583"/>
        <v>3.0593464002630342E-3</v>
      </c>
      <c r="AI364" s="13">
        <f t="shared" si="584"/>
        <v>2.5306323168643209E-3</v>
      </c>
      <c r="AJ364" s="13">
        <f t="shared" si="585"/>
        <v>1.0466451139052896E-3</v>
      </c>
      <c r="AK364" s="13">
        <f t="shared" si="586"/>
        <v>2.8858821493256854E-4</v>
      </c>
      <c r="AL364" s="13">
        <f t="shared" si="587"/>
        <v>1.5351890734310265E-6</v>
      </c>
      <c r="AM364" s="13">
        <f t="shared" si="588"/>
        <v>6.4853091695937098E-4</v>
      </c>
      <c r="AN364" s="13">
        <f t="shared" si="589"/>
        <v>5.0421199265107447E-4</v>
      </c>
      <c r="AO364" s="13">
        <f t="shared" si="590"/>
        <v>1.9600432830952768E-4</v>
      </c>
      <c r="AP364" s="13">
        <f t="shared" si="591"/>
        <v>5.079569344642038E-5</v>
      </c>
      <c r="AQ364" s="13">
        <f t="shared" si="592"/>
        <v>9.8730057199097518E-6</v>
      </c>
      <c r="AR364" s="13">
        <f t="shared" si="593"/>
        <v>4.7570874551942276E-4</v>
      </c>
      <c r="AS364" s="13">
        <f t="shared" si="594"/>
        <v>3.9349709621732711E-4</v>
      </c>
      <c r="AT364" s="13">
        <f t="shared" si="595"/>
        <v>1.6274660303165105E-4</v>
      </c>
      <c r="AU364" s="13">
        <f t="shared" si="596"/>
        <v>4.4873616693244812E-5</v>
      </c>
      <c r="AV364" s="13">
        <f t="shared" si="597"/>
        <v>9.2796474901260048E-6</v>
      </c>
      <c r="AW364" s="13">
        <f t="shared" si="598"/>
        <v>2.7424723177243709E-8</v>
      </c>
      <c r="AX364" s="13">
        <f t="shared" si="599"/>
        <v>8.9408710348607459E-5</v>
      </c>
      <c r="AY364" s="13">
        <f t="shared" si="600"/>
        <v>6.9512405386308406E-5</v>
      </c>
      <c r="AZ364" s="13">
        <f t="shared" si="601"/>
        <v>2.7021833128732382E-5</v>
      </c>
      <c r="BA364" s="13">
        <f t="shared" si="602"/>
        <v>7.0028695988786259E-6</v>
      </c>
      <c r="BB364" s="13">
        <f t="shared" si="603"/>
        <v>1.3611266411480223E-6</v>
      </c>
      <c r="BC364" s="13">
        <f t="shared" si="604"/>
        <v>2.1164646373418878E-7</v>
      </c>
      <c r="BD364" s="13">
        <f t="shared" si="605"/>
        <v>6.1641382656168608E-5</v>
      </c>
      <c r="BE364" s="13">
        <f t="shared" si="606"/>
        <v>5.0988562456506528E-5</v>
      </c>
      <c r="BF364" s="13">
        <f t="shared" si="607"/>
        <v>2.1088377558650494E-5</v>
      </c>
      <c r="BG364" s="13">
        <f t="shared" si="608"/>
        <v>5.8146330161205808E-6</v>
      </c>
      <c r="BH364" s="13">
        <f t="shared" si="609"/>
        <v>1.2024380616098152E-6</v>
      </c>
      <c r="BI364" s="13">
        <f t="shared" si="610"/>
        <v>1.9892671307020803E-7</v>
      </c>
      <c r="BJ364" s="14">
        <f t="shared" si="611"/>
        <v>0.3379211125851343</v>
      </c>
      <c r="BK364" s="14">
        <f t="shared" si="612"/>
        <v>0.35259298537502803</v>
      </c>
      <c r="BL364" s="14">
        <f t="shared" si="613"/>
        <v>0.29377241032781115</v>
      </c>
      <c r="BM364" s="14">
        <f t="shared" si="614"/>
        <v>0.21780061724868799</v>
      </c>
      <c r="BN364" s="14">
        <f t="shared" si="615"/>
        <v>0.78215645790329902</v>
      </c>
    </row>
    <row r="365" spans="1:66" x14ac:dyDescent="0.25">
      <c r="A365" t="s">
        <v>154</v>
      </c>
      <c r="B365" t="s">
        <v>161</v>
      </c>
      <c r="C365" t="s">
        <v>166</v>
      </c>
      <c r="D365" s="11">
        <v>44413</v>
      </c>
      <c r="E365" s="10">
        <f>VLOOKUP(A365,home!$A$2:$E$405,3,FALSE)</f>
        <v>1.32880434782609</v>
      </c>
      <c r="F365" s="10">
        <f>VLOOKUP(B365,home!$B$2:$E$405,3,FALSE)</f>
        <v>0.59</v>
      </c>
      <c r="G365" s="10">
        <f>VLOOKUP(C365,away!$B$2:$E$405,4,FALSE)</f>
        <v>1.31</v>
      </c>
      <c r="H365" s="10">
        <f>VLOOKUP(A365,away!$A$2:$E$405,3,FALSE)</f>
        <v>1.02717391304348</v>
      </c>
      <c r="I365" s="10">
        <f>VLOOKUP(C365,away!$B$2:$E$405,3,FALSE)</f>
        <v>0.67</v>
      </c>
      <c r="J365" s="10">
        <f>VLOOKUP(B365,home!$B$2:$E$405,4,FALSE)</f>
        <v>0.61</v>
      </c>
      <c r="K365" s="12">
        <f t="shared" si="560"/>
        <v>1.027032880434785</v>
      </c>
      <c r="L365" s="12">
        <f t="shared" si="561"/>
        <v>0.41980597826087029</v>
      </c>
      <c r="M365" s="13">
        <f t="shared" si="562"/>
        <v>0.23531297116487129</v>
      </c>
      <c r="N365" s="13">
        <f t="shared" si="563"/>
        <v>0.24167415857912525</v>
      </c>
      <c r="O365" s="13">
        <f t="shared" si="564"/>
        <v>9.8785792057340741E-2</v>
      </c>
      <c r="P365" s="13">
        <f t="shared" si="565"/>
        <v>0.10145625656268237</v>
      </c>
      <c r="Q365" s="13">
        <f t="shared" si="566"/>
        <v>0.12410365360608601</v>
      </c>
      <c r="R365" s="13">
        <f t="shared" si="567"/>
        <v>2.0735433036453418E-2</v>
      </c>
      <c r="S365" s="13">
        <f t="shared" si="568"/>
        <v>1.0935831485146659E-2</v>
      </c>
      <c r="T365" s="13">
        <f t="shared" si="569"/>
        <v>5.2099455707851107E-2</v>
      </c>
      <c r="U365" s="13">
        <f t="shared" si="570"/>
        <v>2.1295971518491354E-2</v>
      </c>
      <c r="V365" s="13">
        <f t="shared" si="571"/>
        <v>5.2389260301616974E-4</v>
      </c>
      <c r="W365" s="13">
        <f t="shared" si="572"/>
        <v>4.2486177611846442E-2</v>
      </c>
      <c r="X365" s="13">
        <f t="shared" si="573"/>
        <v>1.7835951354906277E-2</v>
      </c>
      <c r="Y365" s="13">
        <f t="shared" si="574"/>
        <v>3.7438195033798623E-3</v>
      </c>
      <c r="Z365" s="13">
        <f t="shared" si="575"/>
        <v>2.9016195835103661E-3</v>
      </c>
      <c r="AA365" s="13">
        <f t="shared" si="576"/>
        <v>2.9800587187786328E-3</v>
      </c>
      <c r="AB365" s="13">
        <f t="shared" si="577"/>
        <v>1.530309144906007E-3</v>
      </c>
      <c r="AC365" s="13">
        <f t="shared" si="578"/>
        <v>1.4117417242178688E-5</v>
      </c>
      <c r="AD365" s="13">
        <f t="shared" si="579"/>
        <v>1.0908675342839631E-2</v>
      </c>
      <c r="AE365" s="13">
        <f t="shared" si="580"/>
        <v>4.5795271238310252E-3</v>
      </c>
      <c r="AF365" s="13">
        <f t="shared" si="581"/>
        <v>9.6125643209603654E-4</v>
      </c>
      <c r="AG365" s="13">
        <f t="shared" si="582"/>
        <v>1.3451373227854355E-4</v>
      </c>
      <c r="AH365" s="13">
        <f t="shared" si="583"/>
        <v>3.0452931194911693E-4</v>
      </c>
      <c r="AI365" s="13">
        <f t="shared" si="584"/>
        <v>3.1276161642792476E-4</v>
      </c>
      <c r="AJ365" s="13">
        <f t="shared" si="585"/>
        <v>1.6060823190470547E-4</v>
      </c>
      <c r="AK365" s="13">
        <f t="shared" si="586"/>
        <v>5.4983311678209207E-5</v>
      </c>
      <c r="AL365" s="13">
        <f t="shared" si="587"/>
        <v>2.4347154321915906E-7</v>
      </c>
      <c r="AM365" s="13">
        <f t="shared" si="588"/>
        <v>2.2407136518169004E-3</v>
      </c>
      <c r="AN365" s="13">
        <f t="shared" si="589"/>
        <v>9.406649866034809E-4</v>
      </c>
      <c r="AO365" s="13">
        <f t="shared" si="590"/>
        <v>1.9744839245841136E-4</v>
      </c>
      <c r="AP365" s="13">
        <f t="shared" si="591"/>
        <v>2.763000518401322E-5</v>
      </c>
      <c r="AQ365" s="13">
        <f t="shared" si="592"/>
        <v>2.8998103389068955E-6</v>
      </c>
      <c r="AR365" s="13">
        <f t="shared" si="593"/>
        <v>2.556864514238176E-5</v>
      </c>
      <c r="AS365" s="13">
        <f t="shared" si="594"/>
        <v>2.6259839269395213E-5</v>
      </c>
      <c r="AT365" s="13">
        <f t="shared" si="595"/>
        <v>1.3484859182300721E-5</v>
      </c>
      <c r="AU365" s="13">
        <f t="shared" si="596"/>
        <v>4.6164645894185909E-6</v>
      </c>
      <c r="AV365" s="13">
        <f t="shared" si="597"/>
        <v>1.1853152311739405E-6</v>
      </c>
      <c r="AW365" s="13">
        <f t="shared" si="598"/>
        <v>2.9159406102474902E-9</v>
      </c>
      <c r="AX365" s="13">
        <f t="shared" si="599"/>
        <v>3.835477660091761E-4</v>
      </c>
      <c r="AY365" s="13">
        <f t="shared" si="600"/>
        <v>1.6101564511925354E-4</v>
      </c>
      <c r="AZ365" s="13">
        <f t="shared" si="601"/>
        <v>3.3797665207296678E-5</v>
      </c>
      <c r="BA365" s="13">
        <f t="shared" si="602"/>
        <v>4.7294873017608556E-6</v>
      </c>
      <c r="BB365" s="13">
        <f t="shared" si="603"/>
        <v>4.9636676084701976E-7</v>
      </c>
      <c r="BC365" s="13">
        <f t="shared" si="604"/>
        <v>4.1675546722712515E-8</v>
      </c>
      <c r="BD365" s="13">
        <f t="shared" si="605"/>
        <v>1.7889783478004377E-6</v>
      </c>
      <c r="BE365" s="13">
        <f t="shared" si="606"/>
        <v>1.8373395855769462E-6</v>
      </c>
      <c r="BF365" s="13">
        <f t="shared" si="607"/>
        <v>9.4350408345597249E-7</v>
      </c>
      <c r="BG365" s="13">
        <f t="shared" si="608"/>
        <v>3.230032388445898E-7</v>
      </c>
      <c r="BH365" s="13">
        <f t="shared" si="609"/>
        <v>8.2933736695080969E-8</v>
      </c>
      <c r="BI365" s="13">
        <f t="shared" si="610"/>
        <v>1.703513489663381E-8</v>
      </c>
      <c r="BJ365" s="14">
        <f t="shared" si="611"/>
        <v>0.50252017444658681</v>
      </c>
      <c r="BK365" s="14">
        <f t="shared" si="612"/>
        <v>0.34840432834962115</v>
      </c>
      <c r="BL365" s="14">
        <f t="shared" si="613"/>
        <v>0.14623655486547199</v>
      </c>
      <c r="BM365" s="14">
        <f t="shared" si="614"/>
        <v>0.17783339950945284</v>
      </c>
      <c r="BN365" s="14">
        <f t="shared" si="615"/>
        <v>0.82206826500655905</v>
      </c>
    </row>
    <row r="366" spans="1:66" x14ac:dyDescent="0.25">
      <c r="A366" t="s">
        <v>154</v>
      </c>
      <c r="B366" t="s">
        <v>163</v>
      </c>
      <c r="C366" t="s">
        <v>156</v>
      </c>
      <c r="D366" s="11">
        <v>44413</v>
      </c>
      <c r="E366" s="10">
        <f>VLOOKUP(A366,home!$A$2:$E$405,3,FALSE)</f>
        <v>1.32880434782609</v>
      </c>
      <c r="F366" s="10">
        <f>VLOOKUP(B366,home!$B$2:$E$405,3,FALSE)</f>
        <v>1.51</v>
      </c>
      <c r="G366" s="10">
        <f>VLOOKUP(C366,away!$B$2:$E$405,4,FALSE)</f>
        <v>0.83</v>
      </c>
      <c r="H366" s="10">
        <f>VLOOKUP(A366,away!$A$2:$E$405,3,FALSE)</f>
        <v>1.02717391304348</v>
      </c>
      <c r="I366" s="10">
        <f>VLOOKUP(C366,away!$B$2:$E$405,3,FALSE)</f>
        <v>0.63</v>
      </c>
      <c r="J366" s="10">
        <f>VLOOKUP(B366,home!$B$2:$E$405,4,FALSE)</f>
        <v>0.92</v>
      </c>
      <c r="K366" s="12">
        <f t="shared" si="560"/>
        <v>1.6653904891304385</v>
      </c>
      <c r="L366" s="12">
        <f t="shared" si="561"/>
        <v>0.59535000000000105</v>
      </c>
      <c r="M366" s="13">
        <f t="shared" si="562"/>
        <v>0.10427324295693333</v>
      </c>
      <c r="N366" s="13">
        <f t="shared" si="563"/>
        <v>0.17365566709126423</v>
      </c>
      <c r="O366" s="13">
        <f t="shared" si="564"/>
        <v>6.2079075194410367E-2</v>
      </c>
      <c r="P366" s="13">
        <f t="shared" si="565"/>
        <v>0.10338590140278435</v>
      </c>
      <c r="Q366" s="13">
        <f t="shared" si="566"/>
        <v>0.14460224817869657</v>
      </c>
      <c r="R366" s="13">
        <f t="shared" si="567"/>
        <v>1.8479388708496136E-2</v>
      </c>
      <c r="S366" s="13">
        <f t="shared" si="568"/>
        <v>2.5626527730802533E-2</v>
      </c>
      <c r="T366" s="13">
        <f t="shared" si="569"/>
        <v>8.6088948453187167E-2</v>
      </c>
      <c r="U366" s="13">
        <f t="shared" si="570"/>
        <v>3.0775398200073883E-2</v>
      </c>
      <c r="V366" s="13">
        <f t="shared" si="571"/>
        <v>2.8231613127857073E-3</v>
      </c>
      <c r="W366" s="13">
        <f t="shared" si="572"/>
        <v>8.027306960789353E-2</v>
      </c>
      <c r="X366" s="13">
        <f t="shared" si="573"/>
        <v>4.7790571991059495E-2</v>
      </c>
      <c r="Y366" s="13">
        <f t="shared" si="574"/>
        <v>1.4226058517438658E-2</v>
      </c>
      <c r="Z366" s="13">
        <f t="shared" si="575"/>
        <v>3.6672346892010653E-3</v>
      </c>
      <c r="AA366" s="13">
        <f t="shared" si="576"/>
        <v>6.1073777728046742E-3</v>
      </c>
      <c r="AB366" s="13">
        <f t="shared" si="577"/>
        <v>5.0855844281777725E-3</v>
      </c>
      <c r="AC366" s="13">
        <f t="shared" si="578"/>
        <v>1.7494605330365515E-4</v>
      </c>
      <c r="AD366" s="13">
        <f t="shared" si="579"/>
        <v>3.3421501664572882E-2</v>
      </c>
      <c r="AE366" s="13">
        <f t="shared" si="580"/>
        <v>1.98974910160035E-2</v>
      </c>
      <c r="AF366" s="13">
        <f t="shared" si="581"/>
        <v>5.9229856381888511E-3</v>
      </c>
      <c r="AG366" s="13">
        <f t="shared" si="582"/>
        <v>1.1754164998985799E-3</v>
      </c>
      <c r="AH366" s="13">
        <f t="shared" si="583"/>
        <v>5.4582204305396443E-4</v>
      </c>
      <c r="AI366" s="13">
        <f t="shared" si="584"/>
        <v>9.090068392598171E-4</v>
      </c>
      <c r="AJ366" s="13">
        <f t="shared" si="585"/>
        <v>7.5692567232891041E-4</v>
      </c>
      <c r="AK366" s="13">
        <f t="shared" si="586"/>
        <v>4.2019227189174339E-4</v>
      </c>
      <c r="AL366" s="13">
        <f t="shared" si="587"/>
        <v>6.9382920890369541E-6</v>
      </c>
      <c r="AM366" s="13">
        <f t="shared" si="588"/>
        <v>1.1131970200927368E-2</v>
      </c>
      <c r="AN366" s="13">
        <f t="shared" si="589"/>
        <v>6.6274184591221209E-3</v>
      </c>
      <c r="AO366" s="13">
        <f t="shared" si="590"/>
        <v>1.9728167898191806E-3</v>
      </c>
      <c r="AP366" s="13">
        <f t="shared" si="591"/>
        <v>3.9150549193961713E-4</v>
      </c>
      <c r="AQ366" s="13">
        <f t="shared" si="592"/>
        <v>5.8270698656562856E-5</v>
      </c>
      <c r="AR366" s="13">
        <f t="shared" si="593"/>
        <v>6.4991030666435674E-5</v>
      </c>
      <c r="AS366" s="13">
        <f t="shared" si="594"/>
        <v>1.0823544435066665E-4</v>
      </c>
      <c r="AT366" s="13">
        <f t="shared" si="595"/>
        <v>9.0127139804203546E-5</v>
      </c>
      <c r="AU366" s="13">
        <f t="shared" si="596"/>
        <v>5.0032293814149989E-5</v>
      </c>
      <c r="AV366" s="13">
        <f t="shared" si="597"/>
        <v>2.0830826566866261E-5</v>
      </c>
      <c r="AW366" s="13">
        <f t="shared" si="598"/>
        <v>1.9109024453429905E-7</v>
      </c>
      <c r="AX366" s="13">
        <f t="shared" si="599"/>
        <v>3.0898462163179772E-3</v>
      </c>
      <c r="AY366" s="13">
        <f t="shared" si="600"/>
        <v>1.839539944884911E-3</v>
      </c>
      <c r="AZ366" s="13">
        <f t="shared" si="601"/>
        <v>5.4758505309361681E-4</v>
      </c>
      <c r="BA366" s="13">
        <f t="shared" si="602"/>
        <v>1.0866825378642846E-4</v>
      </c>
      <c r="BB366" s="13">
        <f t="shared" si="603"/>
        <v>1.6173911222937572E-5</v>
      </c>
      <c r="BC366" s="13">
        <f t="shared" si="604"/>
        <v>1.9258276093151805E-6</v>
      </c>
      <c r="BD366" s="13">
        <f t="shared" si="605"/>
        <v>6.4487350178770891E-6</v>
      </c>
      <c r="BE366" s="13">
        <f t="shared" si="606"/>
        <v>1.0739661965694912E-5</v>
      </c>
      <c r="BF366" s="13">
        <f t="shared" si="607"/>
        <v>8.9428654470721088E-6</v>
      </c>
      <c r="BG366" s="13">
        <f t="shared" si="608"/>
        <v>4.964454353709039E-6</v>
      </c>
      <c r="BH366" s="13">
        <f t="shared" si="609"/>
        <v>2.0669387660973079E-6</v>
      </c>
      <c r="BI366" s="13">
        <f t="shared" si="610"/>
        <v>6.8845203253469263E-7</v>
      </c>
      <c r="BJ366" s="14">
        <f t="shared" si="611"/>
        <v>0.63283967950558351</v>
      </c>
      <c r="BK366" s="14">
        <f t="shared" si="612"/>
        <v>0.23813025769358351</v>
      </c>
      <c r="BL366" s="14">
        <f t="shared" si="613"/>
        <v>0.12552683897328251</v>
      </c>
      <c r="BM366" s="14">
        <f t="shared" si="614"/>
        <v>0.39184913847442521</v>
      </c>
      <c r="BN366" s="14">
        <f t="shared" si="615"/>
        <v>0.60647552353258494</v>
      </c>
    </row>
    <row r="367" spans="1:66" x14ac:dyDescent="0.25">
      <c r="A367" t="s">
        <v>154</v>
      </c>
      <c r="B367" t="s">
        <v>165</v>
      </c>
      <c r="C367" t="s">
        <v>172</v>
      </c>
      <c r="D367" s="11">
        <v>44413</v>
      </c>
      <c r="E367" s="10">
        <f>VLOOKUP(A367,home!$A$2:$E$405,3,FALSE)</f>
        <v>1.32880434782609</v>
      </c>
      <c r="F367" s="10">
        <f>VLOOKUP(B367,home!$B$2:$E$405,3,FALSE)</f>
        <v>0.83</v>
      </c>
      <c r="G367" s="10">
        <f>VLOOKUP(C367,away!$B$2:$E$405,4,FALSE)</f>
        <v>1.17</v>
      </c>
      <c r="H367" s="10">
        <f>VLOOKUP(A367,away!$A$2:$E$405,3,FALSE)</f>
        <v>1.02717391304348</v>
      </c>
      <c r="I367" s="10">
        <f>VLOOKUP(C367,away!$B$2:$E$405,3,FALSE)</f>
        <v>0.59</v>
      </c>
      <c r="J367" s="10">
        <f>VLOOKUP(B367,home!$B$2:$E$405,4,FALSE)</f>
        <v>1.38</v>
      </c>
      <c r="K367" s="12">
        <f t="shared" si="560"/>
        <v>1.2904019021739159</v>
      </c>
      <c r="L367" s="12">
        <f t="shared" si="561"/>
        <v>0.83632500000000143</v>
      </c>
      <c r="M367" s="13">
        <f t="shared" si="562"/>
        <v>0.1192268971976829</v>
      </c>
      <c r="N367" s="13">
        <f t="shared" si="563"/>
        <v>0.15385061493418398</v>
      </c>
      <c r="O367" s="13">
        <f t="shared" si="564"/>
        <v>9.9712434798852306E-2</v>
      </c>
      <c r="P367" s="13">
        <f t="shared" si="565"/>
        <v>0.1286691155348316</v>
      </c>
      <c r="Q367" s="13">
        <f t="shared" si="566"/>
        <v>9.9264563080848842E-2</v>
      </c>
      <c r="R367" s="13">
        <f t="shared" si="567"/>
        <v>4.1696001016575147E-2</v>
      </c>
      <c r="S367" s="13">
        <f t="shared" si="568"/>
        <v>3.4714778463675385E-2</v>
      </c>
      <c r="T367" s="13">
        <f t="shared" si="569"/>
        <v>8.3017435718591034E-2</v>
      </c>
      <c r="U367" s="13">
        <f t="shared" si="570"/>
        <v>5.3804599024834115E-2</v>
      </c>
      <c r="V367" s="13">
        <f t="shared" si="571"/>
        <v>4.1626698019535486E-3</v>
      </c>
      <c r="W367" s="13">
        <f t="shared" si="572"/>
        <v>4.269706033933001E-2</v>
      </c>
      <c r="X367" s="13">
        <f t="shared" si="573"/>
        <v>3.5708618988290225E-2</v>
      </c>
      <c r="Y367" s="13">
        <f t="shared" si="574"/>
        <v>1.4932005387690938E-2</v>
      </c>
      <c r="Z367" s="13">
        <f t="shared" si="575"/>
        <v>1.1623802683395757E-2</v>
      </c>
      <c r="AA367" s="13">
        <f t="shared" si="576"/>
        <v>1.4999377093148155E-2</v>
      </c>
      <c r="AB367" s="13">
        <f t="shared" si="577"/>
        <v>9.6776123662111226E-3</v>
      </c>
      <c r="AC367" s="13">
        <f t="shared" si="578"/>
        <v>2.8077087378658867E-4</v>
      </c>
      <c r="AD367" s="13">
        <f t="shared" si="579"/>
        <v>1.377409196977647E-2</v>
      </c>
      <c r="AE367" s="13">
        <f t="shared" si="580"/>
        <v>1.1519617466623324E-2</v>
      </c>
      <c r="AF367" s="13">
        <f t="shared" si="581"/>
        <v>4.8170720388868837E-3</v>
      </c>
      <c r="AG367" s="13">
        <f t="shared" si="582"/>
        <v>1.3428792576406932E-3</v>
      </c>
      <c r="AH367" s="13">
        <f t="shared" si="583"/>
        <v>2.4303191947977433E-3</v>
      </c>
      <c r="AI367" s="13">
        <f t="shared" si="584"/>
        <v>3.1360885118567883E-3</v>
      </c>
      <c r="AJ367" s="13">
        <f t="shared" si="585"/>
        <v>2.0234072905428828E-3</v>
      </c>
      <c r="AK367" s="13">
        <f t="shared" si="586"/>
        <v>8.7033620552970186E-4</v>
      </c>
      <c r="AL367" s="13">
        <f t="shared" si="587"/>
        <v>1.2120265090238141E-5</v>
      </c>
      <c r="AM367" s="13">
        <f t="shared" si="588"/>
        <v>3.5548228957036016E-3</v>
      </c>
      <c r="AN367" s="13">
        <f t="shared" si="589"/>
        <v>2.9729872582493194E-3</v>
      </c>
      <c r="AO367" s="13">
        <f t="shared" si="590"/>
        <v>1.2431917843776831E-3</v>
      </c>
      <c r="AP367" s="13">
        <f t="shared" si="591"/>
        <v>3.465707896898892E-4</v>
      </c>
      <c r="AQ367" s="13">
        <f t="shared" si="592"/>
        <v>7.2461453921849269E-5</v>
      </c>
      <c r="AR367" s="13">
        <f t="shared" si="593"/>
        <v>4.0650734011784531E-4</v>
      </c>
      <c r="AS367" s="13">
        <f t="shared" si="594"/>
        <v>5.2455784493572668E-4</v>
      </c>
      <c r="AT367" s="13">
        <f t="shared" si="595"/>
        <v>3.384452204526559E-4</v>
      </c>
      <c r="AU367" s="13">
        <f t="shared" si="596"/>
        <v>1.4557678541792584E-4</v>
      </c>
      <c r="AV367" s="13">
        <f t="shared" si="597"/>
        <v>4.6963140203913845E-5</v>
      </c>
      <c r="AW367" s="13">
        <f t="shared" si="598"/>
        <v>3.6333705496348185E-7</v>
      </c>
      <c r="AX367" s="13">
        <f t="shared" si="599"/>
        <v>7.645250377512192E-4</v>
      </c>
      <c r="AY367" s="13">
        <f t="shared" si="600"/>
        <v>6.3939140219728937E-4</v>
      </c>
      <c r="AZ367" s="13">
        <f t="shared" si="601"/>
        <v>2.6736950722132451E-4</v>
      </c>
      <c r="BA367" s="13">
        <f t="shared" si="602"/>
        <v>7.4535934375624864E-5</v>
      </c>
      <c r="BB367" s="13">
        <f t="shared" si="603"/>
        <v>1.5584066329173641E-5</v>
      </c>
      <c r="BC367" s="13">
        <f t="shared" si="604"/>
        <v>2.6066688545492342E-6</v>
      </c>
      <c r="BD367" s="13">
        <f t="shared" si="605"/>
        <v>5.6662041870676245E-5</v>
      </c>
      <c r="BE367" s="13">
        <f t="shared" si="606"/>
        <v>7.3116806610978703E-5</v>
      </c>
      <c r="BF367" s="13">
        <f t="shared" si="607"/>
        <v>4.7175033165844638E-5</v>
      </c>
      <c r="BG367" s="13">
        <f t="shared" si="608"/>
        <v>2.0291584177441168E-5</v>
      </c>
      <c r="BH367" s="13">
        <f t="shared" si="609"/>
        <v>6.5460747051730505E-6</v>
      </c>
      <c r="BI367" s="13">
        <f t="shared" si="610"/>
        <v>1.6894134502655713E-6</v>
      </c>
      <c r="BJ367" s="14">
        <f t="shared" si="611"/>
        <v>0.47087800598053398</v>
      </c>
      <c r="BK367" s="14">
        <f t="shared" si="612"/>
        <v>0.28770574353921752</v>
      </c>
      <c r="BL367" s="14">
        <f t="shared" si="613"/>
        <v>0.23001770678745642</v>
      </c>
      <c r="BM367" s="14">
        <f t="shared" si="614"/>
        <v>0.35716660436248648</v>
      </c>
      <c r="BN367" s="14">
        <f t="shared" si="615"/>
        <v>0.6424196265629748</v>
      </c>
    </row>
    <row r="368" spans="1:66" x14ac:dyDescent="0.25">
      <c r="A368" t="s">
        <v>154</v>
      </c>
      <c r="B368" t="s">
        <v>167</v>
      </c>
      <c r="C368" t="s">
        <v>158</v>
      </c>
      <c r="D368" s="11">
        <v>44413</v>
      </c>
      <c r="E368" s="10">
        <f>VLOOKUP(A368,home!$A$2:$E$405,3,FALSE)</f>
        <v>1.32880434782609</v>
      </c>
      <c r="F368" s="10">
        <f>VLOOKUP(B368,home!$B$2:$E$405,3,FALSE)</f>
        <v>1.47</v>
      </c>
      <c r="G368" s="10">
        <f>VLOOKUP(C368,away!$B$2:$E$405,4,FALSE)</f>
        <v>0.59</v>
      </c>
      <c r="H368" s="10">
        <f>VLOOKUP(A368,away!$A$2:$E$405,3,FALSE)</f>
        <v>1.02717391304348</v>
      </c>
      <c r="I368" s="10">
        <f>VLOOKUP(C368,away!$B$2:$E$405,3,FALSE)</f>
        <v>0.83</v>
      </c>
      <c r="J368" s="10">
        <f>VLOOKUP(B368,home!$B$2:$E$405,4,FALSE)</f>
        <v>0.46</v>
      </c>
      <c r="K368" s="12">
        <f t="shared" si="560"/>
        <v>1.1524720108695679</v>
      </c>
      <c r="L368" s="12">
        <f t="shared" si="561"/>
        <v>0.39217500000000066</v>
      </c>
      <c r="M368" s="13">
        <f t="shared" si="562"/>
        <v>0.21338718128588374</v>
      </c>
      <c r="N368" s="13">
        <f t="shared" si="563"/>
        <v>0.24592275391033142</v>
      </c>
      <c r="O368" s="13">
        <f t="shared" si="564"/>
        <v>8.3685117820791605E-2</v>
      </c>
      <c r="P368" s="13">
        <f t="shared" si="565"/>
        <v>9.6444756014784402E-2</v>
      </c>
      <c r="Q368" s="13">
        <f t="shared" si="566"/>
        <v>0.14170954535881083</v>
      </c>
      <c r="R368" s="13">
        <f t="shared" si="567"/>
        <v>1.6409605540684501E-2</v>
      </c>
      <c r="S368" s="13">
        <f t="shared" si="568"/>
        <v>1.0897551233747218E-2</v>
      </c>
      <c r="T368" s="13">
        <f t="shared" si="569"/>
        <v>5.5574940951091736E-2</v>
      </c>
      <c r="U368" s="13">
        <f t="shared" si="570"/>
        <v>1.8911611095049068E-2</v>
      </c>
      <c r="V368" s="13">
        <f t="shared" si="571"/>
        <v>5.4726377530891395E-4</v>
      </c>
      <c r="W368" s="13">
        <f t="shared" si="572"/>
        <v>5.4438761566360308E-2</v>
      </c>
      <c r="X368" s="13">
        <f t="shared" si="573"/>
        <v>2.1349521317287394E-2</v>
      </c>
      <c r="Y368" s="13">
        <f t="shared" si="574"/>
        <v>4.1863742613035982E-3</v>
      </c>
      <c r="Z368" s="13">
        <f t="shared" si="575"/>
        <v>2.1451456843059854E-3</v>
      </c>
      <c r="AA368" s="13">
        <f t="shared" si="576"/>
        <v>2.4722203604002936E-3</v>
      </c>
      <c r="AB368" s="13">
        <f t="shared" si="577"/>
        <v>1.4245823850316077E-3</v>
      </c>
      <c r="AC368" s="13">
        <f t="shared" si="578"/>
        <v>1.5459199847238431E-5</v>
      </c>
      <c r="AD368" s="13">
        <f t="shared" si="579"/>
        <v>1.5684787252908051E-2</v>
      </c>
      <c r="AE368" s="13">
        <f t="shared" si="580"/>
        <v>6.1511814409092253E-3</v>
      </c>
      <c r="AF368" s="13">
        <f t="shared" si="581"/>
        <v>1.2061697907942896E-3</v>
      </c>
      <c r="AG368" s="13">
        <f t="shared" si="582"/>
        <v>1.576765459015838E-4</v>
      </c>
      <c r="AH368" s="13">
        <f t="shared" si="583"/>
        <v>2.1031812718567527E-4</v>
      </c>
      <c r="AI368" s="13">
        <f t="shared" si="584"/>
        <v>2.4238575495999666E-4</v>
      </c>
      <c r="AJ368" s="13">
        <f t="shared" si="585"/>
        <v>1.396713992124429E-4</v>
      </c>
      <c r="AK368" s="13">
        <f t="shared" si="586"/>
        <v>5.3655792770443409E-5</v>
      </c>
      <c r="AL368" s="13">
        <f t="shared" si="587"/>
        <v>2.7948422177304136E-7</v>
      </c>
      <c r="AM368" s="13">
        <f t="shared" si="588"/>
        <v>3.6152556610840616E-3</v>
      </c>
      <c r="AN368" s="13">
        <f t="shared" si="589"/>
        <v>1.4178128888856444E-3</v>
      </c>
      <c r="AO368" s="13">
        <f t="shared" si="590"/>
        <v>2.7801538484936424E-4</v>
      </c>
      <c r="AP368" s="13">
        <f t="shared" si="591"/>
        <v>3.6343561184433207E-5</v>
      </c>
      <c r="AQ368" s="13">
        <f t="shared" si="592"/>
        <v>3.5632590268762785E-6</v>
      </c>
      <c r="AR368" s="13">
        <f t="shared" si="593"/>
        <v>1.6496302305808468E-5</v>
      </c>
      <c r="AS368" s="13">
        <f t="shared" si="594"/>
        <v>1.901152669028737E-5</v>
      </c>
      <c r="AT368" s="13">
        <f t="shared" si="595"/>
        <v>1.0955126197227978E-5</v>
      </c>
      <c r="AU368" s="13">
        <f t="shared" si="596"/>
        <v>4.2084921059497358E-6</v>
      </c>
      <c r="AV368" s="13">
        <f t="shared" si="597"/>
        <v>1.2125423400181484E-6</v>
      </c>
      <c r="AW368" s="13">
        <f t="shared" si="598"/>
        <v>3.5088522886025131E-9</v>
      </c>
      <c r="AX368" s="13">
        <f t="shared" si="599"/>
        <v>6.9441349358952229E-4</v>
      </c>
      <c r="AY368" s="13">
        <f t="shared" si="600"/>
        <v>2.7233161184847142E-4</v>
      </c>
      <c r="AZ368" s="13">
        <f t="shared" si="601"/>
        <v>5.3400824938337222E-5</v>
      </c>
      <c r="BA368" s="13">
        <f t="shared" si="602"/>
        <v>6.9808228400641466E-6</v>
      </c>
      <c r="BB368" s="13">
        <f t="shared" si="603"/>
        <v>6.8442604932554018E-7</v>
      </c>
      <c r="BC368" s="13">
        <f t="shared" si="604"/>
        <v>5.3682957178848837E-8</v>
      </c>
      <c r="BD368" s="13">
        <f t="shared" si="605"/>
        <v>1.0782395594634078E-6</v>
      </c>
      <c r="BE368" s="13">
        <f t="shared" si="606"/>
        <v>1.2426409132939105E-6</v>
      </c>
      <c r="BF368" s="13">
        <f t="shared" si="607"/>
        <v>7.1605443606631496E-7</v>
      </c>
      <c r="BG368" s="13">
        <f t="shared" si="608"/>
        <v>2.7507756527514008E-7</v>
      </c>
      <c r="BH368" s="13">
        <f t="shared" si="609"/>
        <v>7.9254798699436357E-8</v>
      </c>
      <c r="BI368" s="13">
        <f t="shared" si="610"/>
        <v>1.8267787445640448E-8</v>
      </c>
      <c r="BJ368" s="14">
        <f t="shared" si="611"/>
        <v>0.5527605680129517</v>
      </c>
      <c r="BK368" s="14">
        <f t="shared" si="612"/>
        <v>0.32156482260564173</v>
      </c>
      <c r="BL368" s="14">
        <f t="shared" si="613"/>
        <v>0.12360446180078517</v>
      </c>
      <c r="BM368" s="14">
        <f t="shared" si="614"/>
        <v>0.20224371006940203</v>
      </c>
      <c r="BN368" s="14">
        <f t="shared" si="615"/>
        <v>0.79755895993128656</v>
      </c>
    </row>
    <row r="369" spans="1:66" x14ac:dyDescent="0.25">
      <c r="A369" t="s">
        <v>154</v>
      </c>
      <c r="B369" t="s">
        <v>169</v>
      </c>
      <c r="C369" t="s">
        <v>164</v>
      </c>
      <c r="D369" s="11">
        <v>44413</v>
      </c>
      <c r="E369" s="10">
        <f>VLOOKUP(A369,home!$A$2:$E$405,3,FALSE)</f>
        <v>1.32880434782609</v>
      </c>
      <c r="F369" s="10">
        <f>VLOOKUP(B369,home!$B$2:$E$405,3,FALSE)</f>
        <v>0.75</v>
      </c>
      <c r="G369" s="10">
        <f>VLOOKUP(C369,away!$B$2:$E$405,4,FALSE)</f>
        <v>1.07</v>
      </c>
      <c r="H369" s="10">
        <f>VLOOKUP(A369,away!$A$2:$E$405,3,FALSE)</f>
        <v>1.02717391304348</v>
      </c>
      <c r="I369" s="10">
        <f>VLOOKUP(C369,away!$B$2:$E$405,3,FALSE)</f>
        <v>0.44</v>
      </c>
      <c r="J369" s="10">
        <f>VLOOKUP(B369,home!$B$2:$E$405,4,FALSE)</f>
        <v>1.18</v>
      </c>
      <c r="K369" s="12">
        <f t="shared" si="560"/>
        <v>1.0663654891304373</v>
      </c>
      <c r="L369" s="12">
        <f t="shared" si="561"/>
        <v>0.53330869565217476</v>
      </c>
      <c r="M369" s="13">
        <f t="shared" si="562"/>
        <v>0.20196230966993819</v>
      </c>
      <c r="N369" s="13">
        <f t="shared" si="563"/>
        <v>0.21536563713709647</v>
      </c>
      <c r="O369" s="13">
        <f t="shared" si="564"/>
        <v>0.10770825594097534</v>
      </c>
      <c r="P369" s="13">
        <f t="shared" si="565"/>
        <v>0.1148563670298845</v>
      </c>
      <c r="Q369" s="13">
        <f t="shared" si="566"/>
        <v>0.11482924149379406</v>
      </c>
      <c r="R369" s="13">
        <f t="shared" si="567"/>
        <v>2.8720874743426078E-2</v>
      </c>
      <c r="S369" s="13">
        <f t="shared" si="568"/>
        <v>1.6329761068863365E-2</v>
      </c>
      <c r="T369" s="13">
        <f t="shared" si="569"/>
        <v>6.1239433003783893E-2</v>
      </c>
      <c r="U369" s="13">
        <f t="shared" si="570"/>
        <v>3.0626949644027571E-2</v>
      </c>
      <c r="V369" s="13">
        <f t="shared" si="571"/>
        <v>1.0318630650006471E-3</v>
      </c>
      <c r="W369" s="13">
        <f t="shared" si="572"/>
        <v>4.0816646757335609E-2</v>
      </c>
      <c r="X369" s="13">
        <f t="shared" si="573"/>
        <v>2.1767872643050221E-2</v>
      </c>
      <c r="Y369" s="13">
        <f t="shared" si="574"/>
        <v>5.8044978831938848E-3</v>
      </c>
      <c r="Z369" s="13">
        <f t="shared" si="575"/>
        <v>5.1056974158020189E-3</v>
      </c>
      <c r="AA369" s="13">
        <f t="shared" si="576"/>
        <v>5.4445395221537291E-3</v>
      </c>
      <c r="AB369" s="13">
        <f t="shared" si="577"/>
        <v>2.9029345253157287E-3</v>
      </c>
      <c r="AC369" s="13">
        <f t="shared" si="578"/>
        <v>3.6676411031835459E-5</v>
      </c>
      <c r="AD369" s="13">
        <f t="shared" si="579"/>
        <v>1.0881365871012615E-2</v>
      </c>
      <c r="AE369" s="13">
        <f t="shared" si="580"/>
        <v>5.8031270395838275E-3</v>
      </c>
      <c r="AF369" s="13">
        <f t="shared" si="581"/>
        <v>1.5474290560921586E-3</v>
      </c>
      <c r="AG369" s="13">
        <f t="shared" si="582"/>
        <v>2.7508579050626179E-4</v>
      </c>
      <c r="AH369" s="13">
        <f t="shared" si="583"/>
        <v>6.8072820730401328E-4</v>
      </c>
      <c r="AI369" s="13">
        <f t="shared" si="584"/>
        <v>7.2590506774662981E-4</v>
      </c>
      <c r="AJ369" s="13">
        <f t="shared" si="585"/>
        <v>3.8704005631494902E-4</v>
      </c>
      <c r="AK369" s="13">
        <f t="shared" si="586"/>
        <v>1.3757538632178754E-4</v>
      </c>
      <c r="AL369" s="13">
        <f t="shared" si="587"/>
        <v>8.3431791480218507E-7</v>
      </c>
      <c r="AM369" s="13">
        <f t="shared" si="588"/>
        <v>2.3207026078899233E-3</v>
      </c>
      <c r="AN369" s="13">
        <f t="shared" si="589"/>
        <v>1.2376508808103755E-3</v>
      </c>
      <c r="AO369" s="13">
        <f t="shared" si="590"/>
        <v>3.3002498845887323E-4</v>
      </c>
      <c r="AP369" s="13">
        <f t="shared" si="591"/>
        <v>5.8668398709208588E-5</v>
      </c>
      <c r="AQ369" s="13">
        <f t="shared" si="592"/>
        <v>7.8220917979024389E-6</v>
      </c>
      <c r="AR369" s="13">
        <f t="shared" si="593"/>
        <v>7.2607654466189323E-5</v>
      </c>
      <c r="AS369" s="13">
        <f t="shared" si="594"/>
        <v>7.7426296969451756E-5</v>
      </c>
      <c r="AT369" s="13">
        <f t="shared" si="595"/>
        <v>4.1282365519693955E-5</v>
      </c>
      <c r="AU369" s="13">
        <f t="shared" si="596"/>
        <v>1.4674029966623315E-5</v>
      </c>
      <c r="AV369" s="13">
        <f t="shared" si="597"/>
        <v>3.9119697857182416E-6</v>
      </c>
      <c r="AW369" s="13">
        <f t="shared" si="598"/>
        <v>1.3179951579240308E-8</v>
      </c>
      <c r="AX369" s="13">
        <f t="shared" si="599"/>
        <v>4.1245286193146967E-4</v>
      </c>
      <c r="AY369" s="13">
        <f t="shared" si="600"/>
        <v>2.1996469781467861E-4</v>
      </c>
      <c r="AZ369" s="13">
        <f t="shared" si="601"/>
        <v>5.865454304053551E-5</v>
      </c>
      <c r="BA369" s="13">
        <f t="shared" si="602"/>
        <v>1.0426992614340782E-5</v>
      </c>
      <c r="BB369" s="13">
        <f t="shared" si="603"/>
        <v>1.3902014576822352E-6</v>
      </c>
      <c r="BC369" s="13">
        <f t="shared" si="604"/>
        <v>1.4828130521805301E-7</v>
      </c>
      <c r="BD369" s="13">
        <f t="shared" si="605"/>
        <v>6.4537155829545372E-6</v>
      </c>
      <c r="BE369" s="13">
        <f t="shared" si="606"/>
        <v>6.8820195743260403E-6</v>
      </c>
      <c r="BF369" s="13">
        <f t="shared" si="607"/>
        <v>3.6693740847907154E-6</v>
      </c>
      <c r="BG369" s="13">
        <f t="shared" si="608"/>
        <v>1.3042979635768007E-6</v>
      </c>
      <c r="BH369" s="13">
        <f t="shared" si="609"/>
        <v>3.4771458397535207E-7</v>
      </c>
      <c r="BI369" s="13">
        <f t="shared" si="610"/>
        <v>7.415816648373259E-8</v>
      </c>
      <c r="BJ369" s="14">
        <f t="shared" si="611"/>
        <v>0.48298824322127915</v>
      </c>
      <c r="BK369" s="14">
        <f t="shared" si="612"/>
        <v>0.33443777626044796</v>
      </c>
      <c r="BL369" s="14">
        <f t="shared" si="613"/>
        <v>0.17756343669024968</v>
      </c>
      <c r="BM369" s="14">
        <f t="shared" si="614"/>
        <v>0.21643251605480118</v>
      </c>
      <c r="BN369" s="14">
        <f t="shared" si="615"/>
        <v>0.78344268601511469</v>
      </c>
    </row>
    <row r="370" spans="1:66" x14ac:dyDescent="0.25">
      <c r="A370" t="s">
        <v>154</v>
      </c>
      <c r="B370" t="s">
        <v>171</v>
      </c>
      <c r="C370" t="s">
        <v>170</v>
      </c>
      <c r="D370" s="11">
        <v>44413</v>
      </c>
      <c r="E370" s="10">
        <f>VLOOKUP(A370,home!$A$2:$E$405,3,FALSE)</f>
        <v>1.32880434782609</v>
      </c>
      <c r="F370" s="10">
        <f>VLOOKUP(B370,home!$B$2:$E$405,3,FALSE)</f>
        <v>0.91</v>
      </c>
      <c r="G370" s="10">
        <f>VLOOKUP(C370,away!$B$2:$E$405,4,FALSE)</f>
        <v>0.99</v>
      </c>
      <c r="H370" s="10">
        <f>VLOOKUP(A370,away!$A$2:$E$405,3,FALSE)</f>
        <v>1.02717391304348</v>
      </c>
      <c r="I370" s="10">
        <f>VLOOKUP(C370,away!$B$2:$E$405,3,FALSE)</f>
        <v>0.99</v>
      </c>
      <c r="J370" s="10">
        <f>VLOOKUP(B370,home!$B$2:$E$405,4,FALSE)</f>
        <v>1.02</v>
      </c>
      <c r="K370" s="12">
        <f t="shared" si="560"/>
        <v>1.1971198369565246</v>
      </c>
      <c r="L370" s="12">
        <f t="shared" si="561"/>
        <v>1.0372402173913062</v>
      </c>
      <c r="M370" s="13">
        <f t="shared" si="562"/>
        <v>0.10706062091437131</v>
      </c>
      <c r="N370" s="13">
        <f t="shared" si="563"/>
        <v>0.12816439305347643</v>
      </c>
      <c r="O370" s="13">
        <f t="shared" si="564"/>
        <v>0.1110475817112707</v>
      </c>
      <c r="P370" s="13">
        <f t="shared" si="565"/>
        <v>0.13293726291261271</v>
      </c>
      <c r="Q370" s="13">
        <f t="shared" si="566"/>
        <v>7.6714068657904852E-2</v>
      </c>
      <c r="R370" s="13">
        <f t="shared" si="567"/>
        <v>5.7591508897488632E-2</v>
      </c>
      <c r="S370" s="13">
        <f t="shared" si="568"/>
        <v>4.1267077754087812E-2</v>
      </c>
      <c r="T370" s="13">
        <f t="shared" si="569"/>
        <v>7.9570917251696807E-2</v>
      </c>
      <c r="U370" s="13">
        <f t="shared" si="570"/>
        <v>6.8943937741441808E-2</v>
      </c>
      <c r="V370" s="13">
        <f t="shared" si="571"/>
        <v>5.6934850120704964E-3</v>
      </c>
      <c r="W370" s="13">
        <f t="shared" si="572"/>
        <v>3.0611977788007571E-2</v>
      </c>
      <c r="X370" s="13">
        <f t="shared" si="573"/>
        <v>3.1751974495610805E-2</v>
      </c>
      <c r="Y370" s="13">
        <f t="shared" si="574"/>
        <v>1.6467212464215283E-2</v>
      </c>
      <c r="Z370" s="13">
        <f t="shared" si="575"/>
        <v>1.9912076402908156E-2</v>
      </c>
      <c r="AA370" s="13">
        <f t="shared" si="576"/>
        <v>2.3837141656915268E-2</v>
      </c>
      <c r="AB370" s="13">
        <f t="shared" si="577"/>
        <v>1.4267957566917996E-2</v>
      </c>
      <c r="AC370" s="13">
        <f t="shared" si="578"/>
        <v>4.4185032010042065E-4</v>
      </c>
      <c r="AD370" s="13">
        <f t="shared" si="579"/>
        <v>9.1615514646240983E-3</v>
      </c>
      <c r="AE370" s="13">
        <f t="shared" si="580"/>
        <v>9.5027296328083384E-3</v>
      </c>
      <c r="AF370" s="13">
        <f t="shared" si="581"/>
        <v>4.9283066750724636E-3</v>
      </c>
      <c r="AG370" s="13">
        <f t="shared" si="582"/>
        <v>1.7039459623410631E-3</v>
      </c>
      <c r="AH370" s="13">
        <f t="shared" si="583"/>
        <v>5.1634016142161881E-3</v>
      </c>
      <c r="AI370" s="13">
        <f t="shared" si="584"/>
        <v>6.1812104985515381E-3</v>
      </c>
      <c r="AJ370" s="13">
        <f t="shared" si="585"/>
        <v>3.6998248521099889E-3</v>
      </c>
      <c r="AK370" s="13">
        <f t="shared" si="586"/>
        <v>1.4763779079085362E-3</v>
      </c>
      <c r="AL370" s="13">
        <f t="shared" si="587"/>
        <v>2.1945836543649968E-5</v>
      </c>
      <c r="AM370" s="13">
        <f t="shared" si="588"/>
        <v>2.1934949991199186E-3</v>
      </c>
      <c r="AN370" s="13">
        <f t="shared" si="589"/>
        <v>2.2751812297338875E-3</v>
      </c>
      <c r="AO370" s="13">
        <f t="shared" si="590"/>
        <v>1.1799547366668983E-3</v>
      </c>
      <c r="AP370" s="13">
        <f t="shared" si="591"/>
        <v>4.0796550252409183E-4</v>
      </c>
      <c r="AQ370" s="13">
        <f t="shared" si="592"/>
        <v>1.0578955663156061E-4</v>
      </c>
      <c r="AR370" s="13">
        <f t="shared" si="593"/>
        <v>1.0711375625616442E-3</v>
      </c>
      <c r="AS370" s="13">
        <f t="shared" si="594"/>
        <v>1.2822800242518046E-3</v>
      </c>
      <c r="AT370" s="13">
        <f t="shared" si="595"/>
        <v>7.6752142678246447E-4</v>
      </c>
      <c r="AU370" s="13">
        <f t="shared" si="596"/>
        <v>3.0627170843015443E-4</v>
      </c>
      <c r="AV370" s="13">
        <f t="shared" si="597"/>
        <v>9.1660984415075714E-5</v>
      </c>
      <c r="AW370" s="13">
        <f t="shared" si="598"/>
        <v>7.5694899081049507E-7</v>
      </c>
      <c r="AX370" s="13">
        <f t="shared" si="599"/>
        <v>4.3764606261856504E-4</v>
      </c>
      <c r="AY370" s="13">
        <f t="shared" si="600"/>
        <v>4.5394409713092956E-4</v>
      </c>
      <c r="AZ370" s="13">
        <f t="shared" si="601"/>
        <v>2.354245369957928E-4</v>
      </c>
      <c r="BA370" s="13">
        <f t="shared" si="602"/>
        <v>8.1397265977587929E-5</v>
      </c>
      <c r="BB370" s="13">
        <f t="shared" si="603"/>
        <v>2.1107129464412819E-5</v>
      </c>
      <c r="BC370" s="13">
        <f t="shared" si="604"/>
        <v>4.3786327108347994E-6</v>
      </c>
      <c r="BD370" s="13">
        <f t="shared" si="605"/>
        <v>1.8517115970790554E-4</v>
      </c>
      <c r="BE370" s="13">
        <f t="shared" si="606"/>
        <v>2.2167206851857841E-4</v>
      </c>
      <c r="BF370" s="13">
        <f t="shared" si="607"/>
        <v>1.3268401526138812E-4</v>
      </c>
      <c r="BG370" s="13">
        <f t="shared" si="608"/>
        <v>5.2946222238816669E-5</v>
      </c>
      <c r="BH370" s="13">
        <f t="shared" si="609"/>
        <v>1.5845743233499039E-5</v>
      </c>
      <c r="BI370" s="13">
        <f t="shared" si="610"/>
        <v>3.7938507112282591E-6</v>
      </c>
      <c r="BJ370" s="14">
        <f t="shared" si="611"/>
        <v>0.39597336119533222</v>
      </c>
      <c r="BK370" s="14">
        <f t="shared" si="612"/>
        <v>0.28787618684691735</v>
      </c>
      <c r="BL370" s="14">
        <f t="shared" si="613"/>
        <v>0.2963399272129334</v>
      </c>
      <c r="BM370" s="14">
        <f t="shared" si="614"/>
        <v>0.38613292836282637</v>
      </c>
      <c r="BN370" s="14">
        <f t="shared" si="615"/>
        <v>0.61351543614712467</v>
      </c>
    </row>
    <row r="371" spans="1:66" x14ac:dyDescent="0.25">
      <c r="A371" t="s">
        <v>154</v>
      </c>
      <c r="B371" t="s">
        <v>155</v>
      </c>
      <c r="C371" t="s">
        <v>160</v>
      </c>
      <c r="D371" s="11">
        <v>44413</v>
      </c>
      <c r="E371" s="10">
        <f>VLOOKUP(A371,home!$A$2:$E$405,3,FALSE)</f>
        <v>1.32880434782609</v>
      </c>
      <c r="F371" s="10">
        <f>VLOOKUP(B371,home!$B$2:$E$405,3,FALSE)</f>
        <v>1.76</v>
      </c>
      <c r="G371" s="10">
        <f>VLOOKUP(C371,away!$B$2:$E$405,4,FALSE)</f>
        <v>1.19</v>
      </c>
      <c r="H371" s="10">
        <f>VLOOKUP(A371,away!$A$2:$E$405,3,FALSE)</f>
        <v>1.02717391304348</v>
      </c>
      <c r="I371" s="10">
        <f>VLOOKUP(C371,away!$B$2:$E$405,3,FALSE)</f>
        <v>0.67</v>
      </c>
      <c r="J371" s="10">
        <f>VLOOKUP(B371,home!$B$2:$E$405,4,FALSE)</f>
        <v>0.87</v>
      </c>
      <c r="K371" s="12">
        <f t="shared" si="560"/>
        <v>2.7830478260869627</v>
      </c>
      <c r="L371" s="12">
        <f t="shared" si="561"/>
        <v>0.5987396739130445</v>
      </c>
      <c r="M371" s="13">
        <f t="shared" si="562"/>
        <v>3.3986649270334936E-2</v>
      </c>
      <c r="N371" s="13">
        <f t="shared" si="563"/>
        <v>9.4586470367785697E-2</v>
      </c>
      <c r="O371" s="13">
        <f t="shared" si="564"/>
        <v>2.034915530151735E-2</v>
      </c>
      <c r="P371" s="13">
        <f t="shared" si="565"/>
        <v>5.6632672424593855E-2</v>
      </c>
      <c r="Q371" s="13">
        <f t="shared" si="566"/>
        <v>0.13161933536715245</v>
      </c>
      <c r="R371" s="13">
        <f t="shared" si="567"/>
        <v>6.0919233048181993E-3</v>
      </c>
      <c r="S371" s="13">
        <f t="shared" si="568"/>
        <v>2.3592054930454652E-2</v>
      </c>
      <c r="T371" s="13">
        <f t="shared" si="569"/>
        <v>7.880571793838051E-2</v>
      </c>
      <c r="U371" s="13">
        <f t="shared" si="570"/>
        <v>1.6954113910162796E-2</v>
      </c>
      <c r="V371" s="13">
        <f t="shared" si="571"/>
        <v>4.3679933391624582E-3</v>
      </c>
      <c r="W371" s="13">
        <f t="shared" si="572"/>
        <v>0.12210096838818817</v>
      </c>
      <c r="X371" s="13">
        <f t="shared" si="573"/>
        <v>7.3106693997210745E-2</v>
      </c>
      <c r="Y371" s="13">
        <f t="shared" si="574"/>
        <v>2.1885939062375345E-2</v>
      </c>
      <c r="Z371" s="13">
        <f t="shared" si="575"/>
        <v>1.2158253910100416E-3</v>
      </c>
      <c r="AA371" s="13">
        <f t="shared" si="576"/>
        <v>3.3837002113518279E-3</v>
      </c>
      <c r="AB371" s="13">
        <f t="shared" si="577"/>
        <v>4.7084997586663508E-3</v>
      </c>
      <c r="AC371" s="13">
        <f t="shared" si="578"/>
        <v>4.5490497967666657E-4</v>
      </c>
      <c r="AD371" s="13">
        <f t="shared" si="579"/>
        <v>8.495320865896501E-2</v>
      </c>
      <c r="AE371" s="13">
        <f t="shared" si="580"/>
        <v>5.086485645033554E-2</v>
      </c>
      <c r="AF371" s="13">
        <f t="shared" si="581"/>
        <v>1.5227403782353858E-2</v>
      </c>
      <c r="AG371" s="13">
        <f t="shared" si="582"/>
        <v>3.039083591729603E-3</v>
      </c>
      <c r="AH371" s="13">
        <f t="shared" si="583"/>
        <v>1.8199072453713801E-4</v>
      </c>
      <c r="AI371" s="13">
        <f t="shared" si="584"/>
        <v>5.0648889029107321E-4</v>
      </c>
      <c r="AJ371" s="13">
        <f t="shared" si="585"/>
        <v>7.0479140253088479E-4</v>
      </c>
      <c r="AK371" s="13">
        <f t="shared" si="586"/>
        <v>6.5382272688612006E-4</v>
      </c>
      <c r="AL371" s="13">
        <f t="shared" si="587"/>
        <v>3.0320711516368106E-5</v>
      </c>
      <c r="AM371" s="13">
        <f t="shared" si="588"/>
        <v>4.7285768535488951E-2</v>
      </c>
      <c r="AN371" s="13">
        <f t="shared" si="589"/>
        <v>2.8311865633666354E-2</v>
      </c>
      <c r="AO371" s="13">
        <f t="shared" si="590"/>
        <v>8.475718598685662E-3</v>
      </c>
      <c r="AP371" s="13">
        <f t="shared" si="591"/>
        <v>1.6915829966519264E-3</v>
      </c>
      <c r="AQ371" s="13">
        <f t="shared" si="592"/>
        <v>2.5320446295305624E-4</v>
      </c>
      <c r="AR371" s="13">
        <f t="shared" si="593"/>
        <v>2.1793013412912954E-5</v>
      </c>
      <c r="AS371" s="13">
        <f t="shared" si="594"/>
        <v>6.0650998602691427E-5</v>
      </c>
      <c r="AT371" s="13">
        <f t="shared" si="595"/>
        <v>8.4397314905611893E-5</v>
      </c>
      <c r="AU371" s="13">
        <f t="shared" si="596"/>
        <v>7.8293921258546667E-5</v>
      </c>
      <c r="AV371" s="13">
        <f t="shared" si="597"/>
        <v>5.447393183860553E-5</v>
      </c>
      <c r="AW371" s="13">
        <f t="shared" si="598"/>
        <v>1.4034456338434147E-6</v>
      </c>
      <c r="AX371" s="13">
        <f t="shared" si="599"/>
        <v>2.1933092554590652E-2</v>
      </c>
      <c r="AY371" s="13">
        <f t="shared" si="600"/>
        <v>1.3132212684040233E-2</v>
      </c>
      <c r="AZ371" s="13">
        <f t="shared" si="601"/>
        <v>3.931388370099498E-3</v>
      </c>
      <c r="BA371" s="13">
        <f t="shared" si="602"/>
        <v>7.846260635796362E-4</v>
      </c>
      <c r="BB371" s="13">
        <f t="shared" si="603"/>
        <v>1.1744668836283676E-4</v>
      </c>
      <c r="BC371" s="13">
        <f t="shared" si="604"/>
        <v>1.4063998378506377E-5</v>
      </c>
      <c r="BD371" s="13">
        <f t="shared" si="605"/>
        <v>2.174723624071683E-6</v>
      </c>
      <c r="BE371" s="13">
        <f t="shared" si="606"/>
        <v>6.0523598543126586E-6</v>
      </c>
      <c r="BF371" s="13">
        <f t="shared" si="607"/>
        <v>8.422003467620427E-6</v>
      </c>
      <c r="BG371" s="13">
        <f t="shared" si="608"/>
        <v>7.8129461472859617E-6</v>
      </c>
      <c r="BH371" s="13">
        <f t="shared" si="609"/>
        <v>5.435950697634677E-6</v>
      </c>
      <c r="BI371" s="13">
        <f t="shared" si="610"/>
        <v>3.0257021543536198E-6</v>
      </c>
      <c r="BJ371" s="14">
        <f t="shared" si="611"/>
        <v>0.80212064819097439</v>
      </c>
      <c r="BK371" s="14">
        <f t="shared" si="612"/>
        <v>0.13219680833977918</v>
      </c>
      <c r="BL371" s="14">
        <f t="shared" si="613"/>
        <v>5.3867019096725394E-2</v>
      </c>
      <c r="BM371" s="14">
        <f t="shared" si="614"/>
        <v>0.63300328574387987</v>
      </c>
      <c r="BN371" s="14">
        <f t="shared" si="615"/>
        <v>0.3432662060362025</v>
      </c>
    </row>
    <row r="372" spans="1:66" x14ac:dyDescent="0.25">
      <c r="A372" t="s">
        <v>154</v>
      </c>
      <c r="B372" t="s">
        <v>157</v>
      </c>
      <c r="C372" t="s">
        <v>168</v>
      </c>
      <c r="D372" s="11">
        <v>44413</v>
      </c>
      <c r="E372" s="10">
        <f>VLOOKUP(A372,home!$A$2:$E$405,3,FALSE)</f>
        <v>1.32880434782609</v>
      </c>
      <c r="F372" s="10">
        <f>VLOOKUP(B372,home!$B$2:$E$405,3,FALSE)</f>
        <v>1.27</v>
      </c>
      <c r="G372" s="10">
        <f>VLOOKUP(C372,away!$B$2:$E$405,4,FALSE)</f>
        <v>1.1499999999999999</v>
      </c>
      <c r="H372" s="10">
        <f>VLOOKUP(A372,away!$A$2:$E$405,3,FALSE)</f>
        <v>1.02717391304348</v>
      </c>
      <c r="I372" s="10">
        <f>VLOOKUP(C372,away!$B$2:$E$405,3,FALSE)</f>
        <v>0.48</v>
      </c>
      <c r="J372" s="10">
        <f>VLOOKUP(B372,home!$B$2:$E$405,4,FALSE)</f>
        <v>0.77</v>
      </c>
      <c r="K372" s="12">
        <f t="shared" si="560"/>
        <v>1.9407187500000043</v>
      </c>
      <c r="L372" s="12">
        <f t="shared" si="561"/>
        <v>0.37964347826087025</v>
      </c>
      <c r="M372" s="13">
        <f t="shared" si="562"/>
        <v>9.8237994580784596E-2</v>
      </c>
      <c r="N372" s="13">
        <f t="shared" si="563"/>
        <v>0.19065231804532751</v>
      </c>
      <c r="O372" s="13">
        <f t="shared" si="564"/>
        <v>3.7295413960021589E-2</v>
      </c>
      <c r="P372" s="13">
        <f t="shared" si="565"/>
        <v>7.2379909161225817E-2</v>
      </c>
      <c r="Q372" s="13">
        <f t="shared" si="566"/>
        <v>0.18500126418076562</v>
      </c>
      <c r="R372" s="13">
        <f t="shared" si="567"/>
        <v>7.0794803394808054E-3</v>
      </c>
      <c r="S372" s="13">
        <f t="shared" si="568"/>
        <v>1.3332039381868707E-2</v>
      </c>
      <c r="T372" s="13">
        <f t="shared" si="569"/>
        <v>7.0234523416244019E-2</v>
      </c>
      <c r="U372" s="13">
        <f t="shared" si="570"/>
        <v>1.3739280235086797E-2</v>
      </c>
      <c r="V372" s="13">
        <f t="shared" si="571"/>
        <v>1.0914217994681744E-3</v>
      </c>
      <c r="W372" s="13">
        <f t="shared" si="572"/>
        <v>0.11967847405643868</v>
      </c>
      <c r="X372" s="13">
        <f t="shared" si="573"/>
        <v>4.5435152163739702E-2</v>
      </c>
      <c r="Y372" s="13">
        <f t="shared" si="574"/>
        <v>8.6245796013770214E-3</v>
      </c>
      <c r="Z372" s="13">
        <f t="shared" si="575"/>
        <v>8.9589284678664668E-4</v>
      </c>
      <c r="AA372" s="13">
        <f t="shared" si="576"/>
        <v>1.7386760457497267E-3</v>
      </c>
      <c r="AB372" s="13">
        <f t="shared" si="577"/>
        <v>1.6871406010811798E-3</v>
      </c>
      <c r="AC372" s="13">
        <f t="shared" si="578"/>
        <v>5.025869257561416E-5</v>
      </c>
      <c r="AD372" s="13">
        <f t="shared" si="579"/>
        <v>5.8065564643179898E-2</v>
      </c>
      <c r="AE372" s="13">
        <f t="shared" si="580"/>
        <v>2.2044212928318228E-2</v>
      </c>
      <c r="AF372" s="13">
        <f t="shared" si="581"/>
        <v>4.1844708358149876E-3</v>
      </c>
      <c r="AG372" s="13">
        <f t="shared" si="582"/>
        <v>5.295356875966577E-4</v>
      </c>
      <c r="AH372" s="13">
        <f t="shared" si="583"/>
        <v>8.5029969125778842E-5</v>
      </c>
      <c r="AI372" s="13">
        <f t="shared" si="584"/>
        <v>1.6501925539432052E-4</v>
      </c>
      <c r="AJ372" s="13">
        <f t="shared" si="585"/>
        <v>1.6012798152739859E-4</v>
      </c>
      <c r="AK372" s="13">
        <f t="shared" si="586"/>
        <v>1.0358779204995891E-4</v>
      </c>
      <c r="AL372" s="13">
        <f t="shared" si="587"/>
        <v>1.4811864263753885E-6</v>
      </c>
      <c r="AM372" s="13">
        <f t="shared" si="588"/>
        <v>2.253778600647131E-2</v>
      </c>
      <c r="AN372" s="13">
        <f t="shared" si="589"/>
        <v>8.5563234717959367E-3</v>
      </c>
      <c r="AO372" s="13">
        <f t="shared" si="590"/>
        <v>1.6241762019788672E-3</v>
      </c>
      <c r="AP372" s="13">
        <f t="shared" si="591"/>
        <v>2.0553596754259567E-4</v>
      </c>
      <c r="AQ372" s="13">
        <f t="shared" si="592"/>
        <v>1.9507597406396082E-5</v>
      </c>
      <c r="AR372" s="13">
        <f t="shared" si="593"/>
        <v>6.4562146470650195E-6</v>
      </c>
      <c r="AS372" s="13">
        <f t="shared" si="594"/>
        <v>1.2529696819583746E-5</v>
      </c>
      <c r="AT372" s="13">
        <f t="shared" si="595"/>
        <v>1.2158308774790798E-5</v>
      </c>
      <c r="AU372" s="13">
        <f t="shared" si="596"/>
        <v>7.8652859358420272E-6</v>
      </c>
      <c r="AV372" s="13">
        <f t="shared" si="597"/>
        <v>3.8160769724499876E-6</v>
      </c>
      <c r="AW372" s="13">
        <f t="shared" si="598"/>
        <v>3.0314176033356951E-8</v>
      </c>
      <c r="AX372" s="13">
        <f t="shared" si="599"/>
        <v>7.2899173143744379E-3</v>
      </c>
      <c r="AY372" s="13">
        <f t="shared" si="600"/>
        <v>2.7675695654632536E-3</v>
      </c>
      <c r="AZ372" s="13">
        <f t="shared" si="601"/>
        <v>5.2534486808069735E-4</v>
      </c>
      <c r="BA372" s="13">
        <f t="shared" si="602"/>
        <v>6.6481251001551347E-5</v>
      </c>
      <c r="BB372" s="13">
        <f t="shared" si="603"/>
        <v>6.3097933423407274E-6</v>
      </c>
      <c r="BC372" s="13">
        <f t="shared" si="604"/>
        <v>4.7909437831870328E-7</v>
      </c>
      <c r="BD372" s="13">
        <f t="shared" si="605"/>
        <v>4.0850996416842331E-7</v>
      </c>
      <c r="BE372" s="13">
        <f t="shared" si="606"/>
        <v>7.9280294702348923E-7</v>
      </c>
      <c r="BF372" s="13">
        <f t="shared" si="607"/>
        <v>7.6930377217187274E-7</v>
      </c>
      <c r="BG372" s="13">
        <f t="shared" si="608"/>
        <v>4.9766741836656165E-7</v>
      </c>
      <c r="BH372" s="13">
        <f t="shared" si="609"/>
        <v>2.414581225220207E-7</v>
      </c>
      <c r="BI372" s="13">
        <f t="shared" si="610"/>
        <v>9.3720461143656774E-8</v>
      </c>
      <c r="BJ372" s="14">
        <f t="shared" si="611"/>
        <v>0.74804952669063784</v>
      </c>
      <c r="BK372" s="14">
        <f t="shared" si="612"/>
        <v>0.18786067436781254</v>
      </c>
      <c r="BL372" s="14">
        <f t="shared" si="613"/>
        <v>6.2099385225352674E-2</v>
      </c>
      <c r="BM372" s="14">
        <f t="shared" si="614"/>
        <v>0.40549155961169681</v>
      </c>
      <c r="BN372" s="14">
        <f t="shared" si="615"/>
        <v>0.59064638026760596</v>
      </c>
    </row>
    <row r="373" spans="1:66" x14ac:dyDescent="0.25">
      <c r="A373" t="s">
        <v>154</v>
      </c>
      <c r="B373" t="s">
        <v>173</v>
      </c>
      <c r="C373" t="s">
        <v>162</v>
      </c>
      <c r="D373" s="11">
        <v>44413</v>
      </c>
      <c r="E373" s="10">
        <f>VLOOKUP(A373,home!$A$2:$E$405,3,FALSE)</f>
        <v>1.32880434782609</v>
      </c>
      <c r="F373" s="10">
        <f>VLOOKUP(B373,home!$B$2:$E$405,3,FALSE)</f>
        <v>0.95</v>
      </c>
      <c r="G373" s="10">
        <f>VLOOKUP(C373,away!$B$2:$E$405,4,FALSE)</f>
        <v>0.99</v>
      </c>
      <c r="H373" s="10">
        <f>VLOOKUP(A373,away!$A$2:$E$405,3,FALSE)</f>
        <v>1.02717391304348</v>
      </c>
      <c r="I373" s="10">
        <f>VLOOKUP(C373,away!$B$2:$E$405,3,FALSE)</f>
        <v>0.87</v>
      </c>
      <c r="J373" s="10">
        <f>VLOOKUP(B373,home!$B$2:$E$405,4,FALSE)</f>
        <v>1.18</v>
      </c>
      <c r="K373" s="12">
        <f t="shared" si="560"/>
        <v>1.2497404891304376</v>
      </c>
      <c r="L373" s="12">
        <f t="shared" si="561"/>
        <v>1.0544967391304365</v>
      </c>
      <c r="M373" s="13">
        <f t="shared" si="562"/>
        <v>9.9834922875735407E-2</v>
      </c>
      <c r="N373" s="13">
        <f t="shared" si="563"/>
        <v>0.12476774534702106</v>
      </c>
      <c r="O373" s="13">
        <f t="shared" si="564"/>
        <v>0.1052756006238016</v>
      </c>
      <c r="P373" s="13">
        <f t="shared" si="565"/>
        <v>0.13156718061709041</v>
      </c>
      <c r="Q373" s="13">
        <f t="shared" si="566"/>
        <v>7.7963651548844021E-2</v>
      </c>
      <c r="R373" s="13">
        <f t="shared" si="567"/>
        <v>5.5506388783898464E-2</v>
      </c>
      <c r="S373" s="13">
        <f t="shared" si="568"/>
        <v>4.3346362467459827E-2</v>
      </c>
      <c r="T373" s="13">
        <f t="shared" si="569"/>
        <v>8.2212416328957622E-2</v>
      </c>
      <c r="U373" s="13">
        <f t="shared" si="570"/>
        <v>6.936858146865349E-2</v>
      </c>
      <c r="V373" s="13">
        <f t="shared" si="571"/>
        <v>6.3470983850996525E-3</v>
      </c>
      <c r="W373" s="13">
        <f t="shared" si="572"/>
        <v>3.2478110673682441E-2</v>
      </c>
      <c r="X373" s="13">
        <f t="shared" si="573"/>
        <v>3.4248061798515562E-2</v>
      </c>
      <c r="Y373" s="13">
        <f t="shared" si="574"/>
        <v>1.8057234744036161E-2</v>
      </c>
      <c r="Z373" s="13">
        <f t="shared" si="575"/>
        <v>1.9510435324509058E-2</v>
      </c>
      <c r="AA373" s="13">
        <f t="shared" si="576"/>
        <v>2.4382980985599715E-2</v>
      </c>
      <c r="AB373" s="13">
        <f t="shared" si="577"/>
        <v>1.5236199291700779E-2</v>
      </c>
      <c r="AC373" s="13">
        <f t="shared" si="578"/>
        <v>5.2278164266868112E-4</v>
      </c>
      <c r="AD373" s="13">
        <f t="shared" si="579"/>
        <v>1.0147302479840095E-2</v>
      </c>
      <c r="AE373" s="13">
        <f t="shared" si="580"/>
        <v>1.0700297375961574E-2</v>
      </c>
      <c r="AF373" s="13">
        <f t="shared" si="581"/>
        <v>5.641714345338722E-3</v>
      </c>
      <c r="AG373" s="13">
        <f t="shared" si="582"/>
        <v>1.9830564600883628E-3</v>
      </c>
      <c r="AH373" s="13">
        <f t="shared" si="583"/>
        <v>5.1434226071775191E-3</v>
      </c>
      <c r="AI373" s="13">
        <f t="shared" si="584"/>
        <v>6.4279434848985824E-3</v>
      </c>
      <c r="AJ373" s="13">
        <f t="shared" si="585"/>
        <v>4.0166306174599835E-3</v>
      </c>
      <c r="AK373" s="13">
        <f t="shared" si="586"/>
        <v>1.6732486375069103E-3</v>
      </c>
      <c r="AL373" s="13">
        <f t="shared" si="587"/>
        <v>2.7557854435326678E-5</v>
      </c>
      <c r="AM373" s="13">
        <f t="shared" si="588"/>
        <v>2.5362989529019698E-3</v>
      </c>
      <c r="AN373" s="13">
        <f t="shared" si="589"/>
        <v>2.6745189752950681E-3</v>
      </c>
      <c r="AO373" s="13">
        <f t="shared" si="590"/>
        <v>1.4101357690955625E-3</v>
      </c>
      <c r="AP373" s="13">
        <f t="shared" si="591"/>
        <v>4.9566119008082033E-4</v>
      </c>
      <c r="AQ373" s="13">
        <f t="shared" si="592"/>
        <v>1.3066827716343412E-4</v>
      </c>
      <c r="AR373" s="13">
        <f t="shared" si="593"/>
        <v>1.0847444734476926E-3</v>
      </c>
      <c r="AS373" s="13">
        <f t="shared" si="594"/>
        <v>1.3556490888280584E-3</v>
      </c>
      <c r="AT373" s="13">
        <f t="shared" si="595"/>
        <v>8.4710477768060513E-4</v>
      </c>
      <c r="AU373" s="13">
        <f t="shared" si="596"/>
        <v>3.5288704640109669E-4</v>
      </c>
      <c r="AV373" s="13">
        <f t="shared" si="597"/>
        <v>1.102543074942755E-4</v>
      </c>
      <c r="AW373" s="13">
        <f t="shared" si="598"/>
        <v>1.0088067569371036E-6</v>
      </c>
      <c r="AX373" s="13">
        <f t="shared" si="599"/>
        <v>5.2828591566345454E-4</v>
      </c>
      <c r="AY373" s="13">
        <f t="shared" si="600"/>
        <v>5.5707577539564968E-4</v>
      </c>
      <c r="AZ373" s="13">
        <f t="shared" si="601"/>
        <v>2.9371729430163599E-4</v>
      </c>
      <c r="BA373" s="13">
        <f t="shared" si="602"/>
        <v>1.0324130968909664E-4</v>
      </c>
      <c r="BB373" s="13">
        <f t="shared" si="603"/>
        <v>2.7216906102676981E-5</v>
      </c>
      <c r="BC373" s="13">
        <f t="shared" si="604"/>
        <v>5.7400277468984323E-6</v>
      </c>
      <c r="BD373" s="13">
        <f t="shared" si="605"/>
        <v>1.9064325167339233E-4</v>
      </c>
      <c r="BE373" s="13">
        <f t="shared" si="606"/>
        <v>2.3825459059572242E-4</v>
      </c>
      <c r="BF373" s="13">
        <f t="shared" si="607"/>
        <v>1.4887820429433519E-4</v>
      </c>
      <c r="BG373" s="13">
        <f t="shared" si="608"/>
        <v>6.2019706618554553E-5</v>
      </c>
      <c r="BH373" s="13">
        <f t="shared" si="609"/>
        <v>1.9377134621299654E-5</v>
      </c>
      <c r="BI373" s="13">
        <f t="shared" si="610"/>
        <v>4.8432779399138685E-6</v>
      </c>
      <c r="BJ373" s="14">
        <f t="shared" si="611"/>
        <v>0.40696215149572185</v>
      </c>
      <c r="BK373" s="14">
        <f t="shared" si="612"/>
        <v>0.28220297961788493</v>
      </c>
      <c r="BL373" s="14">
        <f t="shared" si="613"/>
        <v>0.29144565236029202</v>
      </c>
      <c r="BM373" s="14">
        <f t="shared" si="614"/>
        <v>0.40464966203337821</v>
      </c>
      <c r="BN373" s="14">
        <f t="shared" si="615"/>
        <v>0.59491548979639097</v>
      </c>
    </row>
    <row r="374" spans="1:66" x14ac:dyDescent="0.25">
      <c r="A374" t="s">
        <v>175</v>
      </c>
      <c r="B374" t="s">
        <v>281</v>
      </c>
      <c r="C374" t="s">
        <v>278</v>
      </c>
      <c r="D374" s="11">
        <v>44413</v>
      </c>
      <c r="E374" s="10">
        <f>VLOOKUP(A374,home!$A$2:$E$405,3,FALSE)</f>
        <v>1.17903930131004</v>
      </c>
      <c r="F374" s="10">
        <f>VLOOKUP(B374,home!$B$2:$E$405,3,FALSE)</f>
        <v>0.53</v>
      </c>
      <c r="G374" s="10">
        <f>VLOOKUP(C374,away!$B$2:$E$405,4,FALSE)</f>
        <v>0.95</v>
      </c>
      <c r="H374" s="10">
        <f>VLOOKUP(A374,away!$A$2:$E$405,3,FALSE)</f>
        <v>1.0480349344978199</v>
      </c>
      <c r="I374" s="10">
        <f>VLOOKUP(C374,away!$B$2:$E$405,3,FALSE)</f>
        <v>0.65</v>
      </c>
      <c r="J374" s="10">
        <f>VLOOKUP(B374,home!$B$2:$E$405,4,FALSE)</f>
        <v>1.25</v>
      </c>
      <c r="K374" s="12">
        <f t="shared" si="560"/>
        <v>0.59364628820960508</v>
      </c>
      <c r="L374" s="12">
        <f t="shared" si="561"/>
        <v>0.85152838427947863</v>
      </c>
      <c r="M374" s="13">
        <f t="shared" si="562"/>
        <v>0.23570490179803322</v>
      </c>
      <c r="N374" s="13">
        <f t="shared" si="563"/>
        <v>0.1399253400652119</v>
      </c>
      <c r="O374" s="13">
        <f t="shared" si="564"/>
        <v>0.2007094141948324</v>
      </c>
      <c r="P374" s="13">
        <f t="shared" si="565"/>
        <v>0.11915039874548648</v>
      </c>
      <c r="Q374" s="13">
        <f t="shared" si="566"/>
        <v>4.1533079378089886E-2</v>
      </c>
      <c r="R374" s="13">
        <f t="shared" si="567"/>
        <v>8.5454881589503137E-2</v>
      </c>
      <c r="S374" s="13">
        <f t="shared" si="568"/>
        <v>1.5057830164869831E-2</v>
      </c>
      <c r="T374" s="13">
        <f t="shared" si="569"/>
        <v>3.5366595976976216E-2</v>
      </c>
      <c r="U374" s="13">
        <f t="shared" si="570"/>
        <v>5.0729973264999853E-2</v>
      </c>
      <c r="V374" s="13">
        <f t="shared" si="571"/>
        <v>8.457592781386694E-4</v>
      </c>
      <c r="W374" s="13">
        <f t="shared" si="572"/>
        <v>8.218652803572651E-3</v>
      </c>
      <c r="X374" s="13">
        <f t="shared" si="573"/>
        <v>6.9984161427802272E-3</v>
      </c>
      <c r="Y374" s="13">
        <f t="shared" si="574"/>
        <v>2.9796749952885333E-3</v>
      </c>
      <c r="Z374" s="13">
        <f t="shared" si="575"/>
        <v>2.425575241623459E-2</v>
      </c>
      <c r="AA374" s="13">
        <f t="shared" si="576"/>
        <v>1.4399337389628824E-2</v>
      </c>
      <c r="AB374" s="13">
        <f t="shared" si="577"/>
        <v>4.2740565970154675E-3</v>
      </c>
      <c r="AC374" s="13">
        <f t="shared" si="578"/>
        <v>2.672105948587397E-5</v>
      </c>
      <c r="AD374" s="13">
        <f t="shared" si="579"/>
        <v>1.2197431827310921E-3</v>
      </c>
      <c r="AE374" s="13">
        <f t="shared" si="580"/>
        <v>1.0386459416269157E-3</v>
      </c>
      <c r="AF374" s="13">
        <f t="shared" si="581"/>
        <v>4.4221825025600258E-4</v>
      </c>
      <c r="AG374" s="13">
        <f t="shared" si="582"/>
        <v>1.2552046404646399E-4</v>
      </c>
      <c r="AH374" s="13">
        <f t="shared" si="583"/>
        <v>5.1636154161198251E-3</v>
      </c>
      <c r="AI374" s="13">
        <f t="shared" si="584"/>
        <v>3.0653611255214296E-3</v>
      </c>
      <c r="AJ374" s="13">
        <f t="shared" si="585"/>
        <v>9.0987012709390692E-4</v>
      </c>
      <c r="AK374" s="13">
        <f t="shared" si="586"/>
        <v>1.8004700790069984E-4</v>
      </c>
      <c r="AL374" s="13">
        <f t="shared" si="587"/>
        <v>5.4030694624617534E-7</v>
      </c>
      <c r="AM374" s="13">
        <f t="shared" si="588"/>
        <v>1.4481920259945666E-4</v>
      </c>
      <c r="AN374" s="13">
        <f t="shared" si="589"/>
        <v>1.2331766160215778E-4</v>
      </c>
      <c r="AO374" s="13">
        <f t="shared" si="590"/>
        <v>5.2504244568604461E-5</v>
      </c>
      <c r="AP374" s="13">
        <f t="shared" si="591"/>
        <v>1.4902951515106116E-5</v>
      </c>
      <c r="AQ374" s="13">
        <f t="shared" si="592"/>
        <v>3.1725715561634296E-6</v>
      </c>
      <c r="AR374" s="13">
        <f t="shared" si="593"/>
        <v>8.7939301846582459E-4</v>
      </c>
      <c r="AS374" s="13">
        <f t="shared" si="594"/>
        <v>5.2204840128967749E-4</v>
      </c>
      <c r="AT374" s="13">
        <f t="shared" si="595"/>
        <v>1.5495604784568771E-4</v>
      </c>
      <c r="AU374" s="13">
        <f t="shared" si="596"/>
        <v>3.0663027546407491E-5</v>
      </c>
      <c r="AV374" s="13">
        <f t="shared" si="597"/>
        <v>4.55074812204842E-6</v>
      </c>
      <c r="AW374" s="13">
        <f t="shared" si="598"/>
        <v>7.586910063187445E-9</v>
      </c>
      <c r="AX374" s="13">
        <f t="shared" si="599"/>
        <v>1.4328563680773694E-5</v>
      </c>
      <c r="AY374" s="13">
        <f t="shared" si="600"/>
        <v>1.2201178680134842E-5</v>
      </c>
      <c r="AZ374" s="13">
        <f t="shared" si="601"/>
        <v>5.194824983900221E-6</v>
      </c>
      <c r="BA374" s="13">
        <f t="shared" si="602"/>
        <v>1.4745136417184081E-6</v>
      </c>
      <c r="BB374" s="13">
        <f t="shared" si="603"/>
        <v>3.1389755473263151E-7</v>
      </c>
      <c r="BC374" s="13">
        <f t="shared" si="604"/>
        <v>5.3458535522151392E-8</v>
      </c>
      <c r="BD374" s="13">
        <f t="shared" si="605"/>
        <v>1.248046860268095E-4</v>
      </c>
      <c r="BE374" s="13">
        <f t="shared" si="606"/>
        <v>7.4089838610980627E-5</v>
      </c>
      <c r="BF374" s="13">
        <f t="shared" si="607"/>
        <v>2.1991578842728666E-5</v>
      </c>
      <c r="BG374" s="13">
        <f t="shared" si="608"/>
        <v>4.3517397172849183E-6</v>
      </c>
      <c r="BH374" s="13">
        <f t="shared" si="609"/>
        <v>6.458485326051269E-7</v>
      </c>
      <c r="BI374" s="13">
        <f t="shared" si="610"/>
        <v>7.6681116825330779E-8</v>
      </c>
      <c r="BJ374" s="14">
        <f t="shared" si="611"/>
        <v>0.23822017026949815</v>
      </c>
      <c r="BK374" s="14">
        <f t="shared" si="612"/>
        <v>0.37079835253164045</v>
      </c>
      <c r="BL374" s="14">
        <f t="shared" si="613"/>
        <v>0.3667041283287325</v>
      </c>
      <c r="BM374" s="14">
        <f t="shared" si="614"/>
        <v>0.1774881941831784</v>
      </c>
      <c r="BN374" s="14">
        <f t="shared" si="615"/>
        <v>0.82247801577115709</v>
      </c>
    </row>
    <row r="375" spans="1:66" x14ac:dyDescent="0.25">
      <c r="A375" t="s">
        <v>175</v>
      </c>
      <c r="B375" t="s">
        <v>177</v>
      </c>
      <c r="C375" t="s">
        <v>285</v>
      </c>
      <c r="D375" s="11">
        <v>44413</v>
      </c>
      <c r="E375" s="10">
        <f>VLOOKUP(A375,home!$A$2:$E$405,3,FALSE)</f>
        <v>1.17903930131004</v>
      </c>
      <c r="F375" s="10">
        <f>VLOOKUP(B375,home!$B$2:$E$405,3,FALSE)</f>
        <v>0.69</v>
      </c>
      <c r="G375" s="10">
        <f>VLOOKUP(C375,away!$B$2:$E$405,4,FALSE)</f>
        <v>1.1100000000000001</v>
      </c>
      <c r="H375" s="10">
        <f>VLOOKUP(A375,away!$A$2:$E$405,3,FALSE)</f>
        <v>1.0480349344978199</v>
      </c>
      <c r="I375" s="10">
        <f>VLOOKUP(C375,away!$B$2:$E$405,3,FALSE)</f>
        <v>0.64</v>
      </c>
      <c r="J375" s="10">
        <f>VLOOKUP(B375,home!$B$2:$E$405,4,FALSE)</f>
        <v>1.25</v>
      </c>
      <c r="K375" s="12">
        <f t="shared" si="560"/>
        <v>0.90302620087335972</v>
      </c>
      <c r="L375" s="12">
        <f t="shared" si="561"/>
        <v>0.8384279475982559</v>
      </c>
      <c r="M375" s="13">
        <f t="shared" si="562"/>
        <v>0.17526535337792121</v>
      </c>
      <c r="N375" s="13">
        <f t="shared" si="563"/>
        <v>0.15826920620559104</v>
      </c>
      <c r="O375" s="13">
        <f t="shared" si="564"/>
        <v>0.14694737051773352</v>
      </c>
      <c r="P375" s="13">
        <f t="shared" si="565"/>
        <v>0.13269732572695883</v>
      </c>
      <c r="Q375" s="13">
        <f t="shared" si="566"/>
        <v>7.1460619997538624E-2</v>
      </c>
      <c r="R375" s="13">
        <f t="shared" si="567"/>
        <v>6.1602391134071878E-2</v>
      </c>
      <c r="S375" s="13">
        <f t="shared" si="568"/>
        <v>2.5117029572179022E-2</v>
      </c>
      <c r="T375" s="13">
        <f t="shared" si="569"/>
        <v>5.9914580958635187E-2</v>
      </c>
      <c r="U375" s="13">
        <f t="shared" si="570"/>
        <v>5.5628573230515663E-2</v>
      </c>
      <c r="V375" s="13">
        <f t="shared" si="571"/>
        <v>2.1129628685218026E-3</v>
      </c>
      <c r="W375" s="13">
        <f t="shared" si="572"/>
        <v>2.1510270729477379E-2</v>
      </c>
      <c r="X375" s="13">
        <f t="shared" si="573"/>
        <v>1.8034812139998559E-2</v>
      </c>
      <c r="Y375" s="13">
        <f t="shared" si="574"/>
        <v>7.5604452639295499E-3</v>
      </c>
      <c r="Z375" s="13">
        <f t="shared" si="575"/>
        <v>1.7216388788561632E-2</v>
      </c>
      <c r="AA375" s="13">
        <f t="shared" si="576"/>
        <v>1.5546850160493512E-2</v>
      </c>
      <c r="AB375" s="13">
        <f t="shared" si="577"/>
        <v>7.0196065179889203E-3</v>
      </c>
      <c r="AC375" s="13">
        <f t="shared" si="578"/>
        <v>9.9985720440928796E-5</v>
      </c>
      <c r="AD375" s="13">
        <f t="shared" si="579"/>
        <v>4.8560845141493473E-3</v>
      </c>
      <c r="AE375" s="13">
        <f t="shared" si="580"/>
        <v>4.0714769725619104E-3</v>
      </c>
      <c r="AF375" s="13">
        <f t="shared" si="581"/>
        <v>1.7068200408993214E-3</v>
      </c>
      <c r="AG375" s="13">
        <f t="shared" si="582"/>
        <v>4.7701520793692984E-4</v>
      </c>
      <c r="AH375" s="13">
        <f t="shared" si="583"/>
        <v>3.6086753792618363E-3</v>
      </c>
      <c r="AI375" s="13">
        <f t="shared" si="584"/>
        <v>3.2587284179200465E-3</v>
      </c>
      <c r="AJ375" s="13">
        <f t="shared" si="585"/>
        <v>1.4713585714561969E-3</v>
      </c>
      <c r="AK375" s="13">
        <f t="shared" si="586"/>
        <v>4.4289178030151443E-4</v>
      </c>
      <c r="AL375" s="13">
        <f t="shared" si="587"/>
        <v>3.0280571619389964E-6</v>
      </c>
      <c r="AM375" s="13">
        <f t="shared" si="588"/>
        <v>8.7703430998644814E-4</v>
      </c>
      <c r="AN375" s="13">
        <f t="shared" si="589"/>
        <v>7.3533007649519025E-4</v>
      </c>
      <c r="AO375" s="13">
        <f t="shared" si="590"/>
        <v>3.0826064342156541E-4</v>
      </c>
      <c r="AP375" s="13">
        <f t="shared" si="591"/>
        <v>8.6151446196420316E-5</v>
      </c>
      <c r="AQ375" s="13">
        <f t="shared" si="592"/>
        <v>1.8057945054271554E-5</v>
      </c>
      <c r="AR375" s="13">
        <f t="shared" si="593"/>
        <v>6.0512285835657206E-4</v>
      </c>
      <c r="AS375" s="13">
        <f t="shared" si="594"/>
        <v>5.4644179584336348E-4</v>
      </c>
      <c r="AT375" s="13">
        <f t="shared" si="595"/>
        <v>2.4672562944942427E-4</v>
      </c>
      <c r="AU375" s="13">
        <f t="shared" si="596"/>
        <v>7.4266569273267303E-5</v>
      </c>
      <c r="AV375" s="13">
        <f t="shared" si="597"/>
        <v>1.676616447568419E-5</v>
      </c>
      <c r="AW375" s="13">
        <f t="shared" si="598"/>
        <v>6.3683608849447372E-8</v>
      </c>
      <c r="AX375" s="13">
        <f t="shared" si="599"/>
        <v>1.319974934971084E-4</v>
      </c>
      <c r="AY375" s="13">
        <f t="shared" si="600"/>
        <v>1.1067038756089472E-4</v>
      </c>
      <c r="AZ375" s="13">
        <f t="shared" si="601"/>
        <v>4.6394572951292255E-5</v>
      </c>
      <c r="BA375" s="13">
        <f t="shared" si="602"/>
        <v>1.2966168859749843E-5</v>
      </c>
      <c r="BB375" s="13">
        <f t="shared" si="603"/>
        <v>2.7177995863231185E-6</v>
      </c>
      <c r="BC375" s="13">
        <f t="shared" si="604"/>
        <v>4.5573582582885644E-7</v>
      </c>
      <c r="BD375" s="13">
        <f t="shared" si="605"/>
        <v>8.4558652696115118E-5</v>
      </c>
      <c r="BE375" s="13">
        <f t="shared" si="606"/>
        <v>7.6358678895142702E-5</v>
      </c>
      <c r="BF375" s="13">
        <f t="shared" si="607"/>
        <v>3.4476943853194759E-5</v>
      </c>
      <c r="BG375" s="13">
        <f t="shared" si="608"/>
        <v>1.0377861208491532E-5</v>
      </c>
      <c r="BH375" s="13">
        <f t="shared" si="609"/>
        <v>2.34287014507378E-6</v>
      </c>
      <c r="BI375" s="13">
        <f t="shared" si="610"/>
        <v>4.2313462524911864E-7</v>
      </c>
      <c r="BJ375" s="14">
        <f t="shared" si="611"/>
        <v>0.35019136861015304</v>
      </c>
      <c r="BK375" s="14">
        <f t="shared" si="612"/>
        <v>0.33540635571074473</v>
      </c>
      <c r="BL375" s="14">
        <f t="shared" si="613"/>
        <v>0.2972243068685646</v>
      </c>
      <c r="BM375" s="14">
        <f t="shared" si="614"/>
        <v>0.25368554631425672</v>
      </c>
      <c r="BN375" s="14">
        <f t="shared" si="615"/>
        <v>0.74624226695981499</v>
      </c>
    </row>
    <row r="376" spans="1:66" x14ac:dyDescent="0.25">
      <c r="A376" t="s">
        <v>175</v>
      </c>
      <c r="B376" t="s">
        <v>280</v>
      </c>
      <c r="C376" t="s">
        <v>178</v>
      </c>
      <c r="D376" s="11">
        <v>44413</v>
      </c>
      <c r="E376" s="10">
        <f>VLOOKUP(A376,home!$A$2:$E$405,3,FALSE)</f>
        <v>1.17903930131004</v>
      </c>
      <c r="F376" s="10">
        <f>VLOOKUP(B376,home!$B$2:$E$405,3,FALSE)</f>
        <v>0.85</v>
      </c>
      <c r="G376" s="10">
        <f>VLOOKUP(C376,away!$B$2:$E$405,4,FALSE)</f>
        <v>1.35</v>
      </c>
      <c r="H376" s="10">
        <f>VLOOKUP(A376,away!$A$2:$E$405,3,FALSE)</f>
        <v>1.0480349344978199</v>
      </c>
      <c r="I376" s="10">
        <f>VLOOKUP(C376,away!$B$2:$E$405,3,FALSE)</f>
        <v>0.75</v>
      </c>
      <c r="J376" s="10">
        <f>VLOOKUP(B376,home!$B$2:$E$405,4,FALSE)</f>
        <v>0.9</v>
      </c>
      <c r="K376" s="12">
        <f t="shared" si="560"/>
        <v>1.352947598253271</v>
      </c>
      <c r="L376" s="12">
        <f t="shared" si="561"/>
        <v>0.70742358078602852</v>
      </c>
      <c r="M376" s="13">
        <f t="shared" si="562"/>
        <v>0.12740667043154799</v>
      </c>
      <c r="N376" s="13">
        <f t="shared" si="563"/>
        <v>0.17237454876180891</v>
      </c>
      <c r="O376" s="13">
        <f t="shared" si="564"/>
        <v>9.0130483012711093E-2</v>
      </c>
      <c r="P376" s="13">
        <f t="shared" si="565"/>
        <v>0.12194182052145473</v>
      </c>
      <c r="Q376" s="13">
        <f t="shared" si="566"/>
        <v>0.11660686587364037</v>
      </c>
      <c r="R376" s="13">
        <f t="shared" si="567"/>
        <v>3.1880214515413195E-2</v>
      </c>
      <c r="S376" s="13">
        <f t="shared" si="568"/>
        <v>2.9177843557405825E-2</v>
      </c>
      <c r="T376" s="13">
        <f t="shared" si="569"/>
        <v>8.2490446600566814E-2</v>
      </c>
      <c r="U376" s="13">
        <f t="shared" si="570"/>
        <v>4.3132259660427358E-2</v>
      </c>
      <c r="V376" s="13">
        <f t="shared" si="571"/>
        <v>3.1029243691599851E-3</v>
      </c>
      <c r="W376" s="13">
        <f t="shared" si="572"/>
        <v>5.2587659707861036E-2</v>
      </c>
      <c r="X376" s="13">
        <f t="shared" si="573"/>
        <v>3.7201750535692198E-2</v>
      </c>
      <c r="Y376" s="13">
        <f t="shared" si="574"/>
        <v>1.3158697787733965E-2</v>
      </c>
      <c r="Z376" s="13">
        <f t="shared" si="575"/>
        <v>7.5176051695734431E-3</v>
      </c>
      <c r="AA376" s="13">
        <f t="shared" si="576"/>
        <v>1.0170925858790765E-2</v>
      </c>
      <c r="AB376" s="13">
        <f t="shared" si="577"/>
        <v>6.8803648563315282E-3</v>
      </c>
      <c r="AC376" s="13">
        <f t="shared" si="578"/>
        <v>1.8561442134178006E-4</v>
      </c>
      <c r="AD376" s="13">
        <f t="shared" si="579"/>
        <v>1.7787086974877707E-2</v>
      </c>
      <c r="AE376" s="13">
        <f t="shared" si="580"/>
        <v>1.2583004759520513E-2</v>
      </c>
      <c r="AF376" s="13">
        <f t="shared" si="581"/>
        <v>4.4507571420138205E-3</v>
      </c>
      <c r="AG376" s="13">
        <f t="shared" si="582"/>
        <v>1.049523518204136E-3</v>
      </c>
      <c r="AH376" s="13">
        <f t="shared" si="583"/>
        <v>1.3295327919988008E-3</v>
      </c>
      <c r="AI376" s="13">
        <f t="shared" si="584"/>
        <v>1.7987881977337436E-3</v>
      </c>
      <c r="AJ376" s="13">
        <f t="shared" si="585"/>
        <v>1.2168330859450992E-3</v>
      </c>
      <c r="AK376" s="13">
        <f t="shared" si="586"/>
        <v>5.487704670348462E-4</v>
      </c>
      <c r="AL376" s="13">
        <f t="shared" si="587"/>
        <v>7.1061147353705356E-6</v>
      </c>
      <c r="AM376" s="13">
        <f t="shared" si="588"/>
        <v>4.8129993205165648E-3</v>
      </c>
      <c r="AN376" s="13">
        <f t="shared" si="589"/>
        <v>3.40482921364055E-3</v>
      </c>
      <c r="AO376" s="13">
        <f t="shared" si="590"/>
        <v>1.2043282371392379E-3</v>
      </c>
      <c r="AP376" s="13">
        <f t="shared" si="591"/>
        <v>2.8399006465292166E-4</v>
      </c>
      <c r="AQ376" s="13">
        <f t="shared" si="592"/>
        <v>5.0225317111106391E-5</v>
      </c>
      <c r="AR376" s="13">
        <f t="shared" si="593"/>
        <v>1.8810856969764757E-4</v>
      </c>
      <c r="AS376" s="13">
        <f t="shared" si="594"/>
        <v>2.5450103758329034E-4</v>
      </c>
      <c r="AT376" s="13">
        <f t="shared" si="595"/>
        <v>1.7216328377563911E-4</v>
      </c>
      <c r="AU376" s="13">
        <f t="shared" si="596"/>
        <v>7.7642633763882438E-5</v>
      </c>
      <c r="AV376" s="13">
        <f t="shared" si="597"/>
        <v>2.6261603718225742E-5</v>
      </c>
      <c r="AW376" s="13">
        <f t="shared" si="598"/>
        <v>1.8892534449167249E-7</v>
      </c>
      <c r="AX376" s="13">
        <f t="shared" si="599"/>
        <v>1.0852893118479191E-3</v>
      </c>
      <c r="AY376" s="13">
        <f t="shared" si="600"/>
        <v>7.6775925117625961E-4</v>
      </c>
      <c r="AZ376" s="13">
        <f t="shared" si="601"/>
        <v>2.7156549932435474E-4</v>
      </c>
      <c r="BA376" s="13">
        <f t="shared" si="602"/>
        <v>6.4037279316660293E-5</v>
      </c>
      <c r="BB376" s="13">
        <f t="shared" si="603"/>
        <v>1.1325370359496724E-5</v>
      </c>
      <c r="BC376" s="13">
        <f t="shared" si="604"/>
        <v>1.6023668106886249E-6</v>
      </c>
      <c r="BD376" s="13">
        <f t="shared" si="605"/>
        <v>2.2178739658674671E-5</v>
      </c>
      <c r="BE376" s="13">
        <f t="shared" si="606"/>
        <v>3.000667255348847E-5</v>
      </c>
      <c r="BF376" s="13">
        <f t="shared" si="607"/>
        <v>2.0298727781407287E-5</v>
      </c>
      <c r="BG376" s="13">
        <f t="shared" si="608"/>
        <v>9.1543716664839822E-6</v>
      </c>
      <c r="BH376" s="13">
        <f t="shared" si="609"/>
        <v>3.0963462899218213E-6</v>
      </c>
      <c r="BI376" s="13">
        <f t="shared" si="610"/>
        <v>8.3783885526203067E-7</v>
      </c>
      <c r="BJ376" s="14">
        <f t="shared" si="611"/>
        <v>0.52224829289381536</v>
      </c>
      <c r="BK376" s="14">
        <f t="shared" si="612"/>
        <v>0.28258973866682197</v>
      </c>
      <c r="BL376" s="14">
        <f t="shared" si="613"/>
        <v>0.18789242227173039</v>
      </c>
      <c r="BM376" s="14">
        <f t="shared" si="614"/>
        <v>0.33913988555953278</v>
      </c>
      <c r="BN376" s="14">
        <f t="shared" si="615"/>
        <v>0.66034060311657627</v>
      </c>
    </row>
    <row r="377" spans="1:66" x14ac:dyDescent="0.25">
      <c r="A377" t="s">
        <v>24</v>
      </c>
      <c r="B377" t="s">
        <v>183</v>
      </c>
      <c r="C377" t="s">
        <v>286</v>
      </c>
      <c r="D377" s="11">
        <v>44413</v>
      </c>
      <c r="E377" s="10">
        <f>VLOOKUP(A377,home!$A$2:$E$405,3,FALSE)</f>
        <v>1.63610315186246</v>
      </c>
      <c r="F377" s="10">
        <f>VLOOKUP(B377,home!$B$2:$E$405,3,FALSE)</f>
        <v>0.79</v>
      </c>
      <c r="G377" s="10">
        <f>VLOOKUP(C377,away!$B$2:$E$405,4,FALSE)</f>
        <v>0.71</v>
      </c>
      <c r="H377" s="10">
        <f>VLOOKUP(A377,away!$A$2:$E$405,3,FALSE)</f>
        <v>1.4240687679083099</v>
      </c>
      <c r="I377" s="10">
        <f>VLOOKUP(C377,away!$B$2:$E$405,3,FALSE)</f>
        <v>1.1499999999999999</v>
      </c>
      <c r="J377" s="10">
        <f>VLOOKUP(B377,home!$B$2:$E$405,4,FALSE)</f>
        <v>1.24</v>
      </c>
      <c r="K377" s="12">
        <f t="shared" si="560"/>
        <v>0.91769025787965386</v>
      </c>
      <c r="L377" s="12">
        <f t="shared" si="561"/>
        <v>2.0307220630372496</v>
      </c>
      <c r="M377" s="13">
        <f t="shared" si="562"/>
        <v>5.2422870606706737E-2</v>
      </c>
      <c r="N377" s="13">
        <f t="shared" si="563"/>
        <v>4.8107957645860434E-2</v>
      </c>
      <c r="O377" s="13">
        <f t="shared" si="564"/>
        <v>0.1064562799487863</v>
      </c>
      <c r="P377" s="13">
        <f t="shared" si="565"/>
        <v>9.7693890999110328E-2</v>
      </c>
      <c r="Q377" s="13">
        <f t="shared" si="566"/>
        <v>2.2074102029046562E-2</v>
      </c>
      <c r="R377" s="13">
        <f t="shared" si="567"/>
        <v>0.10809155822043516</v>
      </c>
      <c r="S377" s="13">
        <f t="shared" si="568"/>
        <v>4.5514945233297764E-2</v>
      </c>
      <c r="T377" s="13">
        <f t="shared" si="569"/>
        <v>4.4826366012120172E-2</v>
      </c>
      <c r="U377" s="13">
        <f t="shared" si="570"/>
        <v>9.9194569937924776E-2</v>
      </c>
      <c r="V377" s="13">
        <f t="shared" si="571"/>
        <v>9.4244957655379592E-3</v>
      </c>
      <c r="W377" s="13">
        <f t="shared" si="572"/>
        <v>6.7523961278325101E-3</v>
      </c>
      <c r="X377" s="13">
        <f t="shared" si="573"/>
        <v>1.3712239795156771E-2</v>
      </c>
      <c r="Y377" s="13">
        <f t="shared" si="574"/>
        <v>1.3922873942841118E-2</v>
      </c>
      <c r="Z377" s="13">
        <f t="shared" si="575"/>
        <v>7.3167970702104346E-2</v>
      </c>
      <c r="AA377" s="13">
        <f t="shared" si="576"/>
        <v>6.7145533902145102E-2</v>
      </c>
      <c r="AB377" s="13">
        <f t="shared" si="577"/>
        <v>3.0809401161063284E-2</v>
      </c>
      <c r="AC377" s="13">
        <f t="shared" si="578"/>
        <v>1.0977027433163994E-3</v>
      </c>
      <c r="AD377" s="13">
        <f t="shared" si="579"/>
        <v>1.549152035964048E-3</v>
      </c>
      <c r="AE377" s="13">
        <f t="shared" si="580"/>
        <v>3.1458972184312669E-3</v>
      </c>
      <c r="AF377" s="13">
        <f t="shared" si="581"/>
        <v>3.1942214447579441E-3</v>
      </c>
      <c r="AG377" s="13">
        <f t="shared" si="582"/>
        <v>2.1621919873655582E-3</v>
      </c>
      <c r="AH377" s="13">
        <f t="shared" si="583"/>
        <v>3.7145953103106588E-2</v>
      </c>
      <c r="AI377" s="13">
        <f t="shared" si="584"/>
        <v>3.408847928237542E-2</v>
      </c>
      <c r="AJ377" s="13">
        <f t="shared" si="585"/>
        <v>1.5641332671684167E-2</v>
      </c>
      <c r="AK377" s="13">
        <f t="shared" si="586"/>
        <v>4.7846328710197663E-3</v>
      </c>
      <c r="AL377" s="13">
        <f t="shared" si="587"/>
        <v>8.1826005263631747E-5</v>
      </c>
      <c r="AM377" s="13">
        <f t="shared" si="588"/>
        <v>2.8432834627572769E-4</v>
      </c>
      <c r="AN377" s="13">
        <f t="shared" si="589"/>
        <v>5.7739184592901522E-4</v>
      </c>
      <c r="AO377" s="13">
        <f t="shared" si="590"/>
        <v>5.8626118027292791E-4</v>
      </c>
      <c r="AP377" s="13">
        <f t="shared" si="591"/>
        <v>3.9684450449416426E-4</v>
      </c>
      <c r="AQ377" s="13">
        <f t="shared" si="592"/>
        <v>2.0147022271784607E-4</v>
      </c>
      <c r="AR377" s="13">
        <f t="shared" si="593"/>
        <v>1.5086621303805116E-2</v>
      </c>
      <c r="AS377" s="13">
        <f t="shared" si="594"/>
        <v>1.3844845394821597E-2</v>
      </c>
      <c r="AT377" s="13">
        <f t="shared" si="595"/>
        <v>6.3526398703388845E-3</v>
      </c>
      <c r="AU377" s="13">
        <f t="shared" si="596"/>
        <v>1.9432519069426208E-3</v>
      </c>
      <c r="AV377" s="13">
        <f t="shared" si="597"/>
        <v>4.4582583590182563E-4</v>
      </c>
      <c r="AW377" s="13">
        <f t="shared" si="598"/>
        <v>4.2358001100801801E-6</v>
      </c>
      <c r="AX377" s="13">
        <f t="shared" si="599"/>
        <v>4.3487558902711322E-5</v>
      </c>
      <c r="AY377" s="13">
        <f t="shared" si="600"/>
        <v>8.8311145331367846E-5</v>
      </c>
      <c r="AZ377" s="13">
        <f t="shared" si="601"/>
        <v>8.9667695618248855E-5</v>
      </c>
      <c r="BA377" s="13">
        <f t="shared" si="602"/>
        <v>6.0696722611228812E-5</v>
      </c>
      <c r="BB377" s="13">
        <f t="shared" si="603"/>
        <v>3.0814543440168564E-5</v>
      </c>
      <c r="BC377" s="13">
        <f t="shared" si="604"/>
        <v>1.2515154645274017E-5</v>
      </c>
      <c r="BD377" s="13">
        <f t="shared" si="605"/>
        <v>5.1061224563874767E-3</v>
      </c>
      <c r="BE377" s="13">
        <f t="shared" si="606"/>
        <v>4.6858388337673151E-3</v>
      </c>
      <c r="BF377" s="13">
        <f t="shared" si="607"/>
        <v>2.1500743238712116E-3</v>
      </c>
      <c r="BG377" s="13">
        <f t="shared" si="608"/>
        <v>6.577007535779316E-4</v>
      </c>
      <c r="BH377" s="13">
        <f t="shared" si="609"/>
        <v>1.5089139353964367E-4</v>
      </c>
      <c r="BI377" s="13">
        <f t="shared" si="610"/>
        <v>2.7694312369843197E-5</v>
      </c>
      <c r="BJ377" s="14">
        <f t="shared" si="611"/>
        <v>0.16181918715961507</v>
      </c>
      <c r="BK377" s="14">
        <f t="shared" si="612"/>
        <v>0.20632404249856418</v>
      </c>
      <c r="BL377" s="14">
        <f t="shared" si="613"/>
        <v>0.55380924748386406</v>
      </c>
      <c r="BM377" s="14">
        <f t="shared" si="614"/>
        <v>0.5601897130489808</v>
      </c>
      <c r="BN377" s="14">
        <f t="shared" si="615"/>
        <v>0.43484665944994549</v>
      </c>
    </row>
    <row r="378" spans="1:66" x14ac:dyDescent="0.25">
      <c r="A378" t="s">
        <v>24</v>
      </c>
      <c r="B378" t="s">
        <v>185</v>
      </c>
      <c r="C378" t="s">
        <v>180</v>
      </c>
      <c r="D378" s="11">
        <v>44413</v>
      </c>
      <c r="E378" s="10">
        <f>VLOOKUP(A378,home!$A$2:$E$405,3,FALSE)</f>
        <v>1.63610315186246</v>
      </c>
      <c r="F378" s="10">
        <f>VLOOKUP(B378,home!$B$2:$E$405,3,FALSE)</f>
        <v>0.48</v>
      </c>
      <c r="G378" s="10">
        <f>VLOOKUP(C378,away!$B$2:$E$405,4,FALSE)</f>
        <v>1.02</v>
      </c>
      <c r="H378" s="10">
        <f>VLOOKUP(A378,away!$A$2:$E$405,3,FALSE)</f>
        <v>1.4240687679083099</v>
      </c>
      <c r="I378" s="10">
        <f>VLOOKUP(C378,away!$B$2:$E$405,3,FALSE)</f>
        <v>0.54</v>
      </c>
      <c r="J378" s="10">
        <f>VLOOKUP(B378,home!$B$2:$E$405,4,FALSE)</f>
        <v>0.7</v>
      </c>
      <c r="K378" s="12">
        <f t="shared" si="560"/>
        <v>0.80103610315186047</v>
      </c>
      <c r="L378" s="12">
        <f t="shared" si="561"/>
        <v>0.53829799426934122</v>
      </c>
      <c r="M378" s="13">
        <f t="shared" si="562"/>
        <v>0.26202009035378993</v>
      </c>
      <c r="N378" s="13">
        <f t="shared" si="563"/>
        <v>0.20988755212449825</v>
      </c>
      <c r="O378" s="13">
        <f t="shared" si="564"/>
        <v>0.14104488909571664</v>
      </c>
      <c r="P378" s="13">
        <f t="shared" si="565"/>
        <v>0.11298204833071919</v>
      </c>
      <c r="Q378" s="13">
        <f t="shared" si="566"/>
        <v>8.4063753426945539E-2</v>
      </c>
      <c r="R378" s="13">
        <f t="shared" si="567"/>
        <v>3.7962090451082967E-2</v>
      </c>
      <c r="S378" s="13">
        <f t="shared" si="568"/>
        <v>1.2179355433937562E-2</v>
      </c>
      <c r="T378" s="13">
        <f t="shared" si="569"/>
        <v>4.5251349860477234E-2</v>
      </c>
      <c r="U378" s="13">
        <f t="shared" si="570"/>
        <v>3.0409005002433955E-2</v>
      </c>
      <c r="V378" s="13">
        <f t="shared" si="571"/>
        <v>5.8352121117300859E-4</v>
      </c>
      <c r="W378" s="13">
        <f t="shared" si="572"/>
        <v>2.2446033820479768E-2</v>
      </c>
      <c r="X378" s="13">
        <f t="shared" si="573"/>
        <v>1.2082654984866057E-2</v>
      </c>
      <c r="Y378" s="13">
        <f t="shared" si="574"/>
        <v>3.2520344719009272E-3</v>
      </c>
      <c r="Z378" s="13">
        <f t="shared" si="575"/>
        <v>6.811639049363093E-3</v>
      </c>
      <c r="AA378" s="13">
        <f t="shared" si="576"/>
        <v>5.4563688001788551E-3</v>
      </c>
      <c r="AB378" s="13">
        <f t="shared" si="577"/>
        <v>2.1853742005273312E-3</v>
      </c>
      <c r="AC378" s="13">
        <f t="shared" si="578"/>
        <v>1.5725755416724636E-5</v>
      </c>
      <c r="AD378" s="13">
        <f t="shared" si="579"/>
        <v>4.4950208656929945E-3</v>
      </c>
      <c r="AE378" s="13">
        <f t="shared" si="580"/>
        <v>2.4196607162013765E-3</v>
      </c>
      <c r="AF378" s="13">
        <f t="shared" si="581"/>
        <v>6.5124925517175928E-4</v>
      </c>
      <c r="AG378" s="13">
        <f t="shared" si="582"/>
        <v>1.1685538927612016E-4</v>
      </c>
      <c r="AH378" s="13">
        <f t="shared" si="583"/>
        <v>9.1667290948971845E-4</v>
      </c>
      <c r="AI378" s="13">
        <f t="shared" si="584"/>
        <v>7.3428809528252215E-4</v>
      </c>
      <c r="AJ378" s="13">
        <f t="shared" si="585"/>
        <v>2.9409563721795675E-4</v>
      </c>
      <c r="AK378" s="13">
        <f t="shared" si="586"/>
        <v>7.8527074397011787E-5</v>
      </c>
      <c r="AL378" s="13">
        <f t="shared" si="587"/>
        <v>2.7123539361129828E-7</v>
      </c>
      <c r="AM378" s="13">
        <f t="shared" si="588"/>
        <v>7.2013479956820406E-4</v>
      </c>
      <c r="AN378" s="13">
        <f t="shared" si="589"/>
        <v>3.8764711821111827E-4</v>
      </c>
      <c r="AO378" s="13">
        <f t="shared" si="590"/>
        <v>1.0433483310866758E-4</v>
      </c>
      <c r="AP378" s="13">
        <f t="shared" si="591"/>
        <v>1.8721077131607409E-5</v>
      </c>
      <c r="AQ378" s="13">
        <f t="shared" si="592"/>
        <v>2.5193795676264741E-6</v>
      </c>
      <c r="AR378" s="13">
        <f t="shared" si="593"/>
        <v>9.868863771587139E-5</v>
      </c>
      <c r="AS378" s="13">
        <f t="shared" si="594"/>
        <v>7.9053161781287345E-5</v>
      </c>
      <c r="AT378" s="13">
        <f t="shared" si="595"/>
        <v>3.1662218327558001E-5</v>
      </c>
      <c r="AU378" s="13">
        <f t="shared" si="596"/>
        <v>8.4541933287501601E-6</v>
      </c>
      <c r="AV378" s="13">
        <f t="shared" si="597"/>
        <v>1.6930285198386206E-6</v>
      </c>
      <c r="AW378" s="13">
        <f t="shared" si="598"/>
        <v>3.2487680947390547E-9</v>
      </c>
      <c r="AX378" s="13">
        <f t="shared" si="599"/>
        <v>9.6142328931693327E-5</v>
      </c>
      <c r="AY378" s="13">
        <f t="shared" si="600"/>
        <v>5.1753222828313768E-5</v>
      </c>
      <c r="AZ378" s="13">
        <f t="shared" si="601"/>
        <v>1.392932802272779E-5</v>
      </c>
      <c r="BA378" s="13">
        <f t="shared" si="602"/>
        <v>2.4993764453847001E-6</v>
      </c>
      <c r="BB378" s="13">
        <f t="shared" si="603"/>
        <v>3.3635233186865479E-7</v>
      </c>
      <c r="BC378" s="13">
        <f t="shared" si="604"/>
        <v>3.6211557122542554E-8</v>
      </c>
      <c r="BD378" s="13">
        <f t="shared" si="605"/>
        <v>8.8539826232712043E-6</v>
      </c>
      <c r="BE378" s="13">
        <f t="shared" si="606"/>
        <v>7.0923597379194517E-6</v>
      </c>
      <c r="BF378" s="13">
        <f t="shared" si="607"/>
        <v>2.8406181033070741E-6</v>
      </c>
      <c r="BG378" s="13">
        <f t="shared" si="608"/>
        <v>7.5847921867190922E-7</v>
      </c>
      <c r="BH378" s="13">
        <f t="shared" si="609"/>
        <v>1.5189230941165346E-7</v>
      </c>
      <c r="BI378" s="13">
        <f t="shared" si="610"/>
        <v>2.4334244725969522E-8</v>
      </c>
      <c r="BJ378" s="14">
        <f t="shared" si="611"/>
        <v>0.38606421894321435</v>
      </c>
      <c r="BK378" s="14">
        <f t="shared" si="612"/>
        <v>0.3878327655432583</v>
      </c>
      <c r="BL378" s="14">
        <f t="shared" si="613"/>
        <v>0.21932058417223763</v>
      </c>
      <c r="BM378" s="14">
        <f t="shared" si="614"/>
        <v>0.1520170339512607</v>
      </c>
      <c r="BN378" s="14">
        <f t="shared" si="615"/>
        <v>0.8479604237827526</v>
      </c>
    </row>
    <row r="379" spans="1:66" x14ac:dyDescent="0.25">
      <c r="A379" t="s">
        <v>24</v>
      </c>
      <c r="B379" t="s">
        <v>294</v>
      </c>
      <c r="C379" t="s">
        <v>184</v>
      </c>
      <c r="D379" s="11">
        <v>44413</v>
      </c>
      <c r="E379" s="10">
        <f>VLOOKUP(A379,home!$A$2:$E$405,3,FALSE)</f>
        <v>1.63610315186246</v>
      </c>
      <c r="F379" s="10">
        <f>VLOOKUP(B379,home!$B$2:$E$405,3,FALSE)</f>
        <v>1.62</v>
      </c>
      <c r="G379" s="10">
        <f>VLOOKUP(C379,away!$B$2:$E$405,4,FALSE)</f>
        <v>0.95</v>
      </c>
      <c r="H379" s="10">
        <f>VLOOKUP(A379,away!$A$2:$E$405,3,FALSE)</f>
        <v>1.4240687679083099</v>
      </c>
      <c r="I379" s="10">
        <f>VLOOKUP(C379,away!$B$2:$E$405,3,FALSE)</f>
        <v>0.65</v>
      </c>
      <c r="J379" s="10">
        <f>VLOOKUP(B379,home!$B$2:$E$405,4,FALSE)</f>
        <v>0.66</v>
      </c>
      <c r="K379" s="12">
        <f t="shared" si="560"/>
        <v>2.5179627507163258</v>
      </c>
      <c r="L379" s="12">
        <f t="shared" si="561"/>
        <v>0.610925501432665</v>
      </c>
      <c r="M379" s="13">
        <f t="shared" si="562"/>
        <v>4.3766427447145748E-2</v>
      </c>
      <c r="N379" s="13">
        <f t="shared" si="563"/>
        <v>0.11020223404384161</v>
      </c>
      <c r="O379" s="13">
        <f t="shared" si="564"/>
        <v>2.6738026634063872E-2</v>
      </c>
      <c r="P379" s="13">
        <f t="shared" si="565"/>
        <v>6.7325355092233849E-2</v>
      </c>
      <c r="Q379" s="13">
        <f t="shared" si="566"/>
        <v>0.13874256018405789</v>
      </c>
      <c r="R379" s="13">
        <f t="shared" si="567"/>
        <v>8.1674711643677095E-3</v>
      </c>
      <c r="S379" s="13">
        <f t="shared" si="568"/>
        <v>2.5891440669730634E-2</v>
      </c>
      <c r="T379" s="13">
        <f t="shared" si="569"/>
        <v>8.4761368150497285E-2</v>
      </c>
      <c r="U379" s="13">
        <f t="shared" si="570"/>
        <v>2.056538815942759E-2</v>
      </c>
      <c r="V379" s="13">
        <f t="shared" si="571"/>
        <v>4.4253870644576825E-3</v>
      </c>
      <c r="W379" s="13">
        <f t="shared" si="572"/>
        <v>0.11644953282749194</v>
      </c>
      <c r="X379" s="13">
        <f t="shared" si="573"/>
        <v>7.1141989234235106E-2</v>
      </c>
      <c r="Y379" s="13">
        <f t="shared" si="574"/>
        <v>2.1731227722921166E-2</v>
      </c>
      <c r="Z379" s="13">
        <f t="shared" si="575"/>
        <v>1.6632388055093921E-3</v>
      </c>
      <c r="AA379" s="13">
        <f t="shared" si="576"/>
        <v>4.1879733578185649E-3</v>
      </c>
      <c r="AB379" s="13">
        <f t="shared" si="577"/>
        <v>5.2725804579897622E-3</v>
      </c>
      <c r="AC379" s="13">
        <f t="shared" si="578"/>
        <v>4.254698934117338E-4</v>
      </c>
      <c r="AD379" s="13">
        <f t="shared" si="579"/>
        <v>7.3303896499485668E-2</v>
      </c>
      <c r="AE379" s="13">
        <f t="shared" si="580"/>
        <v>4.4783219725916465E-2</v>
      </c>
      <c r="AF379" s="13">
        <f t="shared" si="581"/>
        <v>1.3679605483412363E-2</v>
      </c>
      <c r="AG379" s="13">
        <f t="shared" si="582"/>
        <v>2.7857399464515779E-3</v>
      </c>
      <c r="AH379" s="13">
        <f t="shared" si="583"/>
        <v>2.5402875031452302E-4</v>
      </c>
      <c r="AI379" s="13">
        <f t="shared" si="584"/>
        <v>6.39634930902987E-4</v>
      </c>
      <c r="AJ379" s="13">
        <f t="shared" si="585"/>
        <v>8.0528846503536637E-4</v>
      </c>
      <c r="AK379" s="13">
        <f t="shared" si="586"/>
        <v>6.7589545284685955E-4</v>
      </c>
      <c r="AL379" s="13">
        <f t="shared" si="587"/>
        <v>2.6179803402589987E-5</v>
      </c>
      <c r="AM379" s="13">
        <f t="shared" si="588"/>
        <v>3.6915296173613943E-2</v>
      </c>
      <c r="AN379" s="13">
        <f t="shared" si="589"/>
        <v>2.2552495825400438E-2</v>
      </c>
      <c r="AO379" s="13">
        <f t="shared" si="590"/>
        <v>6.8889474103454229E-3</v>
      </c>
      <c r="AP379" s="13">
        <f t="shared" si="591"/>
        <v>1.4028778836695124E-3</v>
      </c>
      <c r="AQ379" s="13">
        <f t="shared" si="592"/>
        <v>2.1426346863239815E-4</v>
      </c>
      <c r="AR379" s="13">
        <f t="shared" si="593"/>
        <v>3.1038528332842648E-5</v>
      </c>
      <c r="AS379" s="13">
        <f t="shared" si="594"/>
        <v>7.8153858179151083E-5</v>
      </c>
      <c r="AT379" s="13">
        <f t="shared" si="595"/>
        <v>9.8394251859934472E-5</v>
      </c>
      <c r="AU379" s="13">
        <f t="shared" si="596"/>
        <v>8.2584353689305187E-5</v>
      </c>
      <c r="AV379" s="13">
        <f t="shared" si="597"/>
        <v>5.1986081595413206E-5</v>
      </c>
      <c r="AW379" s="13">
        <f t="shared" si="598"/>
        <v>1.1186685670152036E-6</v>
      </c>
      <c r="AX379" s="13">
        <f t="shared" si="599"/>
        <v>1.5491890116136803E-2</v>
      </c>
      <c r="AY379" s="13">
        <f t="shared" si="600"/>
        <v>9.4643907373406239E-3</v>
      </c>
      <c r="AZ379" s="13">
        <f t="shared" si="601"/>
        <v>2.891018828482245E-3</v>
      </c>
      <c r="BA379" s="13">
        <f t="shared" si="602"/>
        <v>5.8873237581393055E-4</v>
      </c>
      <c r="BB379" s="13">
        <f t="shared" si="603"/>
        <v>8.9917905475942408E-5</v>
      </c>
      <c r="BC379" s="13">
        <f t="shared" si="604"/>
        <v>1.098662829813302E-5</v>
      </c>
      <c r="BD379" s="13">
        <f t="shared" si="605"/>
        <v>3.1603714142456456E-6</v>
      </c>
      <c r="BE379" s="13">
        <f t="shared" si="606"/>
        <v>7.9576974994992103E-6</v>
      </c>
      <c r="BF379" s="13">
        <f t="shared" si="607"/>
        <v>1.0018592942603731E-5</v>
      </c>
      <c r="BG379" s="13">
        <f t="shared" si="608"/>
        <v>8.4088146146885536E-6</v>
      </c>
      <c r="BH379" s="13">
        <f t="shared" si="609"/>
        <v>5.2932704943662076E-6</v>
      </c>
      <c r="BI379" s="13">
        <f t="shared" si="610"/>
        <v>2.6656515868559794E-6</v>
      </c>
      <c r="BJ379" s="14">
        <f t="shared" si="611"/>
        <v>0.77409219117152051</v>
      </c>
      <c r="BK379" s="14">
        <f t="shared" si="612"/>
        <v>0.15132465070772286</v>
      </c>
      <c r="BL379" s="14">
        <f t="shared" si="613"/>
        <v>6.768594884497614E-2</v>
      </c>
      <c r="BM379" s="14">
        <f t="shared" si="614"/>
        <v>0.59036068289524468</v>
      </c>
      <c r="BN379" s="14">
        <f t="shared" si="615"/>
        <v>0.39494207456571073</v>
      </c>
    </row>
    <row r="380" spans="1:66" x14ac:dyDescent="0.25">
      <c r="A380" t="s">
        <v>24</v>
      </c>
      <c r="B380" t="s">
        <v>287</v>
      </c>
      <c r="C380" t="s">
        <v>25</v>
      </c>
      <c r="D380" s="11">
        <v>44413</v>
      </c>
      <c r="E380" s="10">
        <f>VLOOKUP(A380,home!$A$2:$E$405,3,FALSE)</f>
        <v>1.63610315186246</v>
      </c>
      <c r="F380" s="10">
        <f>VLOOKUP(B380,home!$B$2:$E$405,3,FALSE)</f>
        <v>0.85</v>
      </c>
      <c r="G380" s="10">
        <f>VLOOKUP(C380,away!$B$2:$E$405,4,FALSE)</f>
        <v>1.01</v>
      </c>
      <c r="H380" s="10">
        <f>VLOOKUP(A380,away!$A$2:$E$405,3,FALSE)</f>
        <v>1.4240687679083099</v>
      </c>
      <c r="I380" s="10">
        <f>VLOOKUP(C380,away!$B$2:$E$405,3,FALSE)</f>
        <v>0.9</v>
      </c>
      <c r="J380" s="10">
        <f>VLOOKUP(B380,home!$B$2:$E$405,4,FALSE)</f>
        <v>0.9</v>
      </c>
      <c r="K380" s="12">
        <f t="shared" si="560"/>
        <v>1.4045945558739219</v>
      </c>
      <c r="L380" s="12">
        <f t="shared" si="561"/>
        <v>1.1534957020057313</v>
      </c>
      <c r="M380" s="13">
        <f t="shared" si="562"/>
        <v>7.7452513621646124E-2</v>
      </c>
      <c r="N380" s="13">
        <f t="shared" si="563"/>
        <v>0.10878937897171492</v>
      </c>
      <c r="O380" s="13">
        <f t="shared" si="564"/>
        <v>8.9341141572109151E-2</v>
      </c>
      <c r="P380" s="13">
        <f t="shared" si="565"/>
        <v>0.12548808106774584</v>
      </c>
      <c r="Q380" s="13">
        <f t="shared" si="566"/>
        <v>7.6402484720287864E-2</v>
      </c>
      <c r="R380" s="13">
        <f t="shared" si="567"/>
        <v>5.1527311407856741E-2</v>
      </c>
      <c r="S380" s="13">
        <f t="shared" si="568"/>
        <v>5.0828752204835397E-2</v>
      </c>
      <c r="T380" s="13">
        <f t="shared" si="569"/>
        <v>8.8129937747410597E-2</v>
      </c>
      <c r="U380" s="13">
        <f t="shared" si="570"/>
        <v>7.2374981082295814E-2</v>
      </c>
      <c r="V380" s="13">
        <f t="shared" si="571"/>
        <v>9.1502698147999124E-3</v>
      </c>
      <c r="W380" s="13">
        <f t="shared" si="572"/>
        <v>3.5771504697785603E-2</v>
      </c>
      <c r="X380" s="13">
        <f t="shared" si="573"/>
        <v>4.126227692317351E-2</v>
      </c>
      <c r="Y380" s="13">
        <f t="shared" si="574"/>
        <v>2.379792954292546E-2</v>
      </c>
      <c r="Z380" s="13">
        <f t="shared" si="575"/>
        <v>1.9812177414957881E-2</v>
      </c>
      <c r="AA380" s="13">
        <f t="shared" si="576"/>
        <v>2.782807653705811E-2</v>
      </c>
      <c r="AB380" s="13">
        <f t="shared" si="577"/>
        <v>1.9543582402197324E-2</v>
      </c>
      <c r="AC380" s="13">
        <f t="shared" si="578"/>
        <v>9.2657564181884992E-4</v>
      </c>
      <c r="AD380" s="13">
        <f t="shared" si="579"/>
        <v>1.2561115188482023E-2</v>
      </c>
      <c r="AE380" s="13">
        <f t="shared" si="580"/>
        <v>1.4489192382312922E-2</v>
      </c>
      <c r="AF380" s="13">
        <f t="shared" si="581"/>
        <v>8.3566105692660705E-3</v>
      </c>
      <c r="AG380" s="13">
        <f t="shared" si="582"/>
        <v>3.2131047916613598E-3</v>
      </c>
      <c r="AH380" s="13">
        <f t="shared" si="583"/>
        <v>5.7133153738822343E-3</v>
      </c>
      <c r="AI380" s="13">
        <f t="shared" si="584"/>
        <v>8.0248916701457663E-3</v>
      </c>
      <c r="AJ380" s="13">
        <f t="shared" si="585"/>
        <v>5.6358595756823655E-3</v>
      </c>
      <c r="AK380" s="13">
        <f t="shared" si="586"/>
        <v>2.6386992258911196E-3</v>
      </c>
      <c r="AL380" s="13">
        <f t="shared" si="587"/>
        <v>6.0049283783846832E-5</v>
      </c>
      <c r="AM380" s="13">
        <f t="shared" si="588"/>
        <v>3.5286548018894147E-3</v>
      </c>
      <c r="AN380" s="13">
        <f t="shared" si="589"/>
        <v>4.0702881478413252E-3</v>
      </c>
      <c r="AO380" s="13">
        <f t="shared" si="590"/>
        <v>2.3475299422299188E-3</v>
      </c>
      <c r="AP380" s="13">
        <f t="shared" si="591"/>
        <v>9.0262189956399127E-4</v>
      </c>
      <c r="AQ380" s="13">
        <f t="shared" si="592"/>
        <v>2.6029262042082823E-4</v>
      </c>
      <c r="AR380" s="13">
        <f t="shared" si="593"/>
        <v>1.318056945595283E-3</v>
      </c>
      <c r="AS380" s="13">
        <f t="shared" si="594"/>
        <v>1.8513356101149446E-3</v>
      </c>
      <c r="AT380" s="13">
        <f t="shared" si="595"/>
        <v>1.3001879595314885E-3</v>
      </c>
      <c r="AU380" s="13">
        <f t="shared" si="596"/>
        <v>6.0874564319025046E-4</v>
      </c>
      <c r="AV380" s="13">
        <f t="shared" si="597"/>
        <v>2.1376020408424875E-4</v>
      </c>
      <c r="AW380" s="13">
        <f t="shared" si="598"/>
        <v>2.70254100766326E-6</v>
      </c>
      <c r="AX380" s="13">
        <f t="shared" si="599"/>
        <v>8.260548873820409E-4</v>
      </c>
      <c r="AY380" s="13">
        <f t="shared" si="600"/>
        <v>9.5285076221601251E-4</v>
      </c>
      <c r="AZ380" s="13">
        <f t="shared" si="601"/>
        <v>5.4955462943452778E-4</v>
      </c>
      <c r="BA380" s="13">
        <f t="shared" si="602"/>
        <v>2.1130296769002673E-4</v>
      </c>
      <c r="BB380" s="13">
        <f t="shared" si="603"/>
        <v>6.0934266262875439E-5</v>
      </c>
      <c r="BC380" s="13">
        <f t="shared" si="604"/>
        <v>1.405748284781991E-5</v>
      </c>
      <c r="BD380" s="13">
        <f t="shared" si="605"/>
        <v>2.5339550362382695E-4</v>
      </c>
      <c r="BE380" s="13">
        <f t="shared" si="606"/>
        <v>3.5591794487295795E-4</v>
      </c>
      <c r="BF380" s="13">
        <f t="shared" si="607"/>
        <v>2.4996020385319574E-4</v>
      </c>
      <c r="BG380" s="13">
        <f t="shared" si="608"/>
        <v>1.1703091383911145E-4</v>
      </c>
      <c r="BH380" s="13">
        <f t="shared" si="609"/>
        <v>4.1095246111841504E-5</v>
      </c>
      <c r="BI380" s="13">
        <f t="shared" si="610"/>
        <v>1.1544431792198302E-5</v>
      </c>
      <c r="BJ380" s="14">
        <f t="shared" si="611"/>
        <v>0.42649767794279914</v>
      </c>
      <c r="BK380" s="14">
        <f t="shared" si="612"/>
        <v>0.26485909239684602</v>
      </c>
      <c r="BL380" s="14">
        <f t="shared" si="613"/>
        <v>0.28894888945372799</v>
      </c>
      <c r="BM380" s="14">
        <f t="shared" si="614"/>
        <v>0.47016677762576192</v>
      </c>
      <c r="BN380" s="14">
        <f t="shared" si="615"/>
        <v>0.52900091136136063</v>
      </c>
    </row>
    <row r="381" spans="1:66" x14ac:dyDescent="0.25">
      <c r="A381" t="s">
        <v>196</v>
      </c>
      <c r="B381" t="s">
        <v>303</v>
      </c>
      <c r="C381" t="s">
        <v>202</v>
      </c>
      <c r="D381" s="11">
        <v>44413</v>
      </c>
      <c r="E381" s="10">
        <f>VLOOKUP(A381,home!$A$2:$E$405,3,FALSE)</f>
        <v>1.5902777777777799</v>
      </c>
      <c r="F381" s="10">
        <f>VLOOKUP(B381,home!$B$2:$E$405,3,FALSE)</f>
        <v>0.79</v>
      </c>
      <c r="G381" s="10">
        <f>VLOOKUP(C381,away!$B$2:$E$405,4,FALSE)</f>
        <v>1.26</v>
      </c>
      <c r="H381" s="10">
        <f>VLOOKUP(A381,away!$A$2:$E$405,3,FALSE)</f>
        <v>1.3958333333333299</v>
      </c>
      <c r="I381" s="10">
        <f>VLOOKUP(C381,away!$B$2:$E$405,3,FALSE)</f>
        <v>0.51</v>
      </c>
      <c r="J381" s="10">
        <f>VLOOKUP(B381,home!$B$2:$E$405,4,FALSE)</f>
        <v>1.03</v>
      </c>
      <c r="K381" s="12">
        <f t="shared" si="560"/>
        <v>1.582962500000002</v>
      </c>
      <c r="L381" s="12">
        <f t="shared" si="561"/>
        <v>0.73323124999999822</v>
      </c>
      <c r="M381" s="13">
        <f t="shared" si="562"/>
        <v>9.864835221481992E-2</v>
      </c>
      <c r="N381" s="13">
        <f t="shared" si="563"/>
        <v>0.15615664224285206</v>
      </c>
      <c r="O381" s="13">
        <f t="shared" si="564"/>
        <v>7.2332054604912502E-2</v>
      </c>
      <c r="P381" s="13">
        <f t="shared" si="565"/>
        <v>0.11449892998752895</v>
      </c>
      <c r="Q381" s="13">
        <f t="shared" si="566"/>
        <v>0.12359505439817554</v>
      </c>
      <c r="R381" s="13">
        <f t="shared" si="567"/>
        <v>2.6518061406514058E-2</v>
      </c>
      <c r="S381" s="13">
        <f t="shared" si="568"/>
        <v>3.3224085030179408E-2</v>
      </c>
      <c r="T381" s="13">
        <f t="shared" si="569"/>
        <v>9.0623756230192032E-2</v>
      </c>
      <c r="U381" s="13">
        <f t="shared" si="570"/>
        <v>4.1977096779209057E-2</v>
      </c>
      <c r="V381" s="13">
        <f t="shared" si="571"/>
        <v>4.2847167071064255E-3</v>
      </c>
      <c r="W381" s="13">
        <f t="shared" si="572"/>
        <v>6.5215445432590752E-2</v>
      </c>
      <c r="X381" s="13">
        <f t="shared" si="573"/>
        <v>4.7818002573845192E-2</v>
      </c>
      <c r="Y381" s="13">
        <f t="shared" si="574"/>
        <v>1.753082689986182E-2</v>
      </c>
      <c r="Z381" s="13">
        <f t="shared" si="575"/>
        <v>6.4812904375583392E-3</v>
      </c>
      <c r="AA381" s="13">
        <f t="shared" si="576"/>
        <v>1.0259639714263455E-2</v>
      </c>
      <c r="AB381" s="13">
        <f t="shared" si="577"/>
        <v>8.1203124655948936E-3</v>
      </c>
      <c r="AC381" s="13">
        <f t="shared" si="578"/>
        <v>3.1082341167432609E-4</v>
      </c>
      <c r="AD381" s="13">
        <f t="shared" si="579"/>
        <v>2.5808401135146895E-2</v>
      </c>
      <c r="AE381" s="13">
        <f t="shared" si="580"/>
        <v>1.892352622482513E-2</v>
      </c>
      <c r="AF381" s="13">
        <f t="shared" si="581"/>
        <v>6.9376603941181383E-3</v>
      </c>
      <c r="AG381" s="13">
        <f t="shared" si="582"/>
        <v>1.6956364676182412E-3</v>
      </c>
      <c r="AH381" s="13">
        <f t="shared" si="583"/>
        <v>1.1880711722859838E-3</v>
      </c>
      <c r="AI381" s="13">
        <f t="shared" si="584"/>
        <v>1.8806721130597539E-3</v>
      </c>
      <c r="AJ381" s="13">
        <f t="shared" si="585"/>
        <v>1.4885167148846778E-3</v>
      </c>
      <c r="AK381" s="13">
        <f t="shared" si="586"/>
        <v>7.854220467618801E-4</v>
      </c>
      <c r="AL381" s="13">
        <f t="shared" si="587"/>
        <v>1.4430630518504287E-5</v>
      </c>
      <c r="AM381" s="13">
        <f t="shared" si="588"/>
        <v>8.1707462363789923E-3</v>
      </c>
      <c r="AN381" s="13">
        <f t="shared" si="589"/>
        <v>5.9910464763329495E-3</v>
      </c>
      <c r="AO381" s="13">
        <f t="shared" si="590"/>
        <v>2.1964112483248465E-3</v>
      </c>
      <c r="AP381" s="13">
        <f t="shared" si="591"/>
        <v>5.3682578837442791E-4</v>
      </c>
      <c r="AQ381" s="13">
        <f t="shared" si="592"/>
        <v>9.8404360960504069E-5</v>
      </c>
      <c r="AR381" s="13">
        <f t="shared" si="593"/>
        <v>1.7422618214884308E-4</v>
      </c>
      <c r="AS381" s="13">
        <f t="shared" si="594"/>
        <v>2.7579351285978836E-4</v>
      </c>
      <c r="AT381" s="13">
        <f t="shared" si="595"/>
        <v>2.1828539430015671E-4</v>
      </c>
      <c r="AU381" s="13">
        <f t="shared" si="596"/>
        <v>1.1517919782495411E-4</v>
      </c>
      <c r="AV381" s="13">
        <f t="shared" si="597"/>
        <v>4.5581087734246039E-5</v>
      </c>
      <c r="AW381" s="13">
        <f t="shared" si="598"/>
        <v>4.6525858891637089E-7</v>
      </c>
      <c r="AX381" s="13">
        <f t="shared" si="599"/>
        <v>2.1556641482006842E-3</v>
      </c>
      <c r="AY381" s="13">
        <f t="shared" si="600"/>
        <v>1.580600317965369E-3</v>
      </c>
      <c r="AZ381" s="13">
        <f t="shared" si="601"/>
        <v>5.7947277344607101E-4</v>
      </c>
      <c r="BA381" s="13">
        <f t="shared" si="602"/>
        <v>1.4162918200494282E-4</v>
      </c>
      <c r="BB381" s="13">
        <f t="shared" si="603"/>
        <v>2.5961735539490366E-5</v>
      </c>
      <c r="BC381" s="13">
        <f t="shared" si="604"/>
        <v>3.807191160357981E-6</v>
      </c>
      <c r="BD381" s="13">
        <f t="shared" si="605"/>
        <v>2.1291346886620594E-5</v>
      </c>
      <c r="BE381" s="13">
        <f t="shared" si="606"/>
        <v>3.3703403696012192E-5</v>
      </c>
      <c r="BF381" s="13">
        <f t="shared" si="607"/>
        <v>2.6675612086574389E-5</v>
      </c>
      <c r="BG381" s="13">
        <f t="shared" si="608"/>
        <v>1.4075497865864691E-5</v>
      </c>
      <c r="BH381" s="13">
        <f t="shared" si="609"/>
        <v>5.5702463226234668E-6</v>
      </c>
      <c r="BI381" s="13">
        <f t="shared" si="610"/>
        <v>1.7634982088951698E-6</v>
      </c>
      <c r="BJ381" s="14">
        <f t="shared" si="611"/>
        <v>0.57578552145791451</v>
      </c>
      <c r="BK381" s="14">
        <f t="shared" si="612"/>
        <v>0.25256193829979284</v>
      </c>
      <c r="BL381" s="14">
        <f t="shared" si="613"/>
        <v>0.16548199199742081</v>
      </c>
      <c r="BM381" s="14">
        <f t="shared" si="614"/>
        <v>0.40698151227850693</v>
      </c>
      <c r="BN381" s="14">
        <f t="shared" si="615"/>
        <v>0.59174909485480298</v>
      </c>
    </row>
    <row r="382" spans="1:66" x14ac:dyDescent="0.25">
      <c r="A382" t="s">
        <v>196</v>
      </c>
      <c r="B382" t="s">
        <v>305</v>
      </c>
      <c r="C382" t="s">
        <v>201</v>
      </c>
      <c r="D382" s="11">
        <v>44413</v>
      </c>
      <c r="E382" s="10">
        <f>VLOOKUP(A382,home!$A$2:$E$405,3,FALSE)</f>
        <v>1.5902777777777799</v>
      </c>
      <c r="F382" s="10">
        <f>VLOOKUP(B382,home!$B$2:$E$405,3,FALSE)</f>
        <v>0.83</v>
      </c>
      <c r="G382" s="10">
        <f>VLOOKUP(C382,away!$B$2:$E$405,4,FALSE)</f>
        <v>0.63</v>
      </c>
      <c r="H382" s="10">
        <f>VLOOKUP(A382,away!$A$2:$E$405,3,FALSE)</f>
        <v>1.3958333333333299</v>
      </c>
      <c r="I382" s="10">
        <f>VLOOKUP(C382,away!$B$2:$E$405,3,FALSE)</f>
        <v>0.98</v>
      </c>
      <c r="J382" s="10">
        <f>VLOOKUP(B382,home!$B$2:$E$405,4,FALSE)</f>
        <v>0.72</v>
      </c>
      <c r="K382" s="12">
        <f t="shared" si="560"/>
        <v>0.831556250000001</v>
      </c>
      <c r="L382" s="12">
        <f t="shared" si="561"/>
        <v>0.98489999999999756</v>
      </c>
      <c r="M382" s="13">
        <f t="shared" si="562"/>
        <v>0.16260094826457153</v>
      </c>
      <c r="N382" s="13">
        <f t="shared" si="563"/>
        <v>0.13521183478533128</v>
      </c>
      <c r="O382" s="13">
        <f t="shared" si="564"/>
        <v>0.16014567394577608</v>
      </c>
      <c r="P382" s="13">
        <f t="shared" si="565"/>
        <v>0.13317013608007244</v>
      </c>
      <c r="Q382" s="13">
        <f t="shared" si="566"/>
        <v>5.6218123144854873E-2</v>
      </c>
      <c r="R382" s="13">
        <f t="shared" si="567"/>
        <v>7.8863737134597225E-2</v>
      </c>
      <c r="S382" s="13">
        <f t="shared" si="568"/>
        <v>2.7266577060069117E-2</v>
      </c>
      <c r="T382" s="13">
        <f t="shared" si="569"/>
        <v>5.5369229485367433E-2</v>
      </c>
      <c r="U382" s="13">
        <f t="shared" si="570"/>
        <v>6.5579633512631491E-2</v>
      </c>
      <c r="V382" s="13">
        <f t="shared" si="571"/>
        <v>2.4812577569548809E-3</v>
      </c>
      <c r="W382" s="13">
        <f t="shared" si="572"/>
        <v>1.5582843888124595E-2</v>
      </c>
      <c r="X382" s="13">
        <f t="shared" si="573"/>
        <v>1.5347542945413876E-2</v>
      </c>
      <c r="Y382" s="13">
        <f t="shared" si="574"/>
        <v>7.5578975234690425E-3</v>
      </c>
      <c r="Z382" s="13">
        <f t="shared" si="575"/>
        <v>2.589096490128821E-2</v>
      </c>
      <c r="AA382" s="13">
        <f t="shared" si="576"/>
        <v>2.152979368219687E-2</v>
      </c>
      <c r="AB382" s="13">
        <f t="shared" si="577"/>
        <v>8.9516172488206709E-3</v>
      </c>
      <c r="AC382" s="13">
        <f t="shared" si="578"/>
        <v>1.2700934276139943E-4</v>
      </c>
      <c r="AD382" s="13">
        <f t="shared" si="579"/>
        <v>3.2395028069860795E-3</v>
      </c>
      <c r="AE382" s="13">
        <f t="shared" si="580"/>
        <v>3.1905863146005822E-3</v>
      </c>
      <c r="AF382" s="13">
        <f t="shared" si="581"/>
        <v>1.5712042306250523E-3</v>
      </c>
      <c r="AG382" s="13">
        <f t="shared" si="582"/>
        <v>5.1582634891420356E-4</v>
      </c>
      <c r="AH382" s="13">
        <f t="shared" si="583"/>
        <v>6.375002832819672E-3</v>
      </c>
      <c r="AI382" s="13">
        <f t="shared" si="584"/>
        <v>5.3011734493989097E-3</v>
      </c>
      <c r="AJ382" s="13">
        <f t="shared" si="585"/>
        <v>2.2041119570908635E-3</v>
      </c>
      <c r="AK382" s="13">
        <f t="shared" si="586"/>
        <v>6.1094769120621393E-4</v>
      </c>
      <c r="AL382" s="13">
        <f t="shared" si="587"/>
        <v>4.1608248019452487E-6</v>
      </c>
      <c r="AM382" s="13">
        <f t="shared" si="588"/>
        <v>5.3876576120836443E-4</v>
      </c>
      <c r="AN382" s="13">
        <f t="shared" si="589"/>
        <v>5.3063039821411677E-4</v>
      </c>
      <c r="AO382" s="13">
        <f t="shared" si="590"/>
        <v>2.6130893960054112E-4</v>
      </c>
      <c r="AP382" s="13">
        <f t="shared" si="591"/>
        <v>8.5787724870857454E-5</v>
      </c>
      <c r="AQ382" s="13">
        <f t="shared" si="592"/>
        <v>2.112308255632682E-5</v>
      </c>
      <c r="AR382" s="13">
        <f t="shared" si="593"/>
        <v>1.2557480580088166E-3</v>
      </c>
      <c r="AS382" s="13">
        <f t="shared" si="594"/>
        <v>1.0442251460625954E-3</v>
      </c>
      <c r="AT382" s="13">
        <f t="shared" si="595"/>
        <v>4.3416597330775744E-4</v>
      </c>
      <c r="AU382" s="13">
        <f t="shared" si="596"/>
        <v>1.2034447621379978E-4</v>
      </c>
      <c r="AV382" s="13">
        <f t="shared" si="597"/>
        <v>2.5018300337140408E-5</v>
      </c>
      <c r="AW382" s="13">
        <f t="shared" si="598"/>
        <v>9.4658735421874069E-8</v>
      </c>
      <c r="AX382" s="13">
        <f t="shared" si="599"/>
        <v>7.4669006003137236E-5</v>
      </c>
      <c r="AY382" s="13">
        <f t="shared" si="600"/>
        <v>7.3541504012489682E-5</v>
      </c>
      <c r="AZ382" s="13">
        <f t="shared" si="601"/>
        <v>3.6215513650950446E-5</v>
      </c>
      <c r="BA382" s="13">
        <f t="shared" si="602"/>
        <v>1.1889553131607006E-5</v>
      </c>
      <c r="BB382" s="13">
        <f t="shared" si="603"/>
        <v>2.927505219829927E-6</v>
      </c>
      <c r="BC382" s="13">
        <f t="shared" si="604"/>
        <v>5.7665997820209783E-7</v>
      </c>
      <c r="BD382" s="13">
        <f t="shared" si="605"/>
        <v>2.0613104372214659E-4</v>
      </c>
      <c r="BE382" s="13">
        <f t="shared" si="606"/>
        <v>1.7140955772617449E-4</v>
      </c>
      <c r="BF382" s="13">
        <f t="shared" si="607"/>
        <v>7.1268344518468166E-5</v>
      </c>
      <c r="BG382" s="13">
        <f t="shared" si="608"/>
        <v>1.9754545770495171E-5</v>
      </c>
      <c r="BH382" s="13">
        <f t="shared" si="609"/>
        <v>4.1067540003415849E-6</v>
      </c>
      <c r="BI382" s="13">
        <f t="shared" si="610"/>
        <v>6.8299939123931039E-7</v>
      </c>
      <c r="BJ382" s="14">
        <f t="shared" si="611"/>
        <v>0.29544202712213335</v>
      </c>
      <c r="BK382" s="14">
        <f t="shared" si="612"/>
        <v>0.32572363083324379</v>
      </c>
      <c r="BL382" s="14">
        <f t="shared" si="613"/>
        <v>0.35291454665359706</v>
      </c>
      <c r="BM382" s="14">
        <f t="shared" si="614"/>
        <v>0.27368726930978188</v>
      </c>
      <c r="BN382" s="14">
        <f t="shared" si="615"/>
        <v>0.7262104533552034</v>
      </c>
    </row>
    <row r="383" spans="1:66" x14ac:dyDescent="0.25">
      <c r="A383" t="s">
        <v>196</v>
      </c>
      <c r="B383" t="s">
        <v>205</v>
      </c>
      <c r="C383" t="s">
        <v>204</v>
      </c>
      <c r="D383" s="11">
        <v>44413</v>
      </c>
      <c r="E383" s="10">
        <f>VLOOKUP(A383,home!$A$2:$E$405,3,FALSE)</f>
        <v>1.5902777777777799</v>
      </c>
      <c r="F383" s="10">
        <f>VLOOKUP(B383,home!$B$2:$E$405,3,FALSE)</f>
        <v>1.34</v>
      </c>
      <c r="G383" s="10">
        <f>VLOOKUP(C383,away!$B$2:$E$405,4,FALSE)</f>
        <v>0.9</v>
      </c>
      <c r="H383" s="10">
        <f>VLOOKUP(A383,away!$A$2:$E$405,3,FALSE)</f>
        <v>1.3958333333333299</v>
      </c>
      <c r="I383" s="10">
        <f>VLOOKUP(C383,away!$B$2:$E$405,3,FALSE)</f>
        <v>0.86</v>
      </c>
      <c r="J383" s="10">
        <f>VLOOKUP(B383,home!$B$2:$E$405,4,FALSE)</f>
        <v>0.81</v>
      </c>
      <c r="K383" s="12">
        <f t="shared" si="560"/>
        <v>1.9178750000000029</v>
      </c>
      <c r="L383" s="12">
        <f t="shared" si="561"/>
        <v>0.97233749999999775</v>
      </c>
      <c r="M383" s="13">
        <f t="shared" si="562"/>
        <v>5.556440392102089E-2</v>
      </c>
      <c r="N383" s="13">
        <f t="shared" si="563"/>
        <v>0.10656558117002811</v>
      </c>
      <c r="O383" s="13">
        <f t="shared" si="564"/>
        <v>5.4027353597555519E-2</v>
      </c>
      <c r="P383" s="13">
        <f t="shared" si="565"/>
        <v>0.10361771078091195</v>
      </c>
      <c r="Q383" s="13">
        <f t="shared" si="566"/>
        <v>0.102189731993234</v>
      </c>
      <c r="R383" s="13">
        <f t="shared" si="567"/>
        <v>2.6266410964331507E-2</v>
      </c>
      <c r="S383" s="13">
        <f t="shared" si="568"/>
        <v>4.8307141037352522E-2</v>
      </c>
      <c r="T383" s="13">
        <f t="shared" si="569"/>
        <v>9.9362908531970925E-2</v>
      </c>
      <c r="U383" s="13">
        <f t="shared" si="570"/>
        <v>5.0375692928217371E-2</v>
      </c>
      <c r="V383" s="13">
        <f t="shared" si="571"/>
        <v>1.0009356541316728E-2</v>
      </c>
      <c r="W383" s="13">
        <f t="shared" si="572"/>
        <v>6.5329044082174645E-2</v>
      </c>
      <c r="X383" s="13">
        <f t="shared" si="573"/>
        <v>6.3521879400251335E-2</v>
      </c>
      <c r="Y383" s="13">
        <f t="shared" si="574"/>
        <v>3.0882352705670871E-2</v>
      </c>
      <c r="Z383" s="13">
        <f t="shared" si="575"/>
        <v>8.5132721236768783E-3</v>
      </c>
      <c r="AA383" s="13">
        <f t="shared" si="576"/>
        <v>1.6327391774196818E-2</v>
      </c>
      <c r="AB383" s="13">
        <f t="shared" si="577"/>
        <v>1.5656948249468887E-2</v>
      </c>
      <c r="AC383" s="13">
        <f t="shared" si="578"/>
        <v>1.166604131886512E-3</v>
      </c>
      <c r="AD383" s="13">
        <f t="shared" si="579"/>
        <v>3.1323235104775207E-2</v>
      </c>
      <c r="AE383" s="13">
        <f t="shared" si="580"/>
        <v>3.0456756113689292E-2</v>
      </c>
      <c r="AF383" s="13">
        <f t="shared" si="581"/>
        <v>1.4807123048847147E-2</v>
      </c>
      <c r="AG383" s="13">
        <f t="shared" si="582"/>
        <v>4.7991736691694606E-3</v>
      </c>
      <c r="AH383" s="13">
        <f t="shared" si="583"/>
        <v>2.0694434333889114E-3</v>
      </c>
      <c r="AI383" s="13">
        <f t="shared" si="584"/>
        <v>3.968933824810764E-3</v>
      </c>
      <c r="AJ383" s="13">
        <f t="shared" si="585"/>
        <v>3.8059594796294787E-3</v>
      </c>
      <c r="AK383" s="13">
        <f t="shared" si="586"/>
        <v>2.4331181789981325E-3</v>
      </c>
      <c r="AL383" s="13">
        <f t="shared" si="587"/>
        <v>8.7020351882441361E-5</v>
      </c>
      <c r="AM383" s="13">
        <f t="shared" si="588"/>
        <v>1.2014809905314176E-2</v>
      </c>
      <c r="AN383" s="13">
        <f t="shared" si="589"/>
        <v>1.1682450226308394E-2</v>
      </c>
      <c r="AO383" s="13">
        <f t="shared" si="590"/>
        <v>5.6796422234615552E-3</v>
      </c>
      <c r="AP383" s="13">
        <f t="shared" si="591"/>
        <v>1.8408430401516795E-3</v>
      </c>
      <c r="AQ383" s="13">
        <f t="shared" si="592"/>
        <v>4.4748017988836976E-4</v>
      </c>
      <c r="AR383" s="13">
        <f t="shared" si="593"/>
        <v>4.0243949088255725E-4</v>
      </c>
      <c r="AS383" s="13">
        <f t="shared" si="594"/>
        <v>7.7182863857638568E-4</v>
      </c>
      <c r="AT383" s="13">
        <f t="shared" si="595"/>
        <v>7.4013542510484407E-4</v>
      </c>
      <c r="AU383" s="13">
        <f t="shared" si="596"/>
        <v>4.7316240947431834E-4</v>
      </c>
      <c r="AV383" s="13">
        <f t="shared" si="597"/>
        <v>2.2686658901763983E-4</v>
      </c>
      <c r="AW383" s="13">
        <f t="shared" si="598"/>
        <v>4.5077068816218127E-6</v>
      </c>
      <c r="AX383" s="13">
        <f t="shared" si="599"/>
        <v>3.8404839245257446E-3</v>
      </c>
      <c r="AY383" s="13">
        <f t="shared" si="600"/>
        <v>3.7342465379635423E-3</v>
      </c>
      <c r="AZ383" s="13">
        <f t="shared" si="601"/>
        <v>1.8154739715535585E-3</v>
      </c>
      <c r="BA383" s="13">
        <f t="shared" si="602"/>
        <v>5.8841780760515152E-4</v>
      </c>
      <c r="BB383" s="13">
        <f t="shared" si="603"/>
        <v>1.4303517500056814E-4</v>
      </c>
      <c r="BC383" s="13">
        <f t="shared" si="604"/>
        <v>2.7815692894422926E-5</v>
      </c>
      <c r="BD383" s="13">
        <f t="shared" si="605"/>
        <v>6.5217834744336244E-5</v>
      </c>
      <c r="BE383" s="13">
        <f t="shared" si="606"/>
        <v>1.2507965481029407E-4</v>
      </c>
      <c r="BF383" s="13">
        <f t="shared" si="607"/>
        <v>1.1994357148464657E-4</v>
      </c>
      <c r="BG383" s="13">
        <f t="shared" si="608"/>
        <v>7.6678925720372293E-5</v>
      </c>
      <c r="BH383" s="13">
        <f t="shared" si="609"/>
        <v>3.6765148666489795E-5</v>
      </c>
      <c r="BI383" s="13">
        <f t="shared" si="610"/>
        <v>1.4102191899748851E-5</v>
      </c>
      <c r="BJ383" s="14">
        <f t="shared" si="611"/>
        <v>0.59105248450447812</v>
      </c>
      <c r="BK383" s="14">
        <f t="shared" si="612"/>
        <v>0.22248648330233456</v>
      </c>
      <c r="BL383" s="14">
        <f t="shared" si="613"/>
        <v>0.17798347231097902</v>
      </c>
      <c r="BM383" s="14">
        <f t="shared" si="614"/>
        <v>0.54807478098330498</v>
      </c>
      <c r="BN383" s="14">
        <f t="shared" si="615"/>
        <v>0.44823119242708204</v>
      </c>
    </row>
    <row r="384" spans="1:66" x14ac:dyDescent="0.25">
      <c r="A384" t="s">
        <v>196</v>
      </c>
      <c r="B384" t="s">
        <v>304</v>
      </c>
      <c r="C384" t="s">
        <v>300</v>
      </c>
      <c r="D384" s="11">
        <v>44413</v>
      </c>
      <c r="E384" s="10">
        <f>VLOOKUP(A384,home!$A$2:$E$405,3,FALSE)</f>
        <v>1.5902777777777799</v>
      </c>
      <c r="F384" s="10">
        <f>VLOOKUP(B384,home!$B$2:$E$405,3,FALSE)</f>
        <v>0.79</v>
      </c>
      <c r="G384" s="10">
        <f>VLOOKUP(C384,away!$B$2:$E$405,4,FALSE)</f>
        <v>1.06</v>
      </c>
      <c r="H384" s="10">
        <f>VLOOKUP(A384,away!$A$2:$E$405,3,FALSE)</f>
        <v>1.3958333333333299</v>
      </c>
      <c r="I384" s="10">
        <f>VLOOKUP(C384,away!$B$2:$E$405,3,FALSE)</f>
        <v>0.47</v>
      </c>
      <c r="J384" s="10">
        <f>VLOOKUP(B384,home!$B$2:$E$405,4,FALSE)</f>
        <v>1.88</v>
      </c>
      <c r="K384" s="12">
        <f t="shared" si="560"/>
        <v>1.3316986111111129</v>
      </c>
      <c r="L384" s="12">
        <f t="shared" si="561"/>
        <v>1.2333583333333302</v>
      </c>
      <c r="M384" s="13">
        <f t="shared" si="562"/>
        <v>7.6914801446489656E-2</v>
      </c>
      <c r="N384" s="13">
        <f t="shared" si="563"/>
        <v>0.10242733426017731</v>
      </c>
      <c r="O384" s="13">
        <f t="shared" si="564"/>
        <v>9.4863511320706487E-2</v>
      </c>
      <c r="P384" s="13">
        <f t="shared" si="565"/>
        <v>0.12632960627090817</v>
      </c>
      <c r="Q384" s="13">
        <f t="shared" si="566"/>
        <v>6.8201169387045915E-2</v>
      </c>
      <c r="R384" s="13">
        <f t="shared" si="567"/>
        <v>5.8500351108327055E-2</v>
      </c>
      <c r="S384" s="13">
        <f t="shared" si="568"/>
        <v>5.1872881163405306E-2</v>
      </c>
      <c r="T384" s="13">
        <f t="shared" si="569"/>
        <v>8.4116480606591076E-2</v>
      </c>
      <c r="U384" s="13">
        <f t="shared" si="570"/>
        <v>7.7904836320471599E-2</v>
      </c>
      <c r="V384" s="13">
        <f t="shared" si="571"/>
        <v>9.4665793698869346E-3</v>
      </c>
      <c r="W384" s="13">
        <f t="shared" si="572"/>
        <v>3.0274467516294264E-2</v>
      </c>
      <c r="X384" s="13">
        <f t="shared" si="573"/>
        <v>3.7339266798450732E-2</v>
      </c>
      <c r="Y384" s="13">
        <f t="shared" si="574"/>
        <v>2.3026347933212885E-2</v>
      </c>
      <c r="Z384" s="13">
        <f t="shared" si="575"/>
        <v>2.4050631847460285E-2</v>
      </c>
      <c r="AA384" s="13">
        <f t="shared" si="576"/>
        <v>3.2028193027607565E-2</v>
      </c>
      <c r="AB384" s="13">
        <f t="shared" si="577"/>
        <v>2.1325950085631814E-2</v>
      </c>
      <c r="AC384" s="13">
        <f t="shared" si="578"/>
        <v>9.7178080652178252E-4</v>
      </c>
      <c r="AD384" s="13">
        <f t="shared" si="579"/>
        <v>1.0079116585894396E-2</v>
      </c>
      <c r="AE384" s="13">
        <f t="shared" si="580"/>
        <v>1.2431162433851036E-2</v>
      </c>
      <c r="AF384" s="13">
        <f t="shared" si="581"/>
        <v>7.6660388904052123E-3</v>
      </c>
      <c r="AG384" s="13">
        <f t="shared" si="582"/>
        <v>3.1516576497128872E-3</v>
      </c>
      <c r="AH384" s="13">
        <f t="shared" si="583"/>
        <v>7.4157618027492888E-3</v>
      </c>
      <c r="AI384" s="13">
        <f t="shared" si="584"/>
        <v>9.8755596930520714E-3</v>
      </c>
      <c r="AJ384" s="13">
        <f t="shared" si="585"/>
        <v>6.5756345635911671E-3</v>
      </c>
      <c r="AK384" s="13">
        <f t="shared" si="586"/>
        <v>2.9189211385028616E-3</v>
      </c>
      <c r="AL384" s="13">
        <f t="shared" si="587"/>
        <v>6.3844505536391863E-5</v>
      </c>
      <c r="AM384" s="13">
        <f t="shared" si="588"/>
        <v>2.6844691117325101E-3</v>
      </c>
      <c r="AN384" s="13">
        <f t="shared" si="589"/>
        <v>3.3109123495312139E-3</v>
      </c>
      <c r="AO384" s="13">
        <f t="shared" si="590"/>
        <v>2.0417706686152799E-3</v>
      </c>
      <c r="AP384" s="13">
        <f t="shared" si="591"/>
        <v>8.3941162296407332E-4</v>
      </c>
      <c r="AQ384" s="13">
        <f t="shared" si="592"/>
        <v>2.5882383006989903E-4</v>
      </c>
      <c r="AR384" s="13">
        <f t="shared" si="593"/>
        <v>1.8292583234871646E-3</v>
      </c>
      <c r="AS384" s="13">
        <f t="shared" si="594"/>
        <v>2.4360207687513001E-3</v>
      </c>
      <c r="AT384" s="13">
        <f t="shared" si="595"/>
        <v>1.622022737191966E-3</v>
      </c>
      <c r="AU384" s="13">
        <f t="shared" si="596"/>
        <v>7.2001514210306224E-4</v>
      </c>
      <c r="AV384" s="13">
        <f t="shared" si="597"/>
        <v>2.397107911794047E-4</v>
      </c>
      <c r="AW384" s="13">
        <f t="shared" si="598"/>
        <v>2.9128374279401729E-6</v>
      </c>
      <c r="AX384" s="13">
        <f t="shared" si="599"/>
        <v>5.9581729794414397E-4</v>
      </c>
      <c r="AY384" s="13">
        <f t="shared" si="600"/>
        <v>7.3485622956355749E-4</v>
      </c>
      <c r="AZ384" s="13">
        <f t="shared" si="601"/>
        <v>4.5317052726706239E-4</v>
      </c>
      <c r="BA384" s="13">
        <f t="shared" si="602"/>
        <v>1.8630721540863012E-4</v>
      </c>
      <c r="BB384" s="13">
        <f t="shared" si="603"/>
        <v>5.7445889171090493E-5</v>
      </c>
      <c r="BC384" s="13">
        <f t="shared" si="604"/>
        <v>1.4170273224981454E-5</v>
      </c>
      <c r="BD384" s="13">
        <f t="shared" si="605"/>
        <v>3.7602183284870844E-4</v>
      </c>
      <c r="BE384" s="13">
        <f t="shared" si="606"/>
        <v>5.0074775255208007E-4</v>
      </c>
      <c r="BF384" s="13">
        <f t="shared" si="607"/>
        <v>3.334225432953082E-4</v>
      </c>
      <c r="BG384" s="13">
        <f t="shared" si="608"/>
        <v>1.4800611260649892E-4</v>
      </c>
      <c r="BH384" s="13">
        <f t="shared" si="609"/>
        <v>4.927488364850741E-5</v>
      </c>
      <c r="BI384" s="13">
        <f t="shared" si="610"/>
        <v>1.3123858823475804E-5</v>
      </c>
      <c r="BJ384" s="14">
        <f t="shared" si="611"/>
        <v>0.3898901970771283</v>
      </c>
      <c r="BK384" s="14">
        <f t="shared" si="612"/>
        <v>0.26635434979231176</v>
      </c>
      <c r="BL384" s="14">
        <f t="shared" si="613"/>
        <v>0.31967634380712745</v>
      </c>
      <c r="BM384" s="14">
        <f t="shared" si="614"/>
        <v>0.47200280533823757</v>
      </c>
      <c r="BN384" s="14">
        <f t="shared" si="615"/>
        <v>0.52723677379365452</v>
      </c>
    </row>
    <row r="385" spans="1:66" x14ac:dyDescent="0.25">
      <c r="A385" t="s">
        <v>340</v>
      </c>
      <c r="B385" t="s">
        <v>341</v>
      </c>
      <c r="C385" t="s">
        <v>394</v>
      </c>
      <c r="D385" s="11">
        <v>44413</v>
      </c>
      <c r="E385" s="10">
        <f>VLOOKUP(A385,home!$A$2:$E$405,3,FALSE)</f>
        <v>1.3524355300859601</v>
      </c>
      <c r="F385" s="10">
        <f>VLOOKUP(B385,home!$B$2:$E$405,3,FALSE)</f>
        <v>0.7</v>
      </c>
      <c r="G385" s="10">
        <f>VLOOKUP(C385,away!$B$2:$E$405,4,FALSE)</f>
        <v>1.03</v>
      </c>
      <c r="H385" s="10">
        <f>VLOOKUP(A385,away!$A$2:$E$405,3,FALSE)</f>
        <v>1.1318051575931201</v>
      </c>
      <c r="I385" s="10">
        <f>VLOOKUP(C385,away!$B$2:$E$405,3,FALSE)</f>
        <v>0.74</v>
      </c>
      <c r="J385" s="10">
        <f>VLOOKUP(B385,home!$B$2:$E$405,4,FALSE)</f>
        <v>1.1299999999999999</v>
      </c>
      <c r="K385" s="12">
        <f t="shared" si="560"/>
        <v>0.9751060171919772</v>
      </c>
      <c r="L385" s="12">
        <f t="shared" si="561"/>
        <v>0.94641547277936688</v>
      </c>
      <c r="M385" s="13">
        <f t="shared" si="562"/>
        <v>0.14638407071426493</v>
      </c>
      <c r="N385" s="13">
        <f t="shared" si="563"/>
        <v>0.14273998817453562</v>
      </c>
      <c r="O385" s="13">
        <f t="shared" si="564"/>
        <v>0.13854014949240931</v>
      </c>
      <c r="P385" s="13">
        <f t="shared" si="565"/>
        <v>0.13509133339272436</v>
      </c>
      <c r="Q385" s="13">
        <f t="shared" si="566"/>
        <v>6.9593310681450665E-2</v>
      </c>
      <c r="R385" s="13">
        <f t="shared" si="567"/>
        <v>6.5558270540391345E-2</v>
      </c>
      <c r="S385" s="13">
        <f t="shared" si="568"/>
        <v>3.1167442380815338E-2</v>
      </c>
      <c r="T385" s="13">
        <f t="shared" si="569"/>
        <v>6.5864186030866495E-2</v>
      </c>
      <c r="U385" s="13">
        <f t="shared" si="570"/>
        <v>6.3926264080635134E-2</v>
      </c>
      <c r="V385" s="13">
        <f t="shared" si="571"/>
        <v>3.195893688827404E-3</v>
      </c>
      <c r="W385" s="13">
        <f t="shared" si="572"/>
        <v>2.2620285333931085E-2</v>
      </c>
      <c r="X385" s="13">
        <f t="shared" si="573"/>
        <v>2.1408188038716566E-2</v>
      </c>
      <c r="Y385" s="13">
        <f t="shared" si="574"/>
        <v>1.013052020200576E-2</v>
      </c>
      <c r="Z385" s="13">
        <f t="shared" si="575"/>
        <v>2.0681787202694046E-2</v>
      </c>
      <c r="AA385" s="13">
        <f t="shared" si="576"/>
        <v>2.0166935147630991E-2</v>
      </c>
      <c r="AB385" s="13">
        <f t="shared" si="577"/>
        <v>9.8324499053876781E-3</v>
      </c>
      <c r="AC385" s="13">
        <f t="shared" si="578"/>
        <v>1.8433423873345247E-4</v>
      </c>
      <c r="AD385" s="13">
        <f t="shared" si="579"/>
        <v>5.514294084928908E-3</v>
      </c>
      <c r="AE385" s="13">
        <f t="shared" si="580"/>
        <v>5.2188132434324583E-3</v>
      </c>
      <c r="AF385" s="13">
        <f t="shared" si="581"/>
        <v>2.469582801565175E-3</v>
      </c>
      <c r="AG385" s="13">
        <f t="shared" si="582"/>
        <v>7.790837915703664E-4</v>
      </c>
      <c r="AH385" s="13">
        <f t="shared" si="583"/>
        <v>4.8933908533399847E-3</v>
      </c>
      <c r="AI385" s="13">
        <f t="shared" si="584"/>
        <v>4.7715748655640031E-3</v>
      </c>
      <c r="AJ385" s="13">
        <f t="shared" si="585"/>
        <v>2.3263956814467295E-3</v>
      </c>
      <c r="AK385" s="13">
        <f t="shared" si="586"/>
        <v>7.561608091160454E-4</v>
      </c>
      <c r="AL385" s="13">
        <f t="shared" si="587"/>
        <v>6.8045540690127108E-6</v>
      </c>
      <c r="AM385" s="13">
        <f t="shared" si="588"/>
        <v>1.0754042685560616E-3</v>
      </c>
      <c r="AN385" s="13">
        <f t="shared" si="589"/>
        <v>1.0177792392544343E-3</v>
      </c>
      <c r="AO385" s="13">
        <f t="shared" si="590"/>
        <v>4.8162100995200472E-4</v>
      </c>
      <c r="AP385" s="13">
        <f t="shared" si="591"/>
        <v>1.5193785861140096E-4</v>
      </c>
      <c r="AQ385" s="13">
        <f t="shared" si="592"/>
        <v>3.5949085072698402E-5</v>
      </c>
      <c r="AR385" s="13">
        <f t="shared" si="593"/>
        <v>9.262361635915987E-4</v>
      </c>
      <c r="AS385" s="13">
        <f t="shared" si="594"/>
        <v>9.0317845645898045E-4</v>
      </c>
      <c r="AT385" s="13">
        <f t="shared" si="595"/>
        <v>4.4034737374565699E-4</v>
      </c>
      <c r="AU385" s="13">
        <f t="shared" si="596"/>
        <v>1.4312845793135821E-4</v>
      </c>
      <c r="AV385" s="13">
        <f t="shared" si="597"/>
        <v>3.489135514006904E-5</v>
      </c>
      <c r="AW385" s="13">
        <f t="shared" si="598"/>
        <v>1.7443387829785754E-7</v>
      </c>
      <c r="AX385" s="13">
        <f t="shared" si="599"/>
        <v>1.7477219553049201E-4</v>
      </c>
      <c r="AY385" s="13">
        <f t="shared" si="600"/>
        <v>1.6540711006167853E-4</v>
      </c>
      <c r="AZ385" s="13">
        <f t="shared" si="601"/>
        <v>7.8271924135046113E-5</v>
      </c>
      <c r="BA385" s="13">
        <f t="shared" si="602"/>
        <v>2.4692586695206811E-5</v>
      </c>
      <c r="BB385" s="13">
        <f t="shared" si="603"/>
        <v>5.8423615278224131E-6</v>
      </c>
      <c r="BC385" s="13">
        <f t="shared" si="604"/>
        <v>1.1058602695004072E-6</v>
      </c>
      <c r="BD385" s="13">
        <f t="shared" si="605"/>
        <v>1.4610070611181488E-4</v>
      </c>
      <c r="BE385" s="13">
        <f t="shared" si="606"/>
        <v>1.4246367764562739E-4</v>
      </c>
      <c r="BF385" s="13">
        <f t="shared" si="607"/>
        <v>6.9458594651774705E-5</v>
      </c>
      <c r="BG385" s="13">
        <f t="shared" si="608"/>
        <v>2.2576497863548004E-5</v>
      </c>
      <c r="BH385" s="13">
        <f t="shared" si="609"/>
        <v>5.503619728466869E-6</v>
      </c>
      <c r="BI385" s="13">
        <f t="shared" si="610"/>
        <v>1.0733225427129042E-6</v>
      </c>
      <c r="BJ385" s="14">
        <f t="shared" si="611"/>
        <v>0.34955103588266961</v>
      </c>
      <c r="BK385" s="14">
        <f t="shared" si="612"/>
        <v>0.31619528607949615</v>
      </c>
      <c r="BL385" s="14">
        <f t="shared" si="613"/>
        <v>0.31360654960133288</v>
      </c>
      <c r="BM385" s="14">
        <f t="shared" si="614"/>
        <v>0.30196230309423305</v>
      </c>
      <c r="BN385" s="14">
        <f t="shared" si="615"/>
        <v>0.69790712299577629</v>
      </c>
    </row>
    <row r="386" spans="1:66" x14ac:dyDescent="0.25">
      <c r="A386" t="s">
        <v>340</v>
      </c>
      <c r="B386" t="s">
        <v>354</v>
      </c>
      <c r="C386" t="s">
        <v>353</v>
      </c>
      <c r="D386" s="11">
        <v>44413</v>
      </c>
      <c r="E386" s="10">
        <f>VLOOKUP(A386,home!$A$2:$E$405,3,FALSE)</f>
        <v>1.3524355300859601</v>
      </c>
      <c r="F386" s="10">
        <f>VLOOKUP(B386,home!$B$2:$E$405,3,FALSE)</f>
        <v>1.77</v>
      </c>
      <c r="G386" s="10">
        <f>VLOOKUP(C386,away!$B$2:$E$405,4,FALSE)</f>
        <v>0.53</v>
      </c>
      <c r="H386" s="10">
        <f>VLOOKUP(A386,away!$A$2:$E$405,3,FALSE)</f>
        <v>1.1318051575931201</v>
      </c>
      <c r="I386" s="10">
        <f>VLOOKUP(C386,away!$B$2:$E$405,3,FALSE)</f>
        <v>0.99</v>
      </c>
      <c r="J386" s="10">
        <f>VLOOKUP(B386,home!$B$2:$E$405,4,FALSE)</f>
        <v>0.88</v>
      </c>
      <c r="K386" s="12">
        <f t="shared" si="560"/>
        <v>1.2687197707736393</v>
      </c>
      <c r="L386" s="12">
        <f t="shared" si="561"/>
        <v>0.98602865329512612</v>
      </c>
      <c r="M386" s="13">
        <f t="shared" si="562"/>
        <v>0.10489993071473938</v>
      </c>
      <c r="N386" s="13">
        <f t="shared" si="563"/>
        <v>0.13308861605057482</v>
      </c>
      <c r="O386" s="13">
        <f t="shared" si="564"/>
        <v>0.1034343374134065</v>
      </c>
      <c r="P386" s="13">
        <f t="shared" si="565"/>
        <v>0.13122918885326038</v>
      </c>
      <c r="Q386" s="13">
        <f t="shared" si="566"/>
        <v>8.4426079224133102E-2</v>
      </c>
      <c r="R386" s="13">
        <f t="shared" si="567"/>
        <v>5.0994610212107438E-2</v>
      </c>
      <c r="S386" s="13">
        <f t="shared" si="568"/>
        <v>4.1041733511519275E-2</v>
      </c>
      <c r="T386" s="13">
        <f t="shared" si="569"/>
        <v>8.3246533200359588E-2</v>
      </c>
      <c r="U386" s="13">
        <f t="shared" si="570"/>
        <v>6.4697870178996045E-2</v>
      </c>
      <c r="V386" s="13">
        <f t="shared" si="571"/>
        <v>5.7047738112053917E-3</v>
      </c>
      <c r="W386" s="13">
        <f t="shared" si="572"/>
        <v>3.5704345293519742E-2</v>
      </c>
      <c r="X386" s="13">
        <f t="shared" si="573"/>
        <v>3.5205507506553442E-2</v>
      </c>
      <c r="Y386" s="13">
        <f t="shared" si="574"/>
        <v>1.7356819577629169E-2</v>
      </c>
      <c r="Z386" s="13">
        <f t="shared" si="575"/>
        <v>1.6760715610918069E-2</v>
      </c>
      <c r="AA386" s="13">
        <f t="shared" si="576"/>
        <v>2.1264651267886129E-2</v>
      </c>
      <c r="AB386" s="13">
        <f t="shared" si="577"/>
        <v>1.3489441741086938E-2</v>
      </c>
      <c r="AC386" s="13">
        <f t="shared" si="578"/>
        <v>4.460398798258075E-4</v>
      </c>
      <c r="AD386" s="13">
        <f t="shared" si="579"/>
        <v>1.1324702194104311E-2</v>
      </c>
      <c r="AE386" s="13">
        <f t="shared" si="580"/>
        <v>1.1166480853421033E-2</v>
      </c>
      <c r="AF386" s="13">
        <f t="shared" si="581"/>
        <v>5.5052350389722749E-3</v>
      </c>
      <c r="AG386" s="13">
        <f t="shared" si="582"/>
        <v>1.8094398305169917E-3</v>
      </c>
      <c r="AH386" s="13">
        <f t="shared" si="583"/>
        <v>4.1316364605240331E-3</v>
      </c>
      <c r="AI386" s="13">
        <f t="shared" si="584"/>
        <v>5.2418888631160622E-3</v>
      </c>
      <c r="AJ386" s="13">
        <f t="shared" si="585"/>
        <v>3.3252440184167523E-3</v>
      </c>
      <c r="AK386" s="13">
        <f t="shared" si="586"/>
        <v>1.4062676096040386E-3</v>
      </c>
      <c r="AL386" s="13">
        <f t="shared" si="587"/>
        <v>2.2319729375196593E-5</v>
      </c>
      <c r="AM386" s="13">
        <f t="shared" si="588"/>
        <v>2.8735747143567468E-3</v>
      </c>
      <c r="AN386" s="13">
        <f t="shared" si="589"/>
        <v>2.8334270057401097E-3</v>
      </c>
      <c r="AO386" s="13">
        <f t="shared" si="590"/>
        <v>1.3969201073399807E-3</v>
      </c>
      <c r="AP386" s="13">
        <f t="shared" si="591"/>
        <v>4.5913441740044151E-4</v>
      </c>
      <c r="AQ386" s="13">
        <f t="shared" si="592"/>
        <v>1.1317992281769987E-4</v>
      </c>
      <c r="AR386" s="13">
        <f t="shared" si="593"/>
        <v>8.1478238701511115E-4</v>
      </c>
      <c r="AS386" s="13">
        <f t="shared" si="594"/>
        <v>1.0337305232842105E-3</v>
      </c>
      <c r="AT386" s="13">
        <f t="shared" si="595"/>
        <v>6.5575717627142907E-4</v>
      </c>
      <c r="AU386" s="13">
        <f t="shared" si="596"/>
        <v>2.7732403145408539E-4</v>
      </c>
      <c r="AV386" s="13">
        <f t="shared" si="597"/>
        <v>8.7961620404112205E-5</v>
      </c>
      <c r="AW386" s="13">
        <f t="shared" si="598"/>
        <v>7.7560690496342892E-7</v>
      </c>
      <c r="AX386" s="13">
        <f t="shared" si="599"/>
        <v>6.0762684214993659E-4</v>
      </c>
      <c r="AY386" s="13">
        <f t="shared" si="600"/>
        <v>5.9913747687107206E-4</v>
      </c>
      <c r="AZ386" s="13">
        <f t="shared" si="601"/>
        <v>2.9538335972891145E-4</v>
      </c>
      <c r="BA386" s="13">
        <f t="shared" si="602"/>
        <v>9.7085485466429477E-5</v>
      </c>
      <c r="BB386" s="13">
        <f t="shared" si="603"/>
        <v>2.3932267622241741E-5</v>
      </c>
      <c r="BC386" s="13">
        <f t="shared" si="604"/>
        <v>4.7195803227715166E-6</v>
      </c>
      <c r="BD386" s="13">
        <f t="shared" si="605"/>
        <v>1.3389979663284965E-4</v>
      </c>
      <c r="BE386" s="13">
        <f t="shared" si="606"/>
        <v>1.6988131929066596E-4</v>
      </c>
      <c r="BF386" s="13">
        <f t="shared" si="607"/>
        <v>1.0776589423458859E-4</v>
      </c>
      <c r="BG386" s="13">
        <f t="shared" si="608"/>
        <v>4.5574906876841147E-5</v>
      </c>
      <c r="BH386" s="13">
        <f t="shared" si="609"/>
        <v>1.445544635145397E-5</v>
      </c>
      <c r="BI386" s="13">
        <f t="shared" si="610"/>
        <v>3.6679821162894593E-6</v>
      </c>
      <c r="BJ386" s="14">
        <f t="shared" si="611"/>
        <v>0.42813787994960079</v>
      </c>
      <c r="BK386" s="14">
        <f t="shared" si="612"/>
        <v>0.28394312397679655</v>
      </c>
      <c r="BL386" s="14">
        <f t="shared" si="613"/>
        <v>0.27133074884907565</v>
      </c>
      <c r="BM386" s="14">
        <f t="shared" si="614"/>
        <v>0.39150134404820341</v>
      </c>
      <c r="BN386" s="14">
        <f t="shared" si="615"/>
        <v>0.60807276246822162</v>
      </c>
    </row>
    <row r="387" spans="1:66" x14ac:dyDescent="0.25">
      <c r="A387" t="s">
        <v>340</v>
      </c>
      <c r="B387" t="s">
        <v>361</v>
      </c>
      <c r="C387" t="s">
        <v>390</v>
      </c>
      <c r="D387" s="11">
        <v>44413</v>
      </c>
      <c r="E387" s="10">
        <f>VLOOKUP(A387,home!$A$2:$E$405,3,FALSE)</f>
        <v>1.3524355300859601</v>
      </c>
      <c r="F387" s="10">
        <f>VLOOKUP(B387,home!$B$2:$E$405,3,FALSE)</f>
        <v>0.66</v>
      </c>
      <c r="G387" s="10">
        <f>VLOOKUP(C387,away!$B$2:$E$405,4,FALSE)</f>
        <v>1.27</v>
      </c>
      <c r="H387" s="10">
        <f>VLOOKUP(A387,away!$A$2:$E$405,3,FALSE)</f>
        <v>1.1318051575931201</v>
      </c>
      <c r="I387" s="10">
        <f>VLOOKUP(C387,away!$B$2:$E$405,3,FALSE)</f>
        <v>0.7</v>
      </c>
      <c r="J387" s="10">
        <f>VLOOKUP(B387,home!$B$2:$E$405,4,FALSE)</f>
        <v>1.33</v>
      </c>
      <c r="K387" s="12">
        <f t="shared" si="560"/>
        <v>1.1336114613180517</v>
      </c>
      <c r="L387" s="12">
        <f t="shared" si="561"/>
        <v>1.0537106017191948</v>
      </c>
      <c r="M387" s="13">
        <f t="shared" si="562"/>
        <v>0.11221685627054312</v>
      </c>
      <c r="N387" s="13">
        <f t="shared" si="563"/>
        <v>0.12721031442136815</v>
      </c>
      <c r="O387" s="13">
        <f t="shared" si="564"/>
        <v>0.11824409114387038</v>
      </c>
      <c r="P387" s="13">
        <f t="shared" si="565"/>
        <v>0.13404285695382778</v>
      </c>
      <c r="Q387" s="13">
        <f t="shared" si="566"/>
        <v>7.2103535212968001E-2</v>
      </c>
      <c r="R387" s="13">
        <f t="shared" si="567"/>
        <v>6.2297526214473486E-2</v>
      </c>
      <c r="S387" s="13">
        <f t="shared" si="568"/>
        <v>4.0028495044065859E-2</v>
      </c>
      <c r="T387" s="13">
        <f t="shared" si="569"/>
        <v>7.5976259475337662E-2</v>
      </c>
      <c r="U387" s="13">
        <f t="shared" si="570"/>
        <v>7.0621189728488923E-2</v>
      </c>
      <c r="V387" s="13">
        <f t="shared" si="571"/>
        <v>5.3126637650912703E-3</v>
      </c>
      <c r="W387" s="13">
        <f t="shared" si="572"/>
        <v>2.7245797972990083E-2</v>
      </c>
      <c r="X387" s="13">
        <f t="shared" si="573"/>
        <v>2.8709186176438996E-2</v>
      </c>
      <c r="Y387" s="13">
        <f t="shared" si="574"/>
        <v>1.5125586920421964E-2</v>
      </c>
      <c r="Z387" s="13">
        <f t="shared" si="575"/>
        <v>2.1881187944356725E-2</v>
      </c>
      <c r="AA387" s="13">
        <f t="shared" si="576"/>
        <v>2.480476544097716E-2</v>
      </c>
      <c r="AB387" s="13">
        <f t="shared" si="577"/>
        <v>1.4059483199598816E-2</v>
      </c>
      <c r="AC387" s="13">
        <f t="shared" si="578"/>
        <v>3.9662302793388689E-4</v>
      </c>
      <c r="AD387" s="13">
        <f t="shared" si="579"/>
        <v>7.7215372137344265E-3</v>
      </c>
      <c r="AE387" s="13">
        <f t="shared" si="580"/>
        <v>8.1362656236812578E-3</v>
      </c>
      <c r="AF387" s="13">
        <f t="shared" si="581"/>
        <v>4.2866346730381887E-3</v>
      </c>
      <c r="AG387" s="13">
        <f t="shared" si="582"/>
        <v>1.5056241335591445E-3</v>
      </c>
      <c r="AH387" s="13">
        <f t="shared" si="583"/>
        <v>5.7641099287947285E-3</v>
      </c>
      <c r="AI387" s="13">
        <f t="shared" si="584"/>
        <v>6.5342610795788821E-3</v>
      </c>
      <c r="AJ387" s="13">
        <f t="shared" si="585"/>
        <v>3.7036566255275443E-3</v>
      </c>
      <c r="AK387" s="13">
        <f t="shared" si="586"/>
        <v>1.3995025331615212E-3</v>
      </c>
      <c r="AL387" s="13">
        <f t="shared" si="587"/>
        <v>1.8950623129117807E-5</v>
      </c>
      <c r="AM387" s="13">
        <f t="shared" si="588"/>
        <v>1.7506446168966401E-3</v>
      </c>
      <c r="AN387" s="13">
        <f t="shared" si="589"/>
        <v>1.8446727926666278E-3</v>
      </c>
      <c r="AO387" s="13">
        <f t="shared" si="590"/>
        <v>9.7187563916788992E-4</v>
      </c>
      <c r="AP387" s="13">
        <f t="shared" si="591"/>
        <v>3.4135855484794146E-4</v>
      </c>
      <c r="AQ387" s="13">
        <f t="shared" si="592"/>
        <v>8.9923282057704788E-5</v>
      </c>
      <c r="AR387" s="13">
        <f t="shared" si="593"/>
        <v>1.2147407482891762E-3</v>
      </c>
      <c r="AS387" s="13">
        <f t="shared" si="594"/>
        <v>1.3770440347906766E-3</v>
      </c>
      <c r="AT387" s="13">
        <f t="shared" si="595"/>
        <v>7.8051645028918266E-4</v>
      </c>
      <c r="AU387" s="13">
        <f t="shared" si="596"/>
        <v>2.9493413126503292E-4</v>
      </c>
      <c r="AV387" s="13">
        <f t="shared" si="597"/>
        <v>8.358517788398103E-5</v>
      </c>
      <c r="AW387" s="13">
        <f t="shared" si="598"/>
        <v>6.2879136920543529E-7</v>
      </c>
      <c r="AX387" s="13">
        <f t="shared" si="599"/>
        <v>3.3075846706813006E-4</v>
      </c>
      <c r="AY387" s="13">
        <f t="shared" si="600"/>
        <v>3.4852370335807778E-4</v>
      </c>
      <c r="AZ387" s="13">
        <f t="shared" si="601"/>
        <v>1.8362156058942115E-4</v>
      </c>
      <c r="BA387" s="13">
        <f t="shared" si="602"/>
        <v>6.4494661699098857E-5</v>
      </c>
      <c r="BB387" s="13">
        <f t="shared" si="603"/>
        <v>1.6989677196658338E-5</v>
      </c>
      <c r="BC387" s="13">
        <f t="shared" si="604"/>
        <v>3.5804405963811499E-6</v>
      </c>
      <c r="BD387" s="13">
        <f t="shared" si="605"/>
        <v>2.1333086746876868E-4</v>
      </c>
      <c r="BE387" s="13">
        <f t="shared" si="606"/>
        <v>2.4183431641551848E-4</v>
      </c>
      <c r="BF387" s="13">
        <f t="shared" si="607"/>
        <v>1.3707307641432401E-4</v>
      </c>
      <c r="BG387" s="13">
        <f t="shared" si="608"/>
        <v>5.1795870153800944E-5</v>
      </c>
      <c r="BH387" s="13">
        <f t="shared" si="609"/>
        <v>1.4679098013822589E-5</v>
      </c>
      <c r="BI387" s="13">
        <f t="shared" si="610"/>
        <v>3.328078750056067E-6</v>
      </c>
      <c r="BJ387" s="14">
        <f t="shared" si="611"/>
        <v>0.37396718521968253</v>
      </c>
      <c r="BK387" s="14">
        <f t="shared" si="612"/>
        <v>0.29236496938794909</v>
      </c>
      <c r="BL387" s="14">
        <f t="shared" si="613"/>
        <v>0.31184144774420575</v>
      </c>
      <c r="BM387" s="14">
        <f t="shared" si="614"/>
        <v>0.37359171516715428</v>
      </c>
      <c r="BN387" s="14">
        <f t="shared" si="615"/>
        <v>0.62611518021705093</v>
      </c>
    </row>
    <row r="388" spans="1:66" x14ac:dyDescent="0.25">
      <c r="A388" t="s">
        <v>340</v>
      </c>
      <c r="B388" t="s">
        <v>352</v>
      </c>
      <c r="C388" t="s">
        <v>405</v>
      </c>
      <c r="D388" s="11">
        <v>44413</v>
      </c>
      <c r="E388" s="10">
        <f>VLOOKUP(A388,home!$A$2:$E$405,3,FALSE)</f>
        <v>1.3524355300859601</v>
      </c>
      <c r="F388" s="10">
        <f>VLOOKUP(B388,home!$B$2:$E$405,3,FALSE)</f>
        <v>1.19</v>
      </c>
      <c r="G388" s="10">
        <f>VLOOKUP(C388,away!$B$2:$E$405,4,FALSE)</f>
        <v>0.94</v>
      </c>
      <c r="H388" s="10">
        <f>VLOOKUP(A388,away!$A$2:$E$405,3,FALSE)</f>
        <v>1.1318051575931201</v>
      </c>
      <c r="I388" s="10">
        <f>VLOOKUP(C388,away!$B$2:$E$405,3,FALSE)</f>
        <v>0.62</v>
      </c>
      <c r="J388" s="10">
        <f>VLOOKUP(B388,home!$B$2:$E$405,4,FALSE)</f>
        <v>0.88</v>
      </c>
      <c r="K388" s="12">
        <f t="shared" si="560"/>
        <v>1.5128343839541547</v>
      </c>
      <c r="L388" s="12">
        <f t="shared" si="561"/>
        <v>0.61751289398280629</v>
      </c>
      <c r="M388" s="13">
        <f t="shared" si="562"/>
        <v>0.11879603144734269</v>
      </c>
      <c r="N388" s="13">
        <f t="shared" si="563"/>
        <v>0.17971872105083905</v>
      </c>
      <c r="O388" s="13">
        <f t="shared" si="564"/>
        <v>7.3358081172721051E-2</v>
      </c>
      <c r="P388" s="13">
        <f t="shared" si="565"/>
        <v>0.11097862753899232</v>
      </c>
      <c r="Q388" s="13">
        <f t="shared" si="566"/>
        <v>0.13594233032298736</v>
      </c>
      <c r="R388" s="13">
        <f t="shared" si="567"/>
        <v>2.2649780500996294E-2</v>
      </c>
      <c r="S388" s="13">
        <f t="shared" si="568"/>
        <v>2.591891248466845E-2</v>
      </c>
      <c r="T388" s="13">
        <f t="shared" si="569"/>
        <v>8.394614181251453E-2</v>
      </c>
      <c r="U388" s="13">
        <f t="shared" si="570"/>
        <v>3.4265366730921551E-2</v>
      </c>
      <c r="V388" s="13">
        <f t="shared" si="571"/>
        <v>2.6903679635747633E-3</v>
      </c>
      <c r="W388" s="13">
        <f t="shared" si="572"/>
        <v>6.8552743849156259E-2</v>
      </c>
      <c r="X388" s="13">
        <f t="shared" si="573"/>
        <v>4.2332203244754507E-2</v>
      </c>
      <c r="Y388" s="13">
        <f t="shared" si="574"/>
        <v>1.3070340667168346E-2</v>
      </c>
      <c r="Z388" s="13">
        <f t="shared" si="575"/>
        <v>4.6621771684151863E-3</v>
      </c>
      <c r="AA388" s="13">
        <f t="shared" si="576"/>
        <v>7.0531019244645136E-3</v>
      </c>
      <c r="AB388" s="13">
        <f t="shared" si="577"/>
        <v>5.3350875524315689E-3</v>
      </c>
      <c r="AC388" s="13">
        <f t="shared" si="578"/>
        <v>1.5708297477131318E-4</v>
      </c>
      <c r="AD388" s="13">
        <f t="shared" si="579"/>
        <v>2.5927237002351326E-2</v>
      </c>
      <c r="AE388" s="13">
        <f t="shared" si="580"/>
        <v>1.6010403154300065E-2</v>
      </c>
      <c r="AF388" s="13">
        <f t="shared" si="581"/>
        <v>4.9433151928216417E-3</v>
      </c>
      <c r="AG388" s="13">
        <f t="shared" si="582"/>
        <v>1.0175202901961554E-3</v>
      </c>
      <c r="AH388" s="13">
        <f t="shared" si="583"/>
        <v>7.1973862888215668E-4</v>
      </c>
      <c r="AI388" s="13">
        <f t="shared" si="584"/>
        <v>1.0888453452329453E-3</v>
      </c>
      <c r="AJ388" s="13">
        <f t="shared" si="585"/>
        <v>8.2362133853841613E-4</v>
      </c>
      <c r="AK388" s="13">
        <f t="shared" si="586"/>
        <v>4.1533422676642026E-4</v>
      </c>
      <c r="AL388" s="13">
        <f t="shared" si="587"/>
        <v>5.8698435418997086E-6</v>
      </c>
      <c r="AM388" s="13">
        <f t="shared" si="588"/>
        <v>7.8447231236170988E-3</v>
      </c>
      <c r="AN388" s="13">
        <f t="shared" si="589"/>
        <v>4.8442176785586351E-3</v>
      </c>
      <c r="AO388" s="13">
        <f t="shared" si="590"/>
        <v>1.495683438884707E-3</v>
      </c>
      <c r="AP388" s="13">
        <f t="shared" si="591"/>
        <v>3.0786793627595046E-4</v>
      </c>
      <c r="AQ388" s="13">
        <f t="shared" si="592"/>
        <v>4.7528105073569077E-5</v>
      </c>
      <c r="AR388" s="13">
        <f t="shared" si="593"/>
        <v>8.8889576726447519E-5</v>
      </c>
      <c r="AS388" s="13">
        <f t="shared" si="594"/>
        <v>1.3447520804690081E-4</v>
      </c>
      <c r="AT388" s="13">
        <f t="shared" si="595"/>
        <v>1.0171935926137E-4</v>
      </c>
      <c r="AU388" s="13">
        <f t="shared" si="596"/>
        <v>5.1294848068128669E-5</v>
      </c>
      <c r="AV388" s="13">
        <f t="shared" si="597"/>
        <v>1.9400152469292353E-5</v>
      </c>
      <c r="AW388" s="13">
        <f t="shared" si="598"/>
        <v>1.5232158202687445E-7</v>
      </c>
      <c r="AX388" s="13">
        <f t="shared" si="599"/>
        <v>1.9779611456680352E-3</v>
      </c>
      <c r="AY388" s="13">
        <f t="shared" si="600"/>
        <v>1.2214165112470153E-3</v>
      </c>
      <c r="AZ388" s="13">
        <f t="shared" si="601"/>
        <v>3.771202223092636E-4</v>
      </c>
      <c r="BA388" s="13">
        <f t="shared" si="602"/>
        <v>7.7625533285877564E-5</v>
      </c>
      <c r="BB388" s="13">
        <f t="shared" si="603"/>
        <v>1.1983691926580226E-5</v>
      </c>
      <c r="BC388" s="13">
        <f t="shared" si="604"/>
        <v>1.4800168564361895E-6</v>
      </c>
      <c r="BD388" s="13">
        <f t="shared" si="605"/>
        <v>9.1484099615425504E-6</v>
      </c>
      <c r="BE388" s="13">
        <f t="shared" si="606"/>
        <v>1.3840029148330274E-5</v>
      </c>
      <c r="BF388" s="13">
        <f t="shared" si="607"/>
        <v>1.046883598526089E-5</v>
      </c>
      <c r="BG388" s="13">
        <f t="shared" si="608"/>
        <v>5.2792050128264147E-6</v>
      </c>
      <c r="BH388" s="13">
        <f t="shared" si="609"/>
        <v>1.9966407158367339E-6</v>
      </c>
      <c r="BI388" s="13">
        <f t="shared" si="610"/>
        <v>6.0411734546412905E-7</v>
      </c>
      <c r="BJ388" s="14">
        <f t="shared" si="611"/>
        <v>0.58966856399079226</v>
      </c>
      <c r="BK388" s="14">
        <f t="shared" si="612"/>
        <v>0.25976830876413842</v>
      </c>
      <c r="BL388" s="14">
        <f t="shared" si="613"/>
        <v>0.14614607380369637</v>
      </c>
      <c r="BM388" s="14">
        <f t="shared" si="614"/>
        <v>0.35758028750349863</v>
      </c>
      <c r="BN388" s="14">
        <f t="shared" si="615"/>
        <v>0.64144357203387881</v>
      </c>
    </row>
    <row r="389" spans="1:66" x14ac:dyDescent="0.25">
      <c r="A389" t="s">
        <v>342</v>
      </c>
      <c r="B389" t="s">
        <v>409</v>
      </c>
      <c r="C389" t="s">
        <v>343</v>
      </c>
      <c r="D389" s="11">
        <v>44413</v>
      </c>
      <c r="E389" s="10">
        <f>VLOOKUP(A389,home!$A$2:$E$405,3,FALSE)</f>
        <v>1.17067307692308</v>
      </c>
      <c r="F389" s="10">
        <f>VLOOKUP(B389,home!$B$2:$E$405,3,FALSE)</f>
        <v>1.08</v>
      </c>
      <c r="G389" s="10">
        <f>VLOOKUP(C389,away!$B$2:$E$405,4,FALSE)</f>
        <v>1.17</v>
      </c>
      <c r="H389" s="10">
        <f>VLOOKUP(A389,away!$A$2:$E$405,3,FALSE)</f>
        <v>0.85336538461538503</v>
      </c>
      <c r="I389" s="10">
        <f>VLOOKUP(C389,away!$B$2:$E$405,3,FALSE)</f>
        <v>0.49</v>
      </c>
      <c r="J389" s="10">
        <f>VLOOKUP(B389,home!$B$2:$E$405,4,FALSE)</f>
        <v>1.1100000000000001</v>
      </c>
      <c r="K389" s="12">
        <f t="shared" si="560"/>
        <v>1.4792625000000039</v>
      </c>
      <c r="L389" s="12">
        <f t="shared" si="561"/>
        <v>0.46414543269230796</v>
      </c>
      <c r="M389" s="13">
        <f t="shared" si="562"/>
        <v>0.14321504993129977</v>
      </c>
      <c r="N389" s="13">
        <f t="shared" si="563"/>
        <v>0.21185265279899984</v>
      </c>
      <c r="O389" s="13">
        <f t="shared" si="564"/>
        <v>6.6472611318413616E-2</v>
      </c>
      <c r="P389" s="13">
        <f t="shared" si="565"/>
        <v>9.8330441200405058E-2</v>
      </c>
      <c r="Q389" s="13">
        <f t="shared" si="566"/>
        <v>0.15669284240554071</v>
      </c>
      <c r="R389" s="13">
        <f t="shared" si="567"/>
        <v>1.5426479471286345E-2</v>
      </c>
      <c r="S389" s="13">
        <f t="shared" si="568"/>
        <v>1.6878246509889287E-2</v>
      </c>
      <c r="T389" s="13">
        <f t="shared" si="569"/>
        <v>7.2728267138107316E-2</v>
      </c>
      <c r="U389" s="13">
        <f t="shared" si="570"/>
        <v>2.2819812588893772E-2</v>
      </c>
      <c r="V389" s="13">
        <f t="shared" si="571"/>
        <v>1.2876094196980475E-3</v>
      </c>
      <c r="W389" s="13">
        <f t="shared" si="572"/>
        <v>7.7263281929642227E-2</v>
      </c>
      <c r="X389" s="13">
        <f t="shared" si="573"/>
        <v>3.5861399422461568E-2</v>
      </c>
      <c r="Y389" s="13">
        <f t="shared" si="574"/>
        <v>8.3224523759450521E-3</v>
      </c>
      <c r="Z389" s="13">
        <f t="shared" si="575"/>
        <v>2.3867099963730686E-3</v>
      </c>
      <c r="AA389" s="13">
        <f t="shared" si="576"/>
        <v>3.5305705960098251E-3</v>
      </c>
      <c r="AB389" s="13">
        <f t="shared" si="577"/>
        <v>2.6113203431399998E-3</v>
      </c>
      <c r="AC389" s="13">
        <f t="shared" si="578"/>
        <v>5.5253970512108376E-5</v>
      </c>
      <c r="AD389" s="13">
        <f t="shared" si="579"/>
        <v>2.8573168896361939E-2</v>
      </c>
      <c r="AE389" s="13">
        <f t="shared" si="580"/>
        <v>1.3262105840792307E-2</v>
      </c>
      <c r="AF389" s="13">
        <f t="shared" si="581"/>
        <v>3.0777729269428644E-3</v>
      </c>
      <c r="AG389" s="13">
        <f t="shared" si="582"/>
        <v>4.7617808230152227E-4</v>
      </c>
      <c r="AH389" s="13">
        <f t="shared" si="583"/>
        <v>2.7694513599440867E-4</v>
      </c>
      <c r="AI389" s="13">
        <f t="shared" si="584"/>
        <v>4.0967455423392997E-4</v>
      </c>
      <c r="AJ389" s="13">
        <f t="shared" si="585"/>
        <v>3.0300810264123536E-4</v>
      </c>
      <c r="AK389" s="13">
        <f t="shared" si="586"/>
        <v>1.4940950781111047E-4</v>
      </c>
      <c r="AL389" s="13">
        <f t="shared" si="587"/>
        <v>1.5174794272350759E-6</v>
      </c>
      <c r="AM389" s="13">
        <f t="shared" si="588"/>
        <v>8.4534434509109385E-3</v>
      </c>
      <c r="AN389" s="13">
        <f t="shared" si="589"/>
        <v>3.9236271682630145E-3</v>
      </c>
      <c r="AO389" s="13">
        <f t="shared" si="590"/>
        <v>9.1056681486836573E-4</v>
      </c>
      <c r="AP389" s="13">
        <f t="shared" si="591"/>
        <v>1.4087847609411142E-4</v>
      </c>
      <c r="AQ389" s="13">
        <f t="shared" si="592"/>
        <v>1.634702531093358E-5</v>
      </c>
      <c r="AR389" s="13">
        <f t="shared" si="593"/>
        <v>2.5708563995630988E-5</v>
      </c>
      <c r="AS389" s="13">
        <f t="shared" si="594"/>
        <v>3.8029714647587179E-5</v>
      </c>
      <c r="AT389" s="13">
        <f t="shared" si="595"/>
        <v>2.8127965381938303E-5</v>
      </c>
      <c r="AU389" s="13">
        <f t="shared" si="596"/>
        <v>1.3869548130266533E-5</v>
      </c>
      <c r="AV389" s="13">
        <f t="shared" si="597"/>
        <v>5.1291756102621154E-6</v>
      </c>
      <c r="AW389" s="13">
        <f t="shared" si="598"/>
        <v>2.8941406969631594E-8</v>
      </c>
      <c r="AX389" s="13">
        <f t="shared" si="599"/>
        <v>2.0841436488005277E-3</v>
      </c>
      <c r="AY389" s="13">
        <f t="shared" si="600"/>
        <v>9.6734575566544655E-4</v>
      </c>
      <c r="AZ389" s="13">
        <f t="shared" si="601"/>
        <v>2.244945571632031E-4</v>
      </c>
      <c r="BA389" s="13">
        <f t="shared" si="602"/>
        <v>3.473270779052765E-5</v>
      </c>
      <c r="BB389" s="13">
        <f t="shared" si="603"/>
        <v>4.030256921502488E-6</v>
      </c>
      <c r="BC389" s="13">
        <f t="shared" si="604"/>
        <v>3.7412506853838847E-7</v>
      </c>
      <c r="BD389" s="13">
        <f t="shared" si="605"/>
        <v>1.9887520932750046E-6</v>
      </c>
      <c r="BE389" s="13">
        <f t="shared" si="606"/>
        <v>2.9418863933782237E-6</v>
      </c>
      <c r="BF389" s="13">
        <f t="shared" si="607"/>
        <v>2.1759111104923337E-6</v>
      </c>
      <c r="BG389" s="13">
        <f t="shared" si="608"/>
        <v>1.0729145696948909E-6</v>
      </c>
      <c r="BH389" s="13">
        <f t="shared" si="609"/>
        <v>3.9678057216332346E-7</v>
      </c>
      <c r="BI389" s="13">
        <f t="shared" si="610"/>
        <v>1.1738852422594992E-7</v>
      </c>
      <c r="BJ389" s="14">
        <f t="shared" si="611"/>
        <v>0.62487010580395264</v>
      </c>
      <c r="BK389" s="14">
        <f t="shared" si="612"/>
        <v>0.26073546426689687</v>
      </c>
      <c r="BL389" s="14">
        <f t="shared" si="613"/>
        <v>0.11211939021945316</v>
      </c>
      <c r="BM389" s="14">
        <f t="shared" si="614"/>
        <v>0.30715427634647197</v>
      </c>
      <c r="BN389" s="14">
        <f t="shared" si="615"/>
        <v>0.6919900771259454</v>
      </c>
    </row>
    <row r="390" spans="1:66" x14ac:dyDescent="0.25">
      <c r="A390" t="s">
        <v>342</v>
      </c>
      <c r="B390" t="s">
        <v>436</v>
      </c>
      <c r="C390" t="s">
        <v>380</v>
      </c>
      <c r="D390" s="11">
        <v>44413</v>
      </c>
      <c r="E390" s="10">
        <f>VLOOKUP(A390,home!$A$2:$E$405,3,FALSE)</f>
        <v>1.17067307692308</v>
      </c>
      <c r="F390" s="10">
        <f>VLOOKUP(B390,home!$B$2:$E$405,3,FALSE)</f>
        <v>0.76</v>
      </c>
      <c r="G390" s="10">
        <f>VLOOKUP(C390,away!$B$2:$E$405,4,FALSE)</f>
        <v>0.63</v>
      </c>
      <c r="H390" s="10">
        <f>VLOOKUP(A390,away!$A$2:$E$405,3,FALSE)</f>
        <v>0.85336538461538503</v>
      </c>
      <c r="I390" s="10">
        <f>VLOOKUP(C390,away!$B$2:$E$405,3,FALSE)</f>
        <v>1.17</v>
      </c>
      <c r="J390" s="10">
        <f>VLOOKUP(B390,home!$B$2:$E$405,4,FALSE)</f>
        <v>0.74</v>
      </c>
      <c r="K390" s="12">
        <f t="shared" si="560"/>
        <v>0.56051826923077075</v>
      </c>
      <c r="L390" s="12">
        <f t="shared" si="561"/>
        <v>0.73884375000000035</v>
      </c>
      <c r="M390" s="13">
        <f t="shared" si="562"/>
        <v>0.27270571855164027</v>
      </c>
      <c r="N390" s="13">
        <f t="shared" si="563"/>
        <v>0.15285653737189911</v>
      </c>
      <c r="O390" s="13">
        <f t="shared" si="564"/>
        <v>0.20148691574113856</v>
      </c>
      <c r="P390" s="13">
        <f t="shared" si="565"/>
        <v>0.11293709728386914</v>
      </c>
      <c r="Q390" s="13">
        <f t="shared" si="566"/>
        <v>4.283944088415275E-2</v>
      </c>
      <c r="R390" s="13">
        <f t="shared" si="567"/>
        <v>7.4433674201058439E-2</v>
      </c>
      <c r="S390" s="13">
        <f t="shared" si="568"/>
        <v>1.1692813053800002E-2</v>
      </c>
      <c r="T390" s="13">
        <f t="shared" si="569"/>
        <v>3.1651653150750754E-2</v>
      </c>
      <c r="U390" s="13">
        <f t="shared" si="570"/>
        <v>4.1721434235664351E-2</v>
      </c>
      <c r="V390" s="13">
        <f t="shared" si="571"/>
        <v>5.3804533831179504E-4</v>
      </c>
      <c r="W390" s="13">
        <f t="shared" si="572"/>
        <v>8.0040964197330734E-3</v>
      </c>
      <c r="X390" s="13">
        <f t="shared" si="573"/>
        <v>5.9137766141171607E-3</v>
      </c>
      <c r="Y390" s="13">
        <f t="shared" si="574"/>
        <v>2.1846784451183135E-3</v>
      </c>
      <c r="Z390" s="13">
        <f t="shared" si="575"/>
        <v>1.8331618324329439E-2</v>
      </c>
      <c r="AA390" s="13">
        <f t="shared" si="576"/>
        <v>1.0275206975352219E-2</v>
      </c>
      <c r="AB390" s="13">
        <f t="shared" si="577"/>
        <v>2.8797206149061842E-3</v>
      </c>
      <c r="AC390" s="13">
        <f t="shared" si="578"/>
        <v>1.3926477009443606E-5</v>
      </c>
      <c r="AD390" s="13">
        <f t="shared" si="579"/>
        <v>1.121610567986248E-3</v>
      </c>
      <c r="AE390" s="13">
        <f t="shared" si="580"/>
        <v>8.2869495809058977E-4</v>
      </c>
      <c r="AF390" s="13">
        <f t="shared" si="581"/>
        <v>3.0613804522087215E-4</v>
      </c>
      <c r="AG390" s="13">
        <f t="shared" si="582"/>
        <v>7.5396060449552978E-5</v>
      </c>
      <c r="AH390" s="13">
        <f t="shared" si="583"/>
        <v>3.3860504065790701E-3</v>
      </c>
      <c r="AI390" s="13">
        <f t="shared" si="584"/>
        <v>1.8979431134238482E-3</v>
      </c>
      <c r="AJ390" s="13">
        <f t="shared" si="585"/>
        <v>5.3191589451739786E-4</v>
      </c>
      <c r="AK390" s="13">
        <f t="shared" si="586"/>
        <v>9.9382858857076351E-5</v>
      </c>
      <c r="AL390" s="13">
        <f t="shared" si="587"/>
        <v>2.3069789620700854E-7</v>
      </c>
      <c r="AM390" s="13">
        <f t="shared" si="588"/>
        <v>1.2573664286371871E-4</v>
      </c>
      <c r="AN390" s="13">
        <f t="shared" si="589"/>
        <v>9.2899732725840729E-5</v>
      </c>
      <c r="AO390" s="13">
        <f t="shared" si="590"/>
        <v>3.4319193450578948E-5</v>
      </c>
      <c r="AP390" s="13">
        <f t="shared" si="591"/>
        <v>8.4521738620004036E-6</v>
      </c>
      <c r="AQ390" s="13">
        <f t="shared" si="592"/>
        <v>1.5612089579630904E-6</v>
      </c>
      <c r="AR390" s="13">
        <f t="shared" si="593"/>
        <v>5.0035243601718126E-4</v>
      </c>
      <c r="AS390" s="13">
        <f t="shared" si="594"/>
        <v>2.8045668144175041E-4</v>
      </c>
      <c r="AT390" s="13">
        <f t="shared" si="595"/>
        <v>7.8600546837967784E-5</v>
      </c>
      <c r="AU390" s="13">
        <f t="shared" si="596"/>
        <v>1.468568082473661E-5</v>
      </c>
      <c r="AV390" s="13">
        <f t="shared" si="597"/>
        <v>2.0578980995892209E-6</v>
      </c>
      <c r="AW390" s="13">
        <f t="shared" si="598"/>
        <v>2.6538936148513034E-9</v>
      </c>
      <c r="AX390" s="13">
        <f t="shared" si="599"/>
        <v>1.1746280906143187E-5</v>
      </c>
      <c r="AY390" s="13">
        <f t="shared" si="600"/>
        <v>8.678666233248236E-6</v>
      </c>
      <c r="AZ390" s="13">
        <f t="shared" si="601"/>
        <v>3.2060891523857512E-6</v>
      </c>
      <c r="BA390" s="13">
        <f t="shared" si="602"/>
        <v>7.8959964406100385E-7</v>
      </c>
      <c r="BB390" s="13">
        <f t="shared" si="603"/>
        <v>1.4584769050417438E-7</v>
      </c>
      <c r="BC390" s="13">
        <f t="shared" si="604"/>
        <v>2.1551730916188727E-8</v>
      </c>
      <c r="BD390" s="13">
        <f t="shared" si="605"/>
        <v>6.1613711691428237E-5</v>
      </c>
      <c r="BE390" s="13">
        <f t="shared" si="606"/>
        <v>3.4535611038163061E-5</v>
      </c>
      <c r="BF390" s="13">
        <f t="shared" si="607"/>
        <v>9.6789204629691299E-6</v>
      </c>
      <c r="BG390" s="13">
        <f t="shared" si="608"/>
        <v>1.8084039153085822E-6</v>
      </c>
      <c r="BH390" s="13">
        <f t="shared" si="609"/>
        <v>2.5341085816972902E-7</v>
      </c>
      <c r="BI390" s="13">
        <f t="shared" si="610"/>
        <v>2.8408283125116173E-8</v>
      </c>
      <c r="BJ390" s="14">
        <f t="shared" si="611"/>
        <v>0.24606957950473576</v>
      </c>
      <c r="BK390" s="14">
        <f t="shared" si="612"/>
        <v>0.39789651006876015</v>
      </c>
      <c r="BL390" s="14">
        <f t="shared" si="613"/>
        <v>0.33769631575096765</v>
      </c>
      <c r="BM390" s="14">
        <f t="shared" si="614"/>
        <v>0.14272596360269493</v>
      </c>
      <c r="BN390" s="14">
        <f t="shared" si="615"/>
        <v>0.85725938403375812</v>
      </c>
    </row>
    <row r="391" spans="1:66" x14ac:dyDescent="0.25">
      <c r="A391" t="s">
        <v>342</v>
      </c>
      <c r="B391" t="s">
        <v>346</v>
      </c>
      <c r="C391" t="s">
        <v>392</v>
      </c>
      <c r="D391" s="11">
        <v>44413</v>
      </c>
      <c r="E391" s="10">
        <f>VLOOKUP(A391,home!$A$2:$E$405,3,FALSE)</f>
        <v>1.17067307692308</v>
      </c>
      <c r="F391" s="10">
        <f>VLOOKUP(B391,home!$B$2:$E$405,3,FALSE)</f>
        <v>0.76</v>
      </c>
      <c r="G391" s="10">
        <f>VLOOKUP(C391,away!$B$2:$E$405,4,FALSE)</f>
        <v>1.3</v>
      </c>
      <c r="H391" s="10">
        <f>VLOOKUP(A391,away!$A$2:$E$405,3,FALSE)</f>
        <v>0.85336538461538503</v>
      </c>
      <c r="I391" s="10">
        <f>VLOOKUP(C391,away!$B$2:$E$405,3,FALSE)</f>
        <v>0.49</v>
      </c>
      <c r="J391" s="10">
        <f>VLOOKUP(B391,home!$B$2:$E$405,4,FALSE)</f>
        <v>1.23</v>
      </c>
      <c r="K391" s="12">
        <f t="shared" si="560"/>
        <v>1.1566250000000031</v>
      </c>
      <c r="L391" s="12">
        <f t="shared" si="561"/>
        <v>0.51432331730769254</v>
      </c>
      <c r="M391" s="13">
        <f t="shared" si="562"/>
        <v>0.18806863230735898</v>
      </c>
      <c r="N391" s="13">
        <f t="shared" si="563"/>
        <v>0.21752488184249968</v>
      </c>
      <c r="O391" s="13">
        <f t="shared" si="564"/>
        <v>9.6728082849841551E-2</v>
      </c>
      <c r="P391" s="13">
        <f t="shared" si="565"/>
        <v>0.11187811882619829</v>
      </c>
      <c r="Q391" s="13">
        <f t="shared" si="566"/>
        <v>0.12579735823054095</v>
      </c>
      <c r="R391" s="13">
        <f t="shared" si="567"/>
        <v>2.4874754224071916E-2</v>
      </c>
      <c r="S391" s="13">
        <f t="shared" si="568"/>
        <v>1.6638491648667101E-2</v>
      </c>
      <c r="T391" s="13">
        <f t="shared" si="569"/>
        <v>6.4700514593675984E-2</v>
      </c>
      <c r="U391" s="13">
        <f t="shared" si="570"/>
        <v>2.8770762604417258E-2</v>
      </c>
      <c r="V391" s="13">
        <f t="shared" si="571"/>
        <v>1.0997658572950463E-3</v>
      </c>
      <c r="W391" s="13">
        <f t="shared" si="572"/>
        <v>4.8500123154466591E-2</v>
      </c>
      <c r="X391" s="13">
        <f t="shared" si="573"/>
        <v>2.4944744230636886E-2</v>
      </c>
      <c r="Y391" s="13">
        <f t="shared" si="574"/>
        <v>6.4148318010465444E-3</v>
      </c>
      <c r="Z391" s="13">
        <f t="shared" si="575"/>
        <v>4.2645553699127356E-3</v>
      </c>
      <c r="AA391" s="13">
        <f t="shared" si="576"/>
        <v>4.9324913547253314E-3</v>
      </c>
      <c r="AB391" s="13">
        <f t="shared" si="577"/>
        <v>2.8525214065796009E-3</v>
      </c>
      <c r="AC391" s="13">
        <f t="shared" si="578"/>
        <v>4.088924005890584E-5</v>
      </c>
      <c r="AD391" s="13">
        <f t="shared" si="579"/>
        <v>1.4024113735883782E-2</v>
      </c>
      <c r="AE391" s="13">
        <f t="shared" si="580"/>
        <v>7.2129286989401232E-3</v>
      </c>
      <c r="AF391" s="13">
        <f t="shared" si="581"/>
        <v>1.8548887079713715E-3</v>
      </c>
      <c r="AG391" s="13">
        <f t="shared" si="582"/>
        <v>3.1800417117347187E-4</v>
      </c>
      <c r="AH391" s="13">
        <f t="shared" si="583"/>
        <v>5.4834006617396304E-4</v>
      </c>
      <c r="AI391" s="13">
        <f t="shared" si="584"/>
        <v>6.3422382903846164E-4</v>
      </c>
      <c r="AJ391" s="13">
        <f t="shared" si="585"/>
        <v>3.6677956813080642E-4</v>
      </c>
      <c r="AK391" s="13">
        <f t="shared" si="586"/>
        <v>1.4140880599643164E-4</v>
      </c>
      <c r="AL391" s="13">
        <f t="shared" si="587"/>
        <v>9.7296634784836622E-7</v>
      </c>
      <c r="AM391" s="13">
        <f t="shared" si="588"/>
        <v>3.2441281099533192E-3</v>
      </c>
      <c r="AN391" s="13">
        <f t="shared" si="589"/>
        <v>1.6685307312823256E-3</v>
      </c>
      <c r="AO391" s="13">
        <f t="shared" si="590"/>
        <v>4.2908213037147795E-4</v>
      </c>
      <c r="AP391" s="13">
        <f t="shared" si="591"/>
        <v>7.3562314896703464E-5</v>
      </c>
      <c r="AQ391" s="13">
        <f t="shared" si="592"/>
        <v>9.4587034566264033E-6</v>
      </c>
      <c r="AR391" s="13">
        <f t="shared" si="593"/>
        <v>5.6404816369462473E-5</v>
      </c>
      <c r="AS391" s="13">
        <f t="shared" si="594"/>
        <v>6.5239220733329716E-5</v>
      </c>
      <c r="AT391" s="13">
        <f t="shared" si="595"/>
        <v>3.7728656840343843E-5</v>
      </c>
      <c r="AU391" s="13">
        <f t="shared" si="596"/>
        <v>1.4545969239320934E-5</v>
      </c>
      <c r="AV391" s="13">
        <f t="shared" si="597"/>
        <v>4.2060579178574091E-6</v>
      </c>
      <c r="AW391" s="13">
        <f t="shared" si="598"/>
        <v>1.6077706925831961E-8</v>
      </c>
      <c r="AX391" s="13">
        <f t="shared" si="599"/>
        <v>6.253732791957951E-4</v>
      </c>
      <c r="AY391" s="13">
        <f t="shared" si="600"/>
        <v>3.2164405951157113E-4</v>
      </c>
      <c r="AZ391" s="13">
        <f t="shared" si="601"/>
        <v>8.2714519840152066E-5</v>
      </c>
      <c r="BA391" s="13">
        <f t="shared" si="602"/>
        <v>1.4180668744566655E-5</v>
      </c>
      <c r="BB391" s="13">
        <f t="shared" si="603"/>
        <v>1.8233621475867586E-6</v>
      </c>
      <c r="BC391" s="13">
        <f t="shared" si="604"/>
        <v>1.8755953368002007E-7</v>
      </c>
      <c r="BD391" s="13">
        <f t="shared" si="605"/>
        <v>4.835052044545528E-6</v>
      </c>
      <c r="BE391" s="13">
        <f t="shared" si="606"/>
        <v>5.5923420710224867E-6</v>
      </c>
      <c r="BF391" s="13">
        <f t="shared" si="607"/>
        <v>3.2341213239482009E-6</v>
      </c>
      <c r="BG391" s="13">
        <f t="shared" si="608"/>
        <v>1.2468885254371989E-6</v>
      </c>
      <c r="BH391" s="13">
        <f t="shared" si="609"/>
        <v>3.6054561018345134E-7</v>
      </c>
      <c r="BI391" s="13">
        <f t="shared" si="610"/>
        <v>8.3403213275686964E-8</v>
      </c>
      <c r="BJ391" s="14">
        <f t="shared" si="611"/>
        <v>0.51776307460576909</v>
      </c>
      <c r="BK391" s="14">
        <f t="shared" si="612"/>
        <v>0.31804851490543773</v>
      </c>
      <c r="BL391" s="14">
        <f t="shared" si="613"/>
        <v>0.16004284178286401</v>
      </c>
      <c r="BM391" s="14">
        <f t="shared" si="614"/>
        <v>0.23492553040166764</v>
      </c>
      <c r="BN391" s="14">
        <f t="shared" si="615"/>
        <v>0.76487182828051137</v>
      </c>
    </row>
    <row r="392" spans="1:66" x14ac:dyDescent="0.25">
      <c r="A392" t="s">
        <v>342</v>
      </c>
      <c r="B392" t="s">
        <v>399</v>
      </c>
      <c r="C392" t="s">
        <v>400</v>
      </c>
      <c r="D392" s="11">
        <v>44413</v>
      </c>
      <c r="E392" s="10">
        <f>VLOOKUP(A392,home!$A$2:$E$405,3,FALSE)</f>
        <v>1.17067307692308</v>
      </c>
      <c r="F392" s="10">
        <f>VLOOKUP(B392,home!$B$2:$E$405,3,FALSE)</f>
        <v>0.76</v>
      </c>
      <c r="G392" s="10">
        <f>VLOOKUP(C392,away!$B$2:$E$405,4,FALSE)</f>
        <v>0.63</v>
      </c>
      <c r="H392" s="10">
        <f>VLOOKUP(A392,away!$A$2:$E$405,3,FALSE)</f>
        <v>0.85336538461538503</v>
      </c>
      <c r="I392" s="10">
        <f>VLOOKUP(C392,away!$B$2:$E$405,3,FALSE)</f>
        <v>0.81</v>
      </c>
      <c r="J392" s="10">
        <f>VLOOKUP(B392,home!$B$2:$E$405,4,FALSE)</f>
        <v>1.3</v>
      </c>
      <c r="K392" s="12">
        <f t="shared" si="560"/>
        <v>0.56051826923077075</v>
      </c>
      <c r="L392" s="12">
        <f t="shared" si="561"/>
        <v>0.89859375000000052</v>
      </c>
      <c r="M392" s="13">
        <f t="shared" si="562"/>
        <v>0.2324425876630381</v>
      </c>
      <c r="N392" s="13">
        <f t="shared" si="563"/>
        <v>0.13028831693240783</v>
      </c>
      <c r="O392" s="13">
        <f t="shared" si="564"/>
        <v>0.20887145650783326</v>
      </c>
      <c r="P392" s="13">
        <f t="shared" si="565"/>
        <v>0.11707626729348092</v>
      </c>
      <c r="Q392" s="13">
        <f t="shared" si="566"/>
        <v>3.6514490953971676E-2</v>
      </c>
      <c r="R392" s="13">
        <f t="shared" si="567"/>
        <v>9.3845292685667936E-2</v>
      </c>
      <c r="S392" s="13">
        <f t="shared" si="568"/>
        <v>1.4742191288161028E-2</v>
      </c>
      <c r="T392" s="13">
        <f t="shared" si="569"/>
        <v>3.281169335567051E-2</v>
      </c>
      <c r="U392" s="13">
        <f t="shared" si="570"/>
        <v>5.2602001031625704E-2</v>
      </c>
      <c r="V392" s="13">
        <f t="shared" si="571"/>
        <v>8.2503561899691135E-4</v>
      </c>
      <c r="W392" s="13">
        <f t="shared" si="572"/>
        <v>6.8223464237876126E-3</v>
      </c>
      <c r="X392" s="13">
        <f t="shared" si="573"/>
        <v>6.1305178567504044E-3</v>
      </c>
      <c r="Y392" s="13">
        <f t="shared" si="574"/>
        <v>2.7544225151696551E-3</v>
      </c>
      <c r="Z392" s="13">
        <f t="shared" si="575"/>
        <v>2.8109597824753991E-2</v>
      </c>
      <c r="AA392" s="13">
        <f t="shared" si="576"/>
        <v>1.5755943121504148E-2</v>
      </c>
      <c r="AB392" s="13">
        <f t="shared" si="577"/>
        <v>4.4157469842819857E-3</v>
      </c>
      <c r="AC392" s="13">
        <f t="shared" si="578"/>
        <v>2.597202916520569E-5</v>
      </c>
      <c r="AD392" s="13">
        <f t="shared" si="579"/>
        <v>9.5601245238854298E-4</v>
      </c>
      <c r="AE392" s="13">
        <f t="shared" si="580"/>
        <v>8.5906681463851779E-4</v>
      </c>
      <c r="AF392" s="13">
        <f t="shared" si="581"/>
        <v>3.8597603523329041E-4</v>
      </c>
      <c r="AG392" s="13">
        <f t="shared" si="582"/>
        <v>1.1561188430347161E-4</v>
      </c>
      <c r="AH392" s="13">
        <f t="shared" si="583"/>
        <v>6.314777230084387E-3</v>
      </c>
      <c r="AI392" s="13">
        <f t="shared" si="584"/>
        <v>3.5395480035847818E-3</v>
      </c>
      <c r="AJ392" s="13">
        <f t="shared" si="585"/>
        <v>9.9199066041428586E-4</v>
      </c>
      <c r="AK392" s="13">
        <f t="shared" si="586"/>
        <v>1.8534296268950156E-4</v>
      </c>
      <c r="AL392" s="13">
        <f t="shared" si="587"/>
        <v>5.2326181002728927E-7</v>
      </c>
      <c r="AM392" s="13">
        <f t="shared" si="588"/>
        <v>1.0717248903517818E-4</v>
      </c>
      <c r="AN392" s="13">
        <f t="shared" si="589"/>
        <v>9.6304528818954695E-5</v>
      </c>
      <c r="AO392" s="13">
        <f t="shared" si="590"/>
        <v>4.3269323846703803E-5</v>
      </c>
      <c r="AP392" s="13">
        <f t="shared" si="591"/>
        <v>1.2960514658458008E-5</v>
      </c>
      <c r="AQ392" s="13">
        <f t="shared" si="592"/>
        <v>2.9115593672184395E-6</v>
      </c>
      <c r="AR392" s="13">
        <f t="shared" si="593"/>
        <v>1.1348838703192294E-3</v>
      </c>
      <c r="AS392" s="13">
        <f t="shared" si="594"/>
        <v>6.3612314276925296E-4</v>
      </c>
      <c r="AT392" s="13">
        <f t="shared" si="595"/>
        <v>1.7827932150133008E-4</v>
      </c>
      <c r="AU392" s="13">
        <f t="shared" si="596"/>
        <v>3.330960557585389E-5</v>
      </c>
      <c r="AV392" s="13">
        <f t="shared" si="597"/>
        <v>4.667660616534314E-6</v>
      </c>
      <c r="AW392" s="13">
        <f t="shared" si="598"/>
        <v>7.3209881573033251E-9</v>
      </c>
      <c r="AX392" s="13">
        <f t="shared" si="599"/>
        <v>1.00120230105253E-5</v>
      </c>
      <c r="AY392" s="13">
        <f t="shared" si="600"/>
        <v>8.9967413021142248E-6</v>
      </c>
      <c r="AZ392" s="13">
        <f t="shared" si="601"/>
        <v>4.0422077522233535E-6</v>
      </c>
      <c r="BA392" s="13">
        <f t="shared" si="602"/>
        <v>1.2107675407831522E-6</v>
      </c>
      <c r="BB392" s="13">
        <f t="shared" si="603"/>
        <v>2.719970362126528E-7</v>
      </c>
      <c r="BC392" s="13">
        <f t="shared" si="604"/>
        <v>4.8882967351842737E-8</v>
      </c>
      <c r="BD392" s="13">
        <f t="shared" si="605"/>
        <v>1.6996659214077838E-4</v>
      </c>
      <c r="BE392" s="13">
        <f t="shared" si="606"/>
        <v>9.526938005380143E-5</v>
      </c>
      <c r="BF392" s="13">
        <f t="shared" si="607"/>
        <v>2.6700114009222644E-5</v>
      </c>
      <c r="BG392" s="13">
        <f t="shared" si="608"/>
        <v>4.9886338975712437E-6</v>
      </c>
      <c r="BH392" s="13">
        <f t="shared" si="609"/>
        <v>6.9905510952314704E-7</v>
      </c>
      <c r="BI392" s="13">
        <f t="shared" si="610"/>
        <v>7.836663201736827E-8</v>
      </c>
      <c r="BJ392" s="14">
        <f t="shared" si="611"/>
        <v>0.21792565625965726</v>
      </c>
      <c r="BK392" s="14">
        <f t="shared" si="612"/>
        <v>0.36512157389595434</v>
      </c>
      <c r="BL392" s="14">
        <f t="shared" si="613"/>
        <v>0.38880706493031114</v>
      </c>
      <c r="BM392" s="14">
        <f t="shared" si="614"/>
        <v>0.18091649145396291</v>
      </c>
      <c r="BN392" s="14">
        <f t="shared" si="615"/>
        <v>0.8190384120363996</v>
      </c>
    </row>
    <row r="393" spans="1:66" x14ac:dyDescent="0.25">
      <c r="A393" t="s">
        <v>40</v>
      </c>
      <c r="B393" t="s">
        <v>333</v>
      </c>
      <c r="C393" t="s">
        <v>332</v>
      </c>
      <c r="D393" s="11">
        <v>44413</v>
      </c>
      <c r="E393" s="10">
        <f>VLOOKUP(A393,home!$A$2:$E$405,3,FALSE)</f>
        <v>1.4975000000000001</v>
      </c>
      <c r="F393" s="10">
        <f>VLOOKUP(B393,home!$B$2:$E$405,3,FALSE)</f>
        <v>0.91</v>
      </c>
      <c r="G393" s="10">
        <f>VLOOKUP(C393,away!$B$2:$E$405,4,FALSE)</f>
        <v>0.53</v>
      </c>
      <c r="H393" s="10">
        <f>VLOOKUP(A393,away!$A$2:$E$405,3,FALSE)</f>
        <v>1.175</v>
      </c>
      <c r="I393" s="10">
        <f>VLOOKUP(C393,away!$B$2:$E$405,3,FALSE)</f>
        <v>1.27</v>
      </c>
      <c r="J393" s="10">
        <f>VLOOKUP(B393,home!$B$2:$E$405,4,FALSE)</f>
        <v>1.08</v>
      </c>
      <c r="K393" s="12">
        <f t="shared" si="560"/>
        <v>0.72224425000000014</v>
      </c>
      <c r="L393" s="12">
        <f t="shared" si="561"/>
        <v>1.6116300000000001</v>
      </c>
      <c r="M393" s="13">
        <f t="shared" si="562"/>
        <v>9.6919528294784923E-2</v>
      </c>
      <c r="N393" s="13">
        <f t="shared" si="563"/>
        <v>6.999957202362074E-2</v>
      </c>
      <c r="O393" s="13">
        <f t="shared" si="564"/>
        <v>0.15619841938572424</v>
      </c>
      <c r="P393" s="13">
        <f t="shared" si="565"/>
        <v>0.1128134102604279</v>
      </c>
      <c r="Q393" s="13">
        <f t="shared" si="566"/>
        <v>2.5278394198260473E-2</v>
      </c>
      <c r="R393" s="13">
        <f t="shared" si="567"/>
        <v>0.12586702931730739</v>
      </c>
      <c r="S393" s="13">
        <f t="shared" si="568"/>
        <v>3.2828434471632764E-2</v>
      </c>
      <c r="T393" s="13">
        <f t="shared" si="569"/>
        <v>4.0739418441742531E-2</v>
      </c>
      <c r="U393" s="13">
        <f t="shared" si="570"/>
        <v>9.0906738189006728E-2</v>
      </c>
      <c r="V393" s="13">
        <f t="shared" si="571"/>
        <v>4.2457762083836564E-3</v>
      </c>
      <c r="W393" s="13">
        <f t="shared" si="572"/>
        <v>6.0857249529756643E-3</v>
      </c>
      <c r="X393" s="13">
        <f t="shared" si="573"/>
        <v>9.8079369059641697E-3</v>
      </c>
      <c r="Y393" s="13">
        <f t="shared" si="574"/>
        <v>7.9033826778795186E-3</v>
      </c>
      <c r="Z393" s="13">
        <f t="shared" si="575"/>
        <v>6.7617026819550716E-2</v>
      </c>
      <c r="AA393" s="13">
        <f t="shared" si="576"/>
        <v>4.8836008822516305E-2</v>
      </c>
      <c r="AB393" s="13">
        <f t="shared" si="577"/>
        <v>1.7635763282505837E-2</v>
      </c>
      <c r="AC393" s="13">
        <f t="shared" si="578"/>
        <v>3.0887769839680143E-4</v>
      </c>
      <c r="AD393" s="13">
        <f t="shared" si="579"/>
        <v>1.0988449635920485E-3</v>
      </c>
      <c r="AE393" s="13">
        <f t="shared" si="580"/>
        <v>1.7709315086738532E-3</v>
      </c>
      <c r="AF393" s="13">
        <f t="shared" si="581"/>
        <v>1.4270431736620214E-3</v>
      </c>
      <c r="AG393" s="13">
        <f t="shared" si="582"/>
        <v>7.6662186332297451E-4</v>
      </c>
      <c r="AH393" s="13">
        <f t="shared" si="583"/>
        <v>2.7243407233298135E-2</v>
      </c>
      <c r="AI393" s="13">
        <f t="shared" si="584"/>
        <v>1.9676394224657993E-2</v>
      </c>
      <c r="AJ393" s="13">
        <f t="shared" si="585"/>
        <v>7.1055812947462219E-3</v>
      </c>
      <c r="AK393" s="13">
        <f t="shared" si="586"/>
        <v>1.7106550776793386E-3</v>
      </c>
      <c r="AL393" s="13">
        <f t="shared" si="587"/>
        <v>1.4381228271582531E-5</v>
      </c>
      <c r="AM393" s="13">
        <f t="shared" si="588"/>
        <v>1.5872689131916337E-4</v>
      </c>
      <c r="AN393" s="13">
        <f t="shared" si="589"/>
        <v>2.5580901985670327E-4</v>
      </c>
      <c r="AO393" s="13">
        <f t="shared" si="590"/>
        <v>2.0613474533582939E-4</v>
      </c>
      <c r="AP393" s="13">
        <f t="shared" si="591"/>
        <v>1.1073764654186091E-4</v>
      </c>
      <c r="AQ393" s="13">
        <f t="shared" si="592"/>
        <v>4.4617028324064838E-5</v>
      </c>
      <c r="AR393" s="13">
        <f t="shared" si="593"/>
        <v>8.7812584798800594E-3</v>
      </c>
      <c r="AS393" s="13">
        <f t="shared" si="594"/>
        <v>6.3422134448571157E-3</v>
      </c>
      <c r="AT393" s="13">
        <f t="shared" si="595"/>
        <v>2.290313596410372E-3</v>
      </c>
      <c r="AU393" s="13">
        <f t="shared" si="596"/>
        <v>5.5138860856807081E-4</v>
      </c>
      <c r="AV393" s="13">
        <f t="shared" si="597"/>
        <v>9.9559313013447478E-5</v>
      </c>
      <c r="AW393" s="13">
        <f t="shared" si="598"/>
        <v>4.6498925265215822E-7</v>
      </c>
      <c r="AX393" s="13">
        <f t="shared" si="599"/>
        <v>1.9106597429273434E-5</v>
      </c>
      <c r="AY393" s="13">
        <f t="shared" si="600"/>
        <v>3.0792765614939948E-5</v>
      </c>
      <c r="AZ393" s="13">
        <f t="shared" si="601"/>
        <v>2.4813272424002838E-5</v>
      </c>
      <c r="BA393" s="13">
        <f t="shared" si="602"/>
        <v>1.3329938078898566E-5</v>
      </c>
      <c r="BB393" s="13">
        <f t="shared" si="603"/>
        <v>5.3707320265238255E-6</v>
      </c>
      <c r="BC393" s="13">
        <f t="shared" si="604"/>
        <v>1.7311265711813194E-6</v>
      </c>
      <c r="BD393" s="13">
        <f t="shared" si="605"/>
        <v>2.358689933988183E-3</v>
      </c>
      <c r="BE393" s="13">
        <f t="shared" si="606"/>
        <v>1.7035502423558453E-3</v>
      </c>
      <c r="BF393" s="13">
        <f t="shared" si="607"/>
        <v>6.1518968356380791E-4</v>
      </c>
      <c r="BG393" s="13">
        <f t="shared" si="608"/>
        <v>1.4810573720442665E-4</v>
      </c>
      <c r="BH393" s="13">
        <f t="shared" si="609"/>
        <v>2.6742129271977053E-5</v>
      </c>
      <c r="BI393" s="13">
        <f t="shared" si="610"/>
        <v>3.8628698198884247E-6</v>
      </c>
      <c r="BJ393" s="14">
        <f t="shared" si="611"/>
        <v>0.16574904047321637</v>
      </c>
      <c r="BK393" s="14">
        <f t="shared" si="612"/>
        <v>0.24716120092751256</v>
      </c>
      <c r="BL393" s="14">
        <f t="shared" si="613"/>
        <v>0.51810087086637535</v>
      </c>
      <c r="BM393" s="14">
        <f t="shared" si="614"/>
        <v>0.41152145783016719</v>
      </c>
      <c r="BN393" s="14">
        <f t="shared" si="615"/>
        <v>0.58707635348012577</v>
      </c>
    </row>
    <row r="394" spans="1:66" s="10" customFormat="1" x14ac:dyDescent="0.25">
      <c r="A394" t="s">
        <v>40</v>
      </c>
      <c r="B394" t="s">
        <v>335</v>
      </c>
      <c r="C394" t="s">
        <v>334</v>
      </c>
      <c r="D394" s="11">
        <v>44413</v>
      </c>
      <c r="E394" s="10">
        <f>VLOOKUP(A394,home!$A$2:$E$405,3,FALSE)</f>
        <v>1.4975000000000001</v>
      </c>
      <c r="F394" s="10">
        <f>VLOOKUP(B394,home!$B$2:$E$405,3,FALSE)</f>
        <v>0.6</v>
      </c>
      <c r="G394" s="10">
        <f>VLOOKUP(C394,away!$B$2:$E$405,4,FALSE)</f>
        <v>1.05</v>
      </c>
      <c r="H394" s="10">
        <f>VLOOKUP(A394,away!$A$2:$E$405,3,FALSE)</f>
        <v>1.175</v>
      </c>
      <c r="I394" s="10">
        <f>VLOOKUP(C394,away!$B$2:$E$405,3,FALSE)</f>
        <v>0.7</v>
      </c>
      <c r="J394" s="10">
        <f>VLOOKUP(B394,home!$B$2:$E$405,4,FALSE)</f>
        <v>1.28</v>
      </c>
      <c r="K394" s="12">
        <f t="shared" si="560"/>
        <v>0.94342499999999996</v>
      </c>
      <c r="L394" s="12">
        <f t="shared" si="561"/>
        <v>1.0528</v>
      </c>
      <c r="M394" s="13">
        <f t="shared" si="562"/>
        <v>0.13584713945158092</v>
      </c>
      <c r="N394" s="13">
        <f t="shared" si="563"/>
        <v>0.12816158753710769</v>
      </c>
      <c r="O394" s="13">
        <f t="shared" si="564"/>
        <v>0.14301986841462438</v>
      </c>
      <c r="P394" s="13">
        <f t="shared" si="565"/>
        <v>0.13492851935906697</v>
      </c>
      <c r="Q394" s="13">
        <f t="shared" si="566"/>
        <v>6.0455422861097917E-2</v>
      </c>
      <c r="R394" s="13">
        <f t="shared" si="567"/>
        <v>7.5285658733458258E-2</v>
      </c>
      <c r="S394" s="13">
        <f t="shared" si="568"/>
        <v>3.350402778064946E-2</v>
      </c>
      <c r="T394" s="13">
        <f t="shared" si="569"/>
        <v>6.3647469188163885E-2</v>
      </c>
      <c r="U394" s="13">
        <f t="shared" si="570"/>
        <v>7.1026372590612841E-2</v>
      </c>
      <c r="V394" s="13">
        <f t="shared" si="571"/>
        <v>3.6974964649058076E-3</v>
      </c>
      <c r="W394" s="13">
        <f t="shared" si="572"/>
        <v>1.9011719104243766E-2</v>
      </c>
      <c r="X394" s="13">
        <f t="shared" si="573"/>
        <v>2.0015537872947839E-2</v>
      </c>
      <c r="Y394" s="13">
        <f t="shared" si="574"/>
        <v>1.053617913631974E-2</v>
      </c>
      <c r="Z394" s="13">
        <f t="shared" si="575"/>
        <v>2.6420247171528286E-2</v>
      </c>
      <c r="AA394" s="13">
        <f t="shared" si="576"/>
        <v>2.4925521687799067E-2</v>
      </c>
      <c r="AB394" s="13">
        <f t="shared" si="577"/>
        <v>1.1757680149155918E-2</v>
      </c>
      <c r="AC394" s="13">
        <f t="shared" si="578"/>
        <v>2.2953083763816744E-4</v>
      </c>
      <c r="AD394" s="13">
        <f t="shared" si="579"/>
        <v>4.4840327739802937E-3</v>
      </c>
      <c r="AE394" s="13">
        <f t="shared" si="580"/>
        <v>4.720789704446453E-3</v>
      </c>
      <c r="AF394" s="13">
        <f t="shared" si="581"/>
        <v>2.4850237004206124E-3</v>
      </c>
      <c r="AG394" s="13">
        <f t="shared" si="582"/>
        <v>8.7207765060094027E-4</v>
      </c>
      <c r="AH394" s="13">
        <f t="shared" si="583"/>
        <v>6.9538090555462439E-3</v>
      </c>
      <c r="AI394" s="13">
        <f t="shared" si="584"/>
        <v>6.5603973082287142E-3</v>
      </c>
      <c r="AJ394" s="13">
        <f t="shared" si="585"/>
        <v>3.0946214152578373E-3</v>
      </c>
      <c r="AK394" s="13">
        <f t="shared" si="586"/>
        <v>9.7318106956320843E-4</v>
      </c>
      <c r="AL394" s="13">
        <f t="shared" si="587"/>
        <v>9.1191485355649685E-6</v>
      </c>
      <c r="AM394" s="13">
        <f t="shared" si="588"/>
        <v>8.460697239584718E-4</v>
      </c>
      <c r="AN394" s="13">
        <f t="shared" si="589"/>
        <v>8.9074220538347903E-4</v>
      </c>
      <c r="AO394" s="13">
        <f t="shared" si="590"/>
        <v>4.6888669691386327E-4</v>
      </c>
      <c r="AP394" s="13">
        <f t="shared" si="591"/>
        <v>1.6454797150363844E-4</v>
      </c>
      <c r="AQ394" s="13">
        <f t="shared" si="592"/>
        <v>4.3309026099757631E-5</v>
      </c>
      <c r="AR394" s="13">
        <f t="shared" si="593"/>
        <v>1.4641940347358176E-3</v>
      </c>
      <c r="AS394" s="13">
        <f t="shared" si="594"/>
        <v>1.3813572572206384E-3</v>
      </c>
      <c r="AT394" s="13">
        <f t="shared" si="595"/>
        <v>6.5160348519669039E-4</v>
      </c>
      <c r="AU394" s="13">
        <f t="shared" si="596"/>
        <v>2.0491300600722923E-4</v>
      </c>
      <c r="AV394" s="13">
        <f t="shared" si="597"/>
        <v>4.8330013173092547E-5</v>
      </c>
      <c r="AW394" s="13">
        <f t="shared" si="598"/>
        <v>2.5159676094732514E-7</v>
      </c>
      <c r="AX394" s="13">
        <f t="shared" si="599"/>
        <v>1.3303388822092014E-4</v>
      </c>
      <c r="AY394" s="13">
        <f t="shared" si="600"/>
        <v>1.4005807751898473E-4</v>
      </c>
      <c r="AZ394" s="13">
        <f t="shared" si="601"/>
        <v>7.3726572005993534E-5</v>
      </c>
      <c r="BA394" s="13">
        <f t="shared" si="602"/>
        <v>2.5873111669303336E-5</v>
      </c>
      <c r="BB394" s="13">
        <f t="shared" si="603"/>
        <v>6.8098029913606369E-6</v>
      </c>
      <c r="BC394" s="13">
        <f t="shared" si="604"/>
        <v>1.433872117860896E-6</v>
      </c>
      <c r="BD394" s="13">
        <f t="shared" si="605"/>
        <v>2.5691724662831137E-4</v>
      </c>
      <c r="BE394" s="13">
        <f t="shared" si="606"/>
        <v>2.4238215340031458E-4</v>
      </c>
      <c r="BF394" s="13">
        <f t="shared" si="607"/>
        <v>1.143346915358459E-4</v>
      </c>
      <c r="BG394" s="13">
        <f t="shared" si="608"/>
        <v>3.5955402120735138E-5</v>
      </c>
      <c r="BH394" s="13">
        <f t="shared" si="609"/>
        <v>8.4803063114386365E-6</v>
      </c>
      <c r="BI394" s="13">
        <f t="shared" si="610"/>
        <v>1.6001065963737992E-6</v>
      </c>
      <c r="BJ394" s="14">
        <f t="shared" si="611"/>
        <v>0.31718433047771277</v>
      </c>
      <c r="BK394" s="14">
        <f t="shared" si="612"/>
        <v>0.30835589111989592</v>
      </c>
      <c r="BL394" s="14">
        <f t="shared" si="613"/>
        <v>0.34800717812717308</v>
      </c>
      <c r="BM394" s="14">
        <f t="shared" si="614"/>
        <v>0.32212964405861572</v>
      </c>
      <c r="BN394" s="14">
        <f t="shared" si="615"/>
        <v>0.67769819635693618</v>
      </c>
    </row>
    <row r="395" spans="1:66" x14ac:dyDescent="0.25">
      <c r="A395" t="s">
        <v>40</v>
      </c>
      <c r="B395" t="s">
        <v>321</v>
      </c>
      <c r="C395" t="s">
        <v>320</v>
      </c>
      <c r="D395" s="11">
        <v>44413</v>
      </c>
      <c r="E395" s="10">
        <f>VLOOKUP(A395,home!$A$2:$E$405,3,FALSE)</f>
        <v>1.4975000000000001</v>
      </c>
      <c r="F395" s="10">
        <f>VLOOKUP(B395,home!$B$2:$E$405,3,FALSE)</f>
        <v>1.48</v>
      </c>
      <c r="G395" s="10">
        <f>VLOOKUP(C395,away!$B$2:$E$405,4,FALSE)</f>
        <v>1.02</v>
      </c>
      <c r="H395" s="10">
        <f>VLOOKUP(A395,away!$A$2:$E$405,3,FALSE)</f>
        <v>1.175</v>
      </c>
      <c r="I395" s="10">
        <f>VLOOKUP(C395,away!$B$2:$E$405,3,FALSE)</f>
        <v>1.34</v>
      </c>
      <c r="J395" s="10">
        <f>VLOOKUP(B395,home!$B$2:$E$405,4,FALSE)</f>
        <v>0.72</v>
      </c>
      <c r="K395" s="12">
        <f t="shared" si="560"/>
        <v>2.2606259999999998</v>
      </c>
      <c r="L395" s="12">
        <f t="shared" si="561"/>
        <v>1.1336400000000002</v>
      </c>
      <c r="M395" s="13">
        <f t="shared" si="562"/>
        <v>3.3565181976209384E-2</v>
      </c>
      <c r="N395" s="13">
        <f t="shared" si="563"/>
        <v>7.5878323070150314E-2</v>
      </c>
      <c r="O395" s="13">
        <f t="shared" si="564"/>
        <v>3.8050832895510013E-2</v>
      </c>
      <c r="P395" s="13">
        <f t="shared" si="565"/>
        <v>8.6018702165245209E-2</v>
      </c>
      <c r="Q395" s="13">
        <f t="shared" si="566"/>
        <v>8.5766254984390819E-2</v>
      </c>
      <c r="R395" s="13">
        <f t="shared" si="567"/>
        <v>2.1567973101832998E-2</v>
      </c>
      <c r="S395" s="13">
        <f t="shared" si="568"/>
        <v>5.5110807439072172E-2</v>
      </c>
      <c r="T395" s="13">
        <f t="shared" si="569"/>
        <v>9.7228057300504808E-2</v>
      </c>
      <c r="U395" s="13">
        <f t="shared" si="570"/>
        <v>4.8757120761304319E-2</v>
      </c>
      <c r="V395" s="13">
        <f t="shared" si="571"/>
        <v>1.5692717049430642E-2</v>
      </c>
      <c r="W395" s="13">
        <f t="shared" si="572"/>
        <v>6.4628475313447814E-2</v>
      </c>
      <c r="X395" s="13">
        <f t="shared" si="573"/>
        <v>7.3265424754336977E-2</v>
      </c>
      <c r="Y395" s="13">
        <f t="shared" si="574"/>
        <v>4.152830805925331E-2</v>
      </c>
      <c r="Z395" s="13">
        <f t="shared" si="575"/>
        <v>8.1501056757206525E-3</v>
      </c>
      <c r="AA395" s="13">
        <f t="shared" si="576"/>
        <v>1.8424340793281674E-2</v>
      </c>
      <c r="AB395" s="13">
        <f t="shared" si="577"/>
        <v>2.0825271915076594E-2</v>
      </c>
      <c r="AC395" s="13">
        <f t="shared" si="578"/>
        <v>2.5135182400381644E-3</v>
      </c>
      <c r="AD395" s="13">
        <f t="shared" si="579"/>
        <v>3.6525202908484572E-2</v>
      </c>
      <c r="AE395" s="13">
        <f t="shared" si="580"/>
        <v>4.1406431025174453E-2</v>
      </c>
      <c r="AF395" s="13">
        <f t="shared" si="581"/>
        <v>2.3469993233689399E-2</v>
      </c>
      <c r="AG395" s="13">
        <f t="shared" si="582"/>
        <v>8.8688410431465511E-3</v>
      </c>
      <c r="AH395" s="13">
        <f t="shared" si="583"/>
        <v>2.3098214495559906E-3</v>
      </c>
      <c r="AI395" s="13">
        <f t="shared" si="584"/>
        <v>5.2216424242239601E-3</v>
      </c>
      <c r="AJ395" s="13">
        <f t="shared" si="585"/>
        <v>5.9020903134518578E-3</v>
      </c>
      <c r="AK395" s="13">
        <f t="shared" si="586"/>
        <v>4.4474729389791393E-3</v>
      </c>
      <c r="AL395" s="13">
        <f t="shared" si="587"/>
        <v>2.57659353111806E-4</v>
      </c>
      <c r="AM395" s="13">
        <f t="shared" si="588"/>
        <v>1.6513964670039162E-2</v>
      </c>
      <c r="AN395" s="13">
        <f t="shared" si="589"/>
        <v>1.8720890908543196E-2</v>
      </c>
      <c r="AO395" s="13">
        <f t="shared" si="590"/>
        <v>1.061137538478046E-2</v>
      </c>
      <c r="AP395" s="13">
        <f t="shared" si="591"/>
        <v>4.0098265304008406E-3</v>
      </c>
      <c r="AQ395" s="13">
        <f t="shared" si="592"/>
        <v>1.1364249369809024E-3</v>
      </c>
      <c r="AR395" s="13">
        <f t="shared" si="593"/>
        <v>5.2370119761493061E-4</v>
      </c>
      <c r="AS395" s="13">
        <f t="shared" si="594"/>
        <v>1.18389254355945E-3</v>
      </c>
      <c r="AT395" s="13">
        <f t="shared" si="595"/>
        <v>1.3381691325883127E-3</v>
      </c>
      <c r="AU395" s="13">
        <f t="shared" si="596"/>
        <v>1.0083666445088622E-3</v>
      </c>
      <c r="AV395" s="13">
        <f t="shared" si="597"/>
        <v>5.6988496352737279E-4</v>
      </c>
      <c r="AW395" s="13">
        <f t="shared" si="598"/>
        <v>1.8342025418485613E-5</v>
      </c>
      <c r="AX395" s="13">
        <f t="shared" si="599"/>
        <v>6.2219829826953314E-3</v>
      </c>
      <c r="AY395" s="13">
        <f t="shared" si="600"/>
        <v>7.0534887885027363E-3</v>
      </c>
      <c r="AZ395" s="13">
        <f t="shared" si="601"/>
        <v>3.9980585150991236E-3</v>
      </c>
      <c r="BA395" s="13">
        <f t="shared" si="602"/>
        <v>1.5107863516856568E-3</v>
      </c>
      <c r="BB395" s="13">
        <f t="shared" si="603"/>
        <v>4.2817195993123208E-4</v>
      </c>
      <c r="BC395" s="13">
        <f t="shared" si="604"/>
        <v>9.7078572131288371E-5</v>
      </c>
      <c r="BD395" s="13">
        <f t="shared" si="605"/>
        <v>9.894810427736493E-5</v>
      </c>
      <c r="BE395" s="13">
        <f t="shared" si="606"/>
        <v>2.2368465718012234E-4</v>
      </c>
      <c r="BF395" s="13">
        <f t="shared" si="607"/>
        <v>2.5283367591123567E-4</v>
      </c>
      <c r="BG395" s="13">
        <f t="shared" si="608"/>
        <v>1.9052079381350428E-4</v>
      </c>
      <c r="BH395" s="13">
        <f t="shared" si="609"/>
        <v>1.0767406500886175E-4</v>
      </c>
      <c r="BI395" s="13">
        <f t="shared" si="610"/>
        <v>4.8682158176944598E-5</v>
      </c>
      <c r="BJ395" s="14">
        <f t="shared" si="611"/>
        <v>0.61886736129336906</v>
      </c>
      <c r="BK395" s="14">
        <f t="shared" si="612"/>
        <v>0.20021207501161015</v>
      </c>
      <c r="BL395" s="14">
        <f t="shared" si="613"/>
        <v>0.17105292452938348</v>
      </c>
      <c r="BM395" s="14">
        <f t="shared" si="614"/>
        <v>0.65040005155366054</v>
      </c>
      <c r="BN395" s="14">
        <f t="shared" si="615"/>
        <v>0.34084726819333871</v>
      </c>
    </row>
    <row r="396" spans="1:66" x14ac:dyDescent="0.25">
      <c r="A396" t="s">
        <v>40</v>
      </c>
      <c r="B396" t="s">
        <v>233</v>
      </c>
      <c r="C396" t="s">
        <v>232</v>
      </c>
      <c r="D396" s="11">
        <v>44413</v>
      </c>
      <c r="E396" s="10">
        <f>VLOOKUP(A396,home!$A$2:$E$405,3,FALSE)</f>
        <v>1.4975000000000001</v>
      </c>
      <c r="F396" s="10">
        <f>VLOOKUP(B396,home!$B$2:$E$405,3,FALSE)</f>
        <v>1.19</v>
      </c>
      <c r="G396" s="10">
        <f>VLOOKUP(C396,away!$B$2:$E$405,4,FALSE)</f>
        <v>1.02</v>
      </c>
      <c r="H396" s="10">
        <f>VLOOKUP(A396,away!$A$2:$E$405,3,FALSE)</f>
        <v>1.175</v>
      </c>
      <c r="I396" s="10">
        <f>VLOOKUP(C396,away!$B$2:$E$405,3,FALSE)</f>
        <v>0.77</v>
      </c>
      <c r="J396" s="10">
        <f>VLOOKUP(B396,home!$B$2:$E$405,4,FALSE)</f>
        <v>1.1200000000000001</v>
      </c>
      <c r="K396" s="12">
        <f t="shared" si="560"/>
        <v>1.8176654999999999</v>
      </c>
      <c r="L396" s="12">
        <f t="shared" si="561"/>
        <v>1.0133200000000002</v>
      </c>
      <c r="M396" s="13">
        <f t="shared" si="562"/>
        <v>5.8954725149689288E-2</v>
      </c>
      <c r="N396" s="13">
        <f t="shared" si="563"/>
        <v>0.10715996996657254</v>
      </c>
      <c r="O396" s="13">
        <f t="shared" si="564"/>
        <v>5.9740002088683165E-2</v>
      </c>
      <c r="P396" s="13">
        <f t="shared" si="565"/>
        <v>0.1085873407665273</v>
      </c>
      <c r="Q396" s="13">
        <f t="shared" si="566"/>
        <v>9.7390490194637538E-2</v>
      </c>
      <c r="R396" s="13">
        <f t="shared" si="567"/>
        <v>3.0267869458252217E-2</v>
      </c>
      <c r="S396" s="13">
        <f t="shared" si="568"/>
        <v>5.0001126053965117E-2</v>
      </c>
      <c r="T396" s="13">
        <f t="shared" si="569"/>
        <v>9.8687731524030139E-2</v>
      </c>
      <c r="U396" s="13">
        <f t="shared" si="570"/>
        <v>5.5016862072768735E-2</v>
      </c>
      <c r="V396" s="13">
        <f t="shared" si="571"/>
        <v>1.0232879363964326E-2</v>
      </c>
      <c r="W396" s="13">
        <f t="shared" si="572"/>
        <v>5.9007778018293648E-2</v>
      </c>
      <c r="X396" s="13">
        <f t="shared" si="573"/>
        <v>5.9793761621497334E-2</v>
      </c>
      <c r="Y396" s="13">
        <f t="shared" si="574"/>
        <v>3.0295107263147845E-2</v>
      </c>
      <c r="Z396" s="13">
        <f t="shared" si="575"/>
        <v>1.0223679159812047E-2</v>
      </c>
      <c r="AA396" s="13">
        <f t="shared" si="576"/>
        <v>1.858322889185934E-2</v>
      </c>
      <c r="AB396" s="13">
        <f t="shared" si="577"/>
        <v>1.6889047017667979E-2</v>
      </c>
      <c r="AC396" s="13">
        <f t="shared" si="578"/>
        <v>1.1779814464577068E-3</v>
      </c>
      <c r="AD396" s="13">
        <f t="shared" si="579"/>
        <v>2.6814100583877697E-2</v>
      </c>
      <c r="AE396" s="13">
        <f t="shared" si="580"/>
        <v>2.7171264403654957E-2</v>
      </c>
      <c r="AF396" s="13">
        <f t="shared" si="581"/>
        <v>1.3766592822755823E-2</v>
      </c>
      <c r="AG396" s="13">
        <f t="shared" si="582"/>
        <v>4.6499879463849777E-3</v>
      </c>
      <c r="AH396" s="13">
        <f t="shared" si="583"/>
        <v>2.5899646415551867E-3</v>
      </c>
      <c r="AI396" s="13">
        <f t="shared" si="584"/>
        <v>4.7076893751747282E-3</v>
      </c>
      <c r="AJ396" s="13">
        <f t="shared" si="585"/>
        <v>4.278502280985831E-3</v>
      </c>
      <c r="AK396" s="13">
        <f t="shared" si="586"/>
        <v>2.5922953292730837E-3</v>
      </c>
      <c r="AL396" s="13">
        <f t="shared" si="587"/>
        <v>8.6787868092587527E-5</v>
      </c>
      <c r="AM396" s="13">
        <f t="shared" si="588"/>
        <v>9.7478131089688592E-3</v>
      </c>
      <c r="AN396" s="13">
        <f t="shared" si="589"/>
        <v>9.8776539795803267E-3</v>
      </c>
      <c r="AO396" s="13">
        <f t="shared" si="590"/>
        <v>5.0046121652941693E-3</v>
      </c>
      <c r="AP396" s="13">
        <f t="shared" si="591"/>
        <v>1.6904245331119628E-3</v>
      </c>
      <c r="AQ396" s="13">
        <f t="shared" si="592"/>
        <v>4.2823524697325371E-4</v>
      </c>
      <c r="AR396" s="13">
        <f t="shared" si="593"/>
        <v>5.2489259411614062E-4</v>
      </c>
      <c r="AS396" s="13">
        <f t="shared" si="594"/>
        <v>9.540791595304116E-4</v>
      </c>
      <c r="AT396" s="13">
        <f t="shared" si="595"/>
        <v>8.6709838627371273E-4</v>
      </c>
      <c r="AU396" s="13">
        <f t="shared" si="596"/>
        <v>5.2536494061180042E-4</v>
      </c>
      <c r="AV396" s="13">
        <f t="shared" si="597"/>
        <v>2.3873443186490478E-4</v>
      </c>
      <c r="AW396" s="13">
        <f t="shared" si="598"/>
        <v>4.4403489207853055E-6</v>
      </c>
      <c r="AX396" s="13">
        <f t="shared" si="599"/>
        <v>2.9530439314367383E-3</v>
      </c>
      <c r="AY396" s="13">
        <f t="shared" si="600"/>
        <v>2.9923784766034767E-3</v>
      </c>
      <c r="AZ396" s="13">
        <f t="shared" si="601"/>
        <v>1.5161184789559178E-3</v>
      </c>
      <c r="BA396" s="13">
        <f t="shared" si="602"/>
        <v>5.1210439236520358E-4</v>
      </c>
      <c r="BB396" s="13">
        <f t="shared" si="603"/>
        <v>1.2973140571787708E-4</v>
      </c>
      <c r="BC396" s="13">
        <f t="shared" si="604"/>
        <v>2.6291885608407849E-5</v>
      </c>
      <c r="BD396" s="13">
        <f t="shared" si="605"/>
        <v>8.8647360578294565E-5</v>
      </c>
      <c r="BE396" s="13">
        <f t="shared" si="606"/>
        <v>1.6113124898922606E-4</v>
      </c>
      <c r="BF396" s="13">
        <f t="shared" si="607"/>
        <v>1.4644135612981306E-4</v>
      </c>
      <c r="BG396" s="13">
        <f t="shared" si="608"/>
        <v>8.8727133603458245E-5</v>
      </c>
      <c r="BH396" s="13">
        <f t="shared" si="609"/>
        <v>4.0319062416224205E-5</v>
      </c>
      <c r="BI396" s="13">
        <f t="shared" si="610"/>
        <v>1.4657313749263459E-5</v>
      </c>
      <c r="BJ396" s="14">
        <f t="shared" si="611"/>
        <v>0.55961519194946863</v>
      </c>
      <c r="BK396" s="14">
        <f t="shared" si="612"/>
        <v>0.23203321912529978</v>
      </c>
      <c r="BL396" s="14">
        <f t="shared" si="613"/>
        <v>0.1983155541440835</v>
      </c>
      <c r="BM396" s="14">
        <f t="shared" si="614"/>
        <v>0.53509930862661925</v>
      </c>
      <c r="BN396" s="14">
        <f t="shared" si="615"/>
        <v>0.462100397624362</v>
      </c>
    </row>
    <row r="397" spans="1:66" x14ac:dyDescent="0.25">
      <c r="A397" t="s">
        <v>40</v>
      </c>
      <c r="B397" t="s">
        <v>317</v>
      </c>
      <c r="C397" t="s">
        <v>316</v>
      </c>
      <c r="D397" s="11">
        <v>44413</v>
      </c>
      <c r="E397" s="10">
        <f>VLOOKUP(A397,home!$A$2:$E$405,3,FALSE)</f>
        <v>1.4975000000000001</v>
      </c>
      <c r="F397" s="10">
        <f>VLOOKUP(B397,home!$B$2:$E$405,3,FALSE)</f>
        <v>1.23</v>
      </c>
      <c r="G397" s="10">
        <f>VLOOKUP(C397,away!$B$2:$E$405,4,FALSE)</f>
        <v>1.58</v>
      </c>
      <c r="H397" s="10">
        <f>VLOOKUP(A397,away!$A$2:$E$405,3,FALSE)</f>
        <v>1.175</v>
      </c>
      <c r="I397" s="10">
        <f>VLOOKUP(C397,away!$B$2:$E$405,3,FALSE)</f>
        <v>0.7</v>
      </c>
      <c r="J397" s="10">
        <f>VLOOKUP(B397,home!$B$2:$E$405,4,FALSE)</f>
        <v>0.99</v>
      </c>
      <c r="K397" s="12">
        <f t="shared" si="560"/>
        <v>2.9102415000000001</v>
      </c>
      <c r="L397" s="12">
        <f t="shared" si="561"/>
        <v>0.81427499999999997</v>
      </c>
      <c r="M397" s="13">
        <f t="shared" si="562"/>
        <v>2.4124761929814401E-2</v>
      </c>
      <c r="N397" s="13">
        <f t="shared" si="563"/>
        <v>7.0208883345765971E-2</v>
      </c>
      <c r="O397" s="13">
        <f t="shared" si="564"/>
        <v>1.9644190520399622E-2</v>
      </c>
      <c r="P397" s="13">
        <f t="shared" si="565"/>
        <v>5.716933848637358E-2</v>
      </c>
      <c r="Q397" s="13">
        <f t="shared" si="566"/>
        <v>0.10216240299075349</v>
      </c>
      <c r="R397" s="13">
        <f t="shared" si="567"/>
        <v>7.9978866179991996E-3</v>
      </c>
      <c r="S397" s="13">
        <f t="shared" si="568"/>
        <v>3.3869072702955985E-2</v>
      </c>
      <c r="T397" s="13">
        <f t="shared" si="569"/>
        <v>8.3188290695295791E-2</v>
      </c>
      <c r="U397" s="13">
        <f t="shared" si="570"/>
        <v>2.3275781547995918E-2</v>
      </c>
      <c r="V397" s="13">
        <f t="shared" si="571"/>
        <v>8.9178656961490365E-3</v>
      </c>
      <c r="W397" s="13">
        <f t="shared" si="572"/>
        <v>9.910575497447166E-2</v>
      </c>
      <c r="X397" s="13">
        <f t="shared" si="573"/>
        <v>8.0699338631837897E-2</v>
      </c>
      <c r="Y397" s="13">
        <f t="shared" si="574"/>
        <v>3.2855726982219897E-2</v>
      </c>
      <c r="Z397" s="13">
        <f t="shared" si="575"/>
        <v>2.1708263752904327E-3</v>
      </c>
      <c r="AA397" s="13">
        <f t="shared" si="576"/>
        <v>6.3176290066647928E-3</v>
      </c>
      <c r="AB397" s="13">
        <f t="shared" si="577"/>
        <v>9.1929130583998288E-3</v>
      </c>
      <c r="AC397" s="13">
        <f t="shared" si="578"/>
        <v>1.3208122116458488E-3</v>
      </c>
      <c r="AD397" s="13">
        <f t="shared" si="579"/>
        <v>7.2105420253884722E-2</v>
      </c>
      <c r="AE397" s="13">
        <f t="shared" si="580"/>
        <v>5.8713641077231975E-2</v>
      </c>
      <c r="AF397" s="13">
        <f t="shared" si="581"/>
        <v>2.3904525044081529E-2</v>
      </c>
      <c r="AG397" s="13">
        <f t="shared" si="582"/>
        <v>6.4882857100898297E-3</v>
      </c>
      <c r="AH397" s="13">
        <f t="shared" si="583"/>
        <v>4.4191241168490419E-4</v>
      </c>
      <c r="AI397" s="13">
        <f t="shared" si="584"/>
        <v>1.2860718398504934E-3</v>
      </c>
      <c r="AJ397" s="13">
        <f t="shared" si="585"/>
        <v>1.8713898201571299E-3</v>
      </c>
      <c r="AK397" s="13">
        <f t="shared" si="586"/>
        <v>1.8153987724329388E-3</v>
      </c>
      <c r="AL397" s="13">
        <f t="shared" si="587"/>
        <v>1.2519909729960708E-4</v>
      </c>
      <c r="AM397" s="13">
        <f t="shared" si="588"/>
        <v>4.1968837279559169E-2</v>
      </c>
      <c r="AN397" s="13">
        <f t="shared" si="589"/>
        <v>3.4174174975813043E-2</v>
      </c>
      <c r="AO397" s="13">
        <f t="shared" si="590"/>
        <v>1.391358816421508E-2</v>
      </c>
      <c r="AP397" s="13">
        <f t="shared" si="591"/>
        <v>3.7764956674720784E-3</v>
      </c>
      <c r="AQ397" s="13">
        <f t="shared" si="592"/>
        <v>7.6877650240770646E-4</v>
      </c>
      <c r="AR397" s="13">
        <f t="shared" si="593"/>
        <v>7.1967645804945095E-5</v>
      </c>
      <c r="AS397" s="13">
        <f t="shared" si="594"/>
        <v>2.0944322947885215E-4</v>
      </c>
      <c r="AT397" s="13">
        <f t="shared" si="595"/>
        <v>3.0476518916168949E-4</v>
      </c>
      <c r="AU397" s="13">
        <f t="shared" si="596"/>
        <v>2.9564676708456633E-4</v>
      </c>
      <c r="AV397" s="13">
        <f t="shared" si="597"/>
        <v>2.1510087272758475E-4</v>
      </c>
      <c r="AW397" s="13">
        <f t="shared" si="598"/>
        <v>8.2413588998226804E-6</v>
      </c>
      <c r="AX397" s="13">
        <f t="shared" si="599"/>
        <v>2.0356575326286701E-2</v>
      </c>
      <c r="AY397" s="13">
        <f t="shared" si="600"/>
        <v>1.6575850373812102E-2</v>
      </c>
      <c r="AZ397" s="13">
        <f t="shared" si="601"/>
        <v>6.7486502815679228E-3</v>
      </c>
      <c r="BA397" s="13">
        <f t="shared" si="602"/>
        <v>1.8317524026745737E-3</v>
      </c>
      <c r="BB397" s="13">
        <f t="shared" si="603"/>
        <v>3.7288754692195957E-4</v>
      </c>
      <c r="BC397" s="13">
        <f t="shared" si="604"/>
        <v>6.0726601453975736E-5</v>
      </c>
      <c r="BD397" s="13">
        <f t="shared" si="605"/>
        <v>9.7669091313036078E-6</v>
      </c>
      <c r="BE397" s="13">
        <f t="shared" si="606"/>
        <v>2.8424064280648713E-5</v>
      </c>
      <c r="BF397" s="13">
        <f t="shared" si="607"/>
        <v>4.136044573410577E-5</v>
      </c>
      <c r="BG397" s="13">
        <f t="shared" si="608"/>
        <v>4.0122961877964194E-5</v>
      </c>
      <c r="BH397" s="13">
        <f t="shared" si="609"/>
        <v>2.9191877190042339E-5</v>
      </c>
      <c r="BI397" s="13">
        <f t="shared" si="610"/>
        <v>1.6991082492272921E-5</v>
      </c>
      <c r="BJ397" s="14">
        <f t="shared" si="611"/>
        <v>0.76998058482781706</v>
      </c>
      <c r="BK397" s="14">
        <f t="shared" si="612"/>
        <v>0.14210290049805055</v>
      </c>
      <c r="BL397" s="14">
        <f t="shared" si="613"/>
        <v>7.3105954640548809E-2</v>
      </c>
      <c r="BM397" s="14">
        <f t="shared" si="614"/>
        <v>0.68948519343568837</v>
      </c>
      <c r="BN397" s="14">
        <f t="shared" si="615"/>
        <v>0.28130746389110628</v>
      </c>
    </row>
    <row r="398" spans="1:66" x14ac:dyDescent="0.25">
      <c r="A398" t="s">
        <v>40</v>
      </c>
      <c r="B398" t="s">
        <v>42</v>
      </c>
      <c r="C398" t="s">
        <v>41</v>
      </c>
      <c r="D398" s="11">
        <v>44413</v>
      </c>
      <c r="E398" s="10">
        <f>VLOOKUP(A398,home!$A$2:$E$405,3,FALSE)</f>
        <v>1.4975000000000001</v>
      </c>
      <c r="F398" s="10">
        <f>VLOOKUP(B398,home!$B$2:$E$405,3,FALSE)</f>
        <v>1.3</v>
      </c>
      <c r="G398" s="10">
        <f>VLOOKUP(C398,away!$B$2:$E$405,4,FALSE)</f>
        <v>1.37</v>
      </c>
      <c r="H398" s="10">
        <f>VLOOKUP(A398,away!$A$2:$E$405,3,FALSE)</f>
        <v>1.175</v>
      </c>
      <c r="I398" s="10">
        <f>VLOOKUP(C398,away!$B$2:$E$405,3,FALSE)</f>
        <v>0.56000000000000005</v>
      </c>
      <c r="J398" s="10">
        <f>VLOOKUP(B398,home!$B$2:$E$405,4,FALSE)</f>
        <v>0.85</v>
      </c>
      <c r="K398" s="12">
        <f t="shared" si="560"/>
        <v>2.6670475000000007</v>
      </c>
      <c r="L398" s="12">
        <f t="shared" si="561"/>
        <v>0.55930000000000013</v>
      </c>
      <c r="M398" s="13">
        <f t="shared" si="562"/>
        <v>3.9702246737745257E-2</v>
      </c>
      <c r="N398" s="13">
        <f t="shared" si="563"/>
        <v>0.10588777790628666</v>
      </c>
      <c r="O398" s="13">
        <f t="shared" si="564"/>
        <v>2.2205466600420925E-2</v>
      </c>
      <c r="P398" s="13">
        <f t="shared" si="565"/>
        <v>5.9223034182986127E-2</v>
      </c>
      <c r="Q398" s="13">
        <f t="shared" si="566"/>
        <v>0.14120386667275861</v>
      </c>
      <c r="R398" s="13">
        <f t="shared" si="567"/>
        <v>6.2097587348077131E-3</v>
      </c>
      <c r="S398" s="13">
        <f t="shared" si="568"/>
        <v>2.208544897350017E-2</v>
      </c>
      <c r="T398" s="13">
        <f t="shared" si="569"/>
        <v>7.8975322630073896E-2</v>
      </c>
      <c r="U398" s="13">
        <f t="shared" si="570"/>
        <v>1.6561721509272077E-2</v>
      </c>
      <c r="V398" s="13">
        <f t="shared" si="571"/>
        <v>3.6604905738683207E-3</v>
      </c>
      <c r="W398" s="13">
        <f t="shared" si="572"/>
        <v>0.12553247319997141</v>
      </c>
      <c r="X398" s="13">
        <f t="shared" si="573"/>
        <v>7.0210312260744021E-2</v>
      </c>
      <c r="Y398" s="13">
        <f t="shared" si="574"/>
        <v>1.9634313823717071E-2</v>
      </c>
      <c r="Z398" s="13">
        <f t="shared" si="575"/>
        <v>1.1577060201259852E-3</v>
      </c>
      <c r="AA398" s="13">
        <f t="shared" si="576"/>
        <v>3.0876569467119586E-3</v>
      </c>
      <c r="AB398" s="13">
        <f t="shared" si="577"/>
        <v>4.1174638702928838E-3</v>
      </c>
      <c r="AC398" s="13">
        <f t="shared" si="578"/>
        <v>3.412674599605883E-4</v>
      </c>
      <c r="AD398" s="13">
        <f t="shared" si="579"/>
        <v>8.3700267204200207E-2</v>
      </c>
      <c r="AE398" s="13">
        <f t="shared" si="580"/>
        <v>4.681355944730918E-2</v>
      </c>
      <c r="AF398" s="13">
        <f t="shared" si="581"/>
        <v>1.3091411899440016E-2</v>
      </c>
      <c r="AG398" s="13">
        <f t="shared" si="582"/>
        <v>2.4406755584522682E-3</v>
      </c>
      <c r="AH398" s="13">
        <f t="shared" si="583"/>
        <v>1.6187624426411583E-4</v>
      </c>
      <c r="AI398" s="13">
        <f t="shared" si="584"/>
        <v>4.3173163257399956E-4</v>
      </c>
      <c r="AJ398" s="13">
        <f t="shared" si="585"/>
        <v>5.7572438566370237E-4</v>
      </c>
      <c r="AK398" s="13">
        <f t="shared" si="586"/>
        <v>5.1182809449113777E-4</v>
      </c>
      <c r="AL398" s="13">
        <f t="shared" si="587"/>
        <v>2.0362469237865177E-5</v>
      </c>
      <c r="AM398" s="13">
        <f t="shared" si="588"/>
        <v>4.4646517679258819E-2</v>
      </c>
      <c r="AN398" s="13">
        <f t="shared" si="589"/>
        <v>2.4970797338009457E-2</v>
      </c>
      <c r="AO398" s="13">
        <f t="shared" si="590"/>
        <v>6.9830834755743466E-3</v>
      </c>
      <c r="AP398" s="13">
        <f t="shared" si="591"/>
        <v>1.3018795292962448E-3</v>
      </c>
      <c r="AQ398" s="13">
        <f t="shared" si="592"/>
        <v>1.8203530518384736E-4</v>
      </c>
      <c r="AR398" s="13">
        <f t="shared" si="593"/>
        <v>1.8107476683384007E-5</v>
      </c>
      <c r="AS398" s="13">
        <f t="shared" si="594"/>
        <v>4.8293500419727615E-5</v>
      </c>
      <c r="AT398" s="13">
        <f t="shared" si="595"/>
        <v>6.4400529780341782E-5</v>
      </c>
      <c r="AU398" s="13">
        <f t="shared" si="596"/>
        <v>5.7253090649778708E-5</v>
      </c>
      <c r="AV398" s="13">
        <f t="shared" si="597"/>
        <v>3.817417807119143E-5</v>
      </c>
      <c r="AW398" s="13">
        <f t="shared" si="598"/>
        <v>8.4373003685960818E-7</v>
      </c>
      <c r="AX398" s="13">
        <f t="shared" si="599"/>
        <v>1.9845730560028862E-2</v>
      </c>
      <c r="AY398" s="13">
        <f t="shared" si="600"/>
        <v>1.1099717102224143E-2</v>
      </c>
      <c r="AZ398" s="13">
        <f t="shared" si="601"/>
        <v>3.1040358876369824E-3</v>
      </c>
      <c r="BA398" s="13">
        <f t="shared" si="602"/>
        <v>5.7869575731845507E-4</v>
      </c>
      <c r="BB398" s="13">
        <f t="shared" si="603"/>
        <v>8.0916134267052957E-5</v>
      </c>
      <c r="BC398" s="13">
        <f t="shared" si="604"/>
        <v>9.0512787791125489E-6</v>
      </c>
      <c r="BD398" s="13">
        <f t="shared" si="605"/>
        <v>1.6879186181694461E-6</v>
      </c>
      <c r="BE398" s="13">
        <f t="shared" si="606"/>
        <v>4.5017591307922769E-6</v>
      </c>
      <c r="BF398" s="13">
        <f t="shared" si="607"/>
        <v>6.0032027176908604E-6</v>
      </c>
      <c r="BG398" s="13">
        <f t="shared" si="608"/>
        <v>5.3369422667368724E-6</v>
      </c>
      <c r="BH398" s="13">
        <f t="shared" si="609"/>
        <v>3.558469632536228E-6</v>
      </c>
      <c r="BI398" s="13">
        <f t="shared" si="610"/>
        <v>1.8981215074563327E-6</v>
      </c>
      <c r="BJ398" s="14">
        <f t="shared" si="611"/>
        <v>0.80029244065053051</v>
      </c>
      <c r="BK398" s="14">
        <f t="shared" si="612"/>
        <v>0.13613256749952249</v>
      </c>
      <c r="BL398" s="14">
        <f t="shared" si="613"/>
        <v>5.4112443207976313E-2</v>
      </c>
      <c r="BM398" s="14">
        <f t="shared" si="614"/>
        <v>0.60616413317096285</v>
      </c>
      <c r="BN398" s="14">
        <f t="shared" si="615"/>
        <v>0.37443215083500531</v>
      </c>
    </row>
    <row r="399" spans="1:66" x14ac:dyDescent="0.25">
      <c r="A399" t="s">
        <v>40</v>
      </c>
      <c r="B399" t="s">
        <v>237</v>
      </c>
      <c r="C399" t="s">
        <v>236</v>
      </c>
      <c r="D399" s="11">
        <v>44413</v>
      </c>
      <c r="E399" s="10">
        <f>VLOOKUP(A399,home!$A$2:$E$405,3,FALSE)</f>
        <v>1.4975000000000001</v>
      </c>
      <c r="F399" s="10">
        <f>VLOOKUP(B399,home!$B$2:$E$405,3,FALSE)</f>
        <v>0.67</v>
      </c>
      <c r="G399" s="10">
        <f>VLOOKUP(C399,away!$B$2:$E$405,4,FALSE)</f>
        <v>0.95</v>
      </c>
      <c r="H399" s="10">
        <f>VLOOKUP(A399,away!$A$2:$E$405,3,FALSE)</f>
        <v>1.175</v>
      </c>
      <c r="I399" s="10">
        <f>VLOOKUP(C399,away!$B$2:$E$405,3,FALSE)</f>
        <v>0.74</v>
      </c>
      <c r="J399" s="10">
        <f>VLOOKUP(B399,home!$B$2:$E$405,4,FALSE)</f>
        <v>1.03</v>
      </c>
      <c r="K399" s="12">
        <f t="shared" si="560"/>
        <v>0.95315874999999994</v>
      </c>
      <c r="L399" s="12">
        <f t="shared" si="561"/>
        <v>0.89558500000000008</v>
      </c>
      <c r="M399" s="13">
        <f t="shared" si="562"/>
        <v>0.1574348196288036</v>
      </c>
      <c r="N399" s="13">
        <f t="shared" si="563"/>
        <v>0.15006037588386589</v>
      </c>
      <c r="O399" s="13">
        <f t="shared" si="564"/>
        <v>0.14099626293726208</v>
      </c>
      <c r="P399" s="13">
        <f t="shared" si="565"/>
        <v>0.13439182173595204</v>
      </c>
      <c r="Q399" s="13">
        <f t="shared" si="566"/>
        <v>7.1515680150997865E-2</v>
      </c>
      <c r="R399" s="13">
        <f t="shared" si="567"/>
        <v>6.3137069071333929E-2</v>
      </c>
      <c r="S399" s="13">
        <f t="shared" si="568"/>
        <v>2.8680379905938417E-2</v>
      </c>
      <c r="T399" s="13">
        <f t="shared" si="569"/>
        <v>6.4048370408031435E-2</v>
      </c>
      <c r="U399" s="13">
        <f t="shared" si="570"/>
        <v>6.0179649834696314E-2</v>
      </c>
      <c r="V399" s="13">
        <f t="shared" si="571"/>
        <v>2.7202852108899542E-3</v>
      </c>
      <c r="W399" s="13">
        <f t="shared" si="572"/>
        <v>2.2721932099374981E-2</v>
      </c>
      <c r="X399" s="13">
        <f t="shared" si="573"/>
        <v>2.0349421559218744E-2</v>
      </c>
      <c r="Y399" s="13">
        <f t="shared" si="574"/>
        <v>9.1123183535564596E-3</v>
      </c>
      <c r="Z399" s="13">
        <f t="shared" si="575"/>
        <v>1.884820400141687E-2</v>
      </c>
      <c r="AA399" s="13">
        <f t="shared" si="576"/>
        <v>1.7965330565735502E-2</v>
      </c>
      <c r="AB399" s="13">
        <f t="shared" si="577"/>
        <v>8.5619060126866202E-3</v>
      </c>
      <c r="AC399" s="13">
        <f t="shared" si="578"/>
        <v>1.4513311206934543E-4</v>
      </c>
      <c r="AD399" s="13">
        <f t="shared" si="579"/>
        <v>5.4144020993562823E-3</v>
      </c>
      <c r="AE399" s="13">
        <f t="shared" si="580"/>
        <v>4.8490573041519965E-3</v>
      </c>
      <c r="AF399" s="13">
        <f t="shared" si="581"/>
        <v>2.1713714928694831E-3</v>
      </c>
      <c r="AG399" s="13">
        <f t="shared" si="582"/>
        <v>6.4821591281383868E-4</v>
      </c>
      <c r="AH399" s="13">
        <f t="shared" si="583"/>
        <v>4.2200421951522314E-3</v>
      </c>
      <c r="AI399" s="13">
        <f t="shared" si="584"/>
        <v>4.0223701436785568E-3</v>
      </c>
      <c r="AJ399" s="13">
        <f t="shared" si="585"/>
        <v>1.9169786490929866E-3</v>
      </c>
      <c r="AK399" s="13">
        <f t="shared" si="586"/>
        <v>6.0906165764871992E-4</v>
      </c>
      <c r="AL399" s="13">
        <f t="shared" si="587"/>
        <v>4.9556263020328534E-6</v>
      </c>
      <c r="AM399" s="13">
        <f t="shared" si="588"/>
        <v>1.0321569474039619E-3</v>
      </c>
      <c r="AN399" s="13">
        <f t="shared" si="589"/>
        <v>9.2438427974077741E-4</v>
      </c>
      <c r="AO399" s="13">
        <f t="shared" si="590"/>
        <v>4.139323475858221E-4</v>
      </c>
      <c r="AP399" s="13">
        <f t="shared" si="591"/>
        <v>1.2357053383754951E-4</v>
      </c>
      <c r="AQ399" s="13">
        <f t="shared" si="592"/>
        <v>2.7666979136725443E-5</v>
      </c>
      <c r="AR399" s="13">
        <f t="shared" si="593"/>
        <v>7.5588129786908261E-4</v>
      </c>
      <c r="AS399" s="13">
        <f t="shared" si="594"/>
        <v>7.2047487302527244E-4</v>
      </c>
      <c r="AT399" s="13">
        <f t="shared" si="595"/>
        <v>3.4336346468958863E-4</v>
      </c>
      <c r="AU399" s="13">
        <f t="shared" si="596"/>
        <v>1.0909329693306582E-4</v>
      </c>
      <c r="AV399" s="13">
        <f t="shared" si="597"/>
        <v>2.5995807634524956E-5</v>
      </c>
      <c r="AW399" s="13">
        <f t="shared" si="598"/>
        <v>1.1750817967134024E-7</v>
      </c>
      <c r="AX399" s="13">
        <f t="shared" si="599"/>
        <v>1.6396823763189594E-4</v>
      </c>
      <c r="AY399" s="13">
        <f t="shared" si="600"/>
        <v>1.4684749409956156E-4</v>
      </c>
      <c r="AZ399" s="13">
        <f t="shared" si="601"/>
        <v>6.5757206501577923E-5</v>
      </c>
      <c r="BA399" s="13">
        <f t="shared" si="602"/>
        <v>1.963038926157189E-5</v>
      </c>
      <c r="BB399" s="13">
        <f t="shared" si="603"/>
        <v>4.395170541706215E-6</v>
      </c>
      <c r="BC399" s="13">
        <f t="shared" si="604"/>
        <v>7.8724976191879246E-7</v>
      </c>
      <c r="BD399" s="13">
        <f t="shared" si="605"/>
        <v>1.1282599202534701E-4</v>
      </c>
      <c r="BE399" s="13">
        <f t="shared" si="606"/>
        <v>1.0754108152638972E-4</v>
      </c>
      <c r="BF399" s="13">
        <f t="shared" si="607"/>
        <v>5.1251861420670846E-5</v>
      </c>
      <c r="BG399" s="13">
        <f t="shared" si="608"/>
        <v>1.6283720055633283E-5</v>
      </c>
      <c r="BH399" s="13">
        <f t="shared" si="609"/>
        <v>3.8802425633943371E-6</v>
      </c>
      <c r="BI399" s="13">
        <f t="shared" si="610"/>
        <v>7.3969743028434852E-7</v>
      </c>
      <c r="BJ399" s="14">
        <f t="shared" si="611"/>
        <v>0.35381424209974</v>
      </c>
      <c r="BK399" s="14">
        <f t="shared" si="612"/>
        <v>0.32352424271405494</v>
      </c>
      <c r="BL399" s="14">
        <f t="shared" si="613"/>
        <v>0.30385600240246019</v>
      </c>
      <c r="BM399" s="14">
        <f t="shared" si="614"/>
        <v>0.28235993182353664</v>
      </c>
      <c r="BN399" s="14">
        <f t="shared" si="615"/>
        <v>0.71753602940821537</v>
      </c>
    </row>
    <row r="400" spans="1:66" x14ac:dyDescent="0.25">
      <c r="A400" t="s">
        <v>40</v>
      </c>
      <c r="B400" t="s">
        <v>319</v>
      </c>
      <c r="C400" t="s">
        <v>318</v>
      </c>
      <c r="D400" s="11">
        <v>44413</v>
      </c>
      <c r="E400" s="10">
        <f>VLOOKUP(A400,home!$A$2:$E$405,3,FALSE)</f>
        <v>1.4975000000000001</v>
      </c>
      <c r="F400" s="10">
        <f>VLOOKUP(B400,home!$B$2:$E$405,3,FALSE)</f>
        <v>0.95</v>
      </c>
      <c r="G400" s="10">
        <f>VLOOKUP(C400,away!$B$2:$E$405,4,FALSE)</f>
        <v>0.98</v>
      </c>
      <c r="H400" s="10">
        <f>VLOOKUP(A400,away!$A$2:$E$405,3,FALSE)</f>
        <v>1.175</v>
      </c>
      <c r="I400" s="10">
        <f>VLOOKUP(C400,away!$B$2:$E$405,3,FALSE)</f>
        <v>0.77</v>
      </c>
      <c r="J400" s="10">
        <f>VLOOKUP(B400,home!$B$2:$E$405,4,FALSE)</f>
        <v>1.25</v>
      </c>
      <c r="K400" s="12">
        <f t="shared" si="560"/>
        <v>1.3941725</v>
      </c>
      <c r="L400" s="12">
        <f t="shared" si="561"/>
        <v>1.1309375000000002</v>
      </c>
      <c r="M400" s="13">
        <f t="shared" si="562"/>
        <v>8.0049506856649022E-2</v>
      </c>
      <c r="N400" s="13">
        <f t="shared" si="563"/>
        <v>0.11160282109810152</v>
      </c>
      <c r="O400" s="13">
        <f t="shared" si="564"/>
        <v>9.0530989160691508E-2</v>
      </c>
      <c r="P400" s="13">
        <f t="shared" si="565"/>
        <v>0.12621581548563421</v>
      </c>
      <c r="Q400" s="13">
        <f t="shared" si="566"/>
        <v>7.7796792048696481E-2</v>
      </c>
      <c r="R400" s="13">
        <f t="shared" si="567"/>
        <v>5.1192445276959805E-2</v>
      </c>
      <c r="S400" s="13">
        <f t="shared" si="568"/>
        <v>4.9751812048110265E-2</v>
      </c>
      <c r="T400" s="13">
        <f t="shared" si="569"/>
        <v>8.7983309507572688E-2</v>
      </c>
      <c r="U400" s="13">
        <f t="shared" si="570"/>
        <v>7.1371099412892255E-2</v>
      </c>
      <c r="V400" s="13">
        <f t="shared" si="571"/>
        <v>8.7160860768398796E-3</v>
      </c>
      <c r="W400" s="13">
        <f t="shared" si="572"/>
        <v>3.6154049354170423E-2</v>
      </c>
      <c r="X400" s="13">
        <f t="shared" si="573"/>
        <v>4.0887970191482111E-2</v>
      </c>
      <c r="Y400" s="13">
        <f t="shared" si="574"/>
        <v>2.3120869394214663E-2</v>
      </c>
      <c r="Z400" s="13">
        <f t="shared" si="575"/>
        <v>1.9298485360137237E-2</v>
      </c>
      <c r="AA400" s="13">
        <f t="shared" si="576"/>
        <v>2.6905417580755937E-2</v>
      </c>
      <c r="AB400" s="13">
        <f t="shared" si="577"/>
        <v>1.8755396646053229E-2</v>
      </c>
      <c r="AC400" s="13">
        <f t="shared" si="578"/>
        <v>8.5892777109902946E-4</v>
      </c>
      <c r="AD400" s="13">
        <f t="shared" si="579"/>
        <v>1.260124534330679E-2</v>
      </c>
      <c r="AE400" s="13">
        <f t="shared" si="580"/>
        <v>1.4251220905446024E-2</v>
      </c>
      <c r="AF400" s="13">
        <f t="shared" si="581"/>
        <v>8.058620071376435E-3</v>
      </c>
      <c r="AG400" s="13">
        <f t="shared" si="582"/>
        <v>3.0379318789907619E-3</v>
      </c>
      <c r="AH400" s="13">
        <f t="shared" si="583"/>
        <v>5.4563451967450573E-3</v>
      </c>
      <c r="AI400" s="13">
        <f t="shared" si="584"/>
        <v>7.6070864238090485E-3</v>
      </c>
      <c r="AJ400" s="13">
        <f t="shared" si="585"/>
        <v>5.3027953485989612E-3</v>
      </c>
      <c r="AK400" s="13">
        <f t="shared" si="586"/>
        <v>2.4643371493815276E-3</v>
      </c>
      <c r="AL400" s="13">
        <f t="shared" si="587"/>
        <v>5.4171611208878913E-5</v>
      </c>
      <c r="AM400" s="13">
        <f t="shared" si="588"/>
        <v>3.5136619446782752E-3</v>
      </c>
      <c r="AN400" s="13">
        <f t="shared" si="589"/>
        <v>3.9737320555595871E-3</v>
      </c>
      <c r="AO400" s="13">
        <f t="shared" si="590"/>
        <v>2.2470212982922118E-3</v>
      </c>
      <c r="AP400" s="13">
        <f t="shared" si="591"/>
        <v>8.4708021651244908E-4</v>
      </c>
      <c r="AQ400" s="13">
        <f t="shared" si="592"/>
        <v>2.3949869559051221E-4</v>
      </c>
      <c r="AR400" s="13">
        <f t="shared" si="593"/>
        <v>1.234157079188771E-3</v>
      </c>
      <c r="AS400" s="13">
        <f t="shared" si="594"/>
        <v>1.7206278604853071E-3</v>
      </c>
      <c r="AT400" s="13">
        <f t="shared" si="595"/>
        <v>1.199426022911226E-3</v>
      </c>
      <c r="AU400" s="13">
        <f t="shared" si="596"/>
        <v>5.5740225897573357E-4</v>
      </c>
      <c r="AV400" s="13">
        <f t="shared" si="597"/>
        <v>1.9427872522546148E-4</v>
      </c>
      <c r="AW400" s="13">
        <f t="shared" si="598"/>
        <v>2.3725991415202482E-6</v>
      </c>
      <c r="AX400" s="13">
        <f t="shared" si="599"/>
        <v>8.1644180959449507E-4</v>
      </c>
      <c r="AY400" s="13">
        <f t="shared" si="600"/>
        <v>9.2334465903827435E-4</v>
      </c>
      <c r="AZ400" s="13">
        <f t="shared" si="601"/>
        <v>5.2212255016554948E-4</v>
      </c>
      <c r="BA400" s="13">
        <f t="shared" si="602"/>
        <v>1.9682932385928364E-4</v>
      </c>
      <c r="BB400" s="13">
        <f t="shared" si="603"/>
        <v>5.5650415863027199E-5</v>
      </c>
      <c r="BC400" s="13">
        <f t="shared" si="604"/>
        <v>1.2587428438018449E-5</v>
      </c>
      <c r="BD400" s="13">
        <f t="shared" si="605"/>
        <v>2.3262575362417511E-4</v>
      </c>
      <c r="BE400" s="13">
        <f t="shared" si="606"/>
        <v>3.2432042849460033E-4</v>
      </c>
      <c r="BF400" s="13">
        <f t="shared" si="607"/>
        <v>2.2607931129769413E-4</v>
      </c>
      <c r="BG400" s="13">
        <f t="shared" si="608"/>
        <v>1.0506451954339478E-4</v>
      </c>
      <c r="BH400" s="13">
        <f t="shared" si="609"/>
        <v>3.6619515968278394E-5</v>
      </c>
      <c r="BI400" s="13">
        <f t="shared" si="610"/>
        <v>1.0210784425256916E-5</v>
      </c>
      <c r="BJ400" s="14">
        <f t="shared" si="611"/>
        <v>0.42884280019094956</v>
      </c>
      <c r="BK400" s="14">
        <f t="shared" si="612"/>
        <v>0.2665696645085795</v>
      </c>
      <c r="BL400" s="14">
        <f t="shared" si="613"/>
        <v>0.28542672445602724</v>
      </c>
      <c r="BM400" s="14">
        <f t="shared" si="614"/>
        <v>0.4618283325290643</v>
      </c>
      <c r="BN400" s="14">
        <f t="shared" si="615"/>
        <v>0.53738836992673256</v>
      </c>
    </row>
    <row r="401" spans="1:66" x14ac:dyDescent="0.25">
      <c r="A401" t="s">
        <v>40</v>
      </c>
      <c r="B401" t="s">
        <v>235</v>
      </c>
      <c r="C401" t="s">
        <v>234</v>
      </c>
      <c r="D401" s="11">
        <v>44413</v>
      </c>
      <c r="E401" s="10">
        <f>VLOOKUP(A401,home!$A$2:$E$405,3,FALSE)</f>
        <v>1.4975000000000001</v>
      </c>
      <c r="F401" s="10">
        <f>VLOOKUP(B401,home!$B$2:$E$405,3,FALSE)</f>
        <v>0.6</v>
      </c>
      <c r="G401" s="10">
        <f>VLOOKUP(C401,away!$B$2:$E$405,4,FALSE)</f>
        <v>0.95</v>
      </c>
      <c r="H401" s="10">
        <f>VLOOKUP(A401,away!$A$2:$E$405,3,FALSE)</f>
        <v>1.175</v>
      </c>
      <c r="I401" s="10">
        <f>VLOOKUP(C401,away!$B$2:$E$405,3,FALSE)</f>
        <v>0.53</v>
      </c>
      <c r="J401" s="10">
        <f>VLOOKUP(B401,home!$B$2:$E$405,4,FALSE)</f>
        <v>0.63</v>
      </c>
      <c r="K401" s="12">
        <f t="shared" si="560"/>
        <v>0.85357499999999997</v>
      </c>
      <c r="L401" s="12">
        <f t="shared" si="561"/>
        <v>0.39233250000000003</v>
      </c>
      <c r="M401" s="13">
        <f t="shared" si="562"/>
        <v>0.28767972028855021</v>
      </c>
      <c r="N401" s="13">
        <f t="shared" si="563"/>
        <v>0.24555621724529925</v>
      </c>
      <c r="O401" s="13">
        <f t="shared" si="564"/>
        <v>0.11286610386010763</v>
      </c>
      <c r="P401" s="13">
        <f t="shared" si="565"/>
        <v>9.6339684602391382E-2</v>
      </c>
      <c r="Q401" s="13">
        <f t="shared" si="566"/>
        <v>0.10480032406757815</v>
      </c>
      <c r="R401" s="13">
        <f t="shared" si="567"/>
        <v>2.214052034634784E-2</v>
      </c>
      <c r="S401" s="13">
        <f t="shared" si="568"/>
        <v>8.0656839661645465E-3</v>
      </c>
      <c r="T401" s="13">
        <f t="shared" si="569"/>
        <v>4.1116573142243103E-2</v>
      </c>
      <c r="U401" s="13">
        <f t="shared" si="570"/>
        <v>1.8898594654633859E-2</v>
      </c>
      <c r="V401" s="13">
        <f t="shared" si="571"/>
        <v>3.001198109494286E-4</v>
      </c>
      <c r="W401" s="13">
        <f t="shared" si="572"/>
        <v>2.9818312205327675E-2</v>
      </c>
      <c r="X401" s="13">
        <f t="shared" si="573"/>
        <v>1.1698692973296719E-2</v>
      </c>
      <c r="Y401" s="13">
        <f t="shared" si="574"/>
        <v>2.2948887304729678E-3</v>
      </c>
      <c r="Z401" s="13">
        <f t="shared" si="575"/>
        <v>2.8954818995945053E-3</v>
      </c>
      <c r="AA401" s="13">
        <f t="shared" si="576"/>
        <v>2.4715109624463801E-3</v>
      </c>
      <c r="AB401" s="13">
        <f t="shared" si="577"/>
        <v>1.0548099848850844E-3</v>
      </c>
      <c r="AC401" s="13">
        <f t="shared" si="578"/>
        <v>6.2816054388532169E-6</v>
      </c>
      <c r="AD401" s="13">
        <f t="shared" si="579"/>
        <v>6.3630414601656407E-3</v>
      </c>
      <c r="AE401" s="13">
        <f t="shared" si="580"/>
        <v>2.4964279636704363E-3</v>
      </c>
      <c r="AF401" s="13">
        <f t="shared" si="581"/>
        <v>4.8971491202836573E-4</v>
      </c>
      <c r="AG401" s="13">
        <f t="shared" si="582"/>
        <v>6.4043691907789618E-5</v>
      </c>
      <c r="AH401" s="13">
        <f t="shared" si="583"/>
        <v>2.8399791309316529E-4</v>
      </c>
      <c r="AI401" s="13">
        <f t="shared" si="584"/>
        <v>2.4241351866849856E-4</v>
      </c>
      <c r="AJ401" s="13">
        <f t="shared" si="585"/>
        <v>1.0345905959873182E-4</v>
      </c>
      <c r="AK401" s="13">
        <f t="shared" si="586"/>
        <v>2.9436688932329175E-5</v>
      </c>
      <c r="AL401" s="13">
        <f t="shared" si="587"/>
        <v>8.414467118763695E-8</v>
      </c>
      <c r="AM401" s="13">
        <f t="shared" si="588"/>
        <v>1.0862666228721777E-3</v>
      </c>
      <c r="AN401" s="13">
        <f t="shared" si="589"/>
        <v>4.2617769981799871E-4</v>
      </c>
      <c r="AO401" s="13">
        <f t="shared" si="590"/>
        <v>8.3601681206922496E-5</v>
      </c>
      <c r="AP401" s="13">
        <f t="shared" si="591"/>
        <v>1.0933218864038309E-5</v>
      </c>
      <c r="AQ401" s="13">
        <f t="shared" si="592"/>
        <v>1.0723642724938273E-6</v>
      </c>
      <c r="AR401" s="13">
        <f t="shared" si="593"/>
        <v>2.2284322247724868E-5</v>
      </c>
      <c r="AS401" s="13">
        <f t="shared" si="594"/>
        <v>1.9021340362601753E-5</v>
      </c>
      <c r="AT401" s="13">
        <f t="shared" si="595"/>
        <v>8.1180703000038952E-6</v>
      </c>
      <c r="AU401" s="13">
        <f t="shared" si="596"/>
        <v>2.3097939521086082E-6</v>
      </c>
      <c r="AV401" s="13">
        <f t="shared" si="597"/>
        <v>4.9289559316777624E-7</v>
      </c>
      <c r="AW401" s="13">
        <f t="shared" si="598"/>
        <v>7.8274461642600552E-10</v>
      </c>
      <c r="AX401" s="13">
        <f t="shared" si="599"/>
        <v>1.5453500543635311E-4</v>
      </c>
      <c r="AY401" s="13">
        <f t="shared" si="600"/>
        <v>6.0629105020358016E-5</v>
      </c>
      <c r="AZ401" s="13">
        <f t="shared" si="601"/>
        <v>1.1893384172699806E-5</v>
      </c>
      <c r="BA401" s="13">
        <f t="shared" si="602"/>
        <v>1.5553870486452492E-6</v>
      </c>
      <c r="BB401" s="13">
        <f t="shared" si="603"/>
        <v>1.5255722231565304E-7</v>
      </c>
      <c r="BC401" s="13">
        <f t="shared" si="604"/>
        <v>1.1970631284831197E-8</v>
      </c>
      <c r="BD401" s="13">
        <f t="shared" si="605"/>
        <v>1.4571439763759188E-6</v>
      </c>
      <c r="BE401" s="13">
        <f t="shared" si="606"/>
        <v>1.243781669635075E-6</v>
      </c>
      <c r="BF401" s="13">
        <f t="shared" si="607"/>
        <v>5.3083046932937951E-7</v>
      </c>
      <c r="BG401" s="13">
        <f t="shared" si="608"/>
        <v>1.510345392859417E-7</v>
      </c>
      <c r="BH401" s="13">
        <f t="shared" si="609"/>
        <v>3.2229826717749417E-8</v>
      </c>
      <c r="BI401" s="13">
        <f t="shared" si="610"/>
        <v>5.5021148681205937E-9</v>
      </c>
      <c r="BJ401" s="14">
        <f t="shared" si="611"/>
        <v>0.44653506538855531</v>
      </c>
      <c r="BK401" s="14">
        <f t="shared" si="612"/>
        <v>0.39245220352318594</v>
      </c>
      <c r="BL401" s="14">
        <f t="shared" si="613"/>
        <v>0.15814649393376537</v>
      </c>
      <c r="BM401" s="14">
        <f t="shared" si="614"/>
        <v>0.13058604601255103</v>
      </c>
      <c r="BN401" s="14">
        <f t="shared" si="615"/>
        <v>0.86938257041027445</v>
      </c>
    </row>
    <row r="402" spans="1:66" x14ac:dyDescent="0.25">
      <c r="A402" t="s">
        <v>40</v>
      </c>
      <c r="B402" t="s">
        <v>239</v>
      </c>
      <c r="C402" t="s">
        <v>238</v>
      </c>
      <c r="D402" s="11">
        <v>44413</v>
      </c>
      <c r="E402" s="10">
        <f>VLOOKUP(A402,home!$A$2:$E$405,3,FALSE)</f>
        <v>1.4975000000000001</v>
      </c>
      <c r="F402" s="10">
        <f>VLOOKUP(B402,home!$B$2:$E$405,3,FALSE)</f>
        <v>0.98</v>
      </c>
      <c r="G402" s="10">
        <f>VLOOKUP(C402,away!$B$2:$E$405,4,FALSE)</f>
        <v>0.9</v>
      </c>
      <c r="H402" s="10">
        <f>VLOOKUP(A402,away!$A$2:$E$405,3,FALSE)</f>
        <v>1.175</v>
      </c>
      <c r="I402" s="10">
        <f>VLOOKUP(C402,away!$B$2:$E$405,3,FALSE)</f>
        <v>0.56999999999999995</v>
      </c>
      <c r="J402" s="10">
        <f>VLOOKUP(B402,home!$B$2:$E$405,4,FALSE)</f>
        <v>1.03</v>
      </c>
      <c r="K402" s="12">
        <f t="shared" si="560"/>
        <v>1.3207950000000002</v>
      </c>
      <c r="L402" s="12">
        <f t="shared" si="561"/>
        <v>0.68984250000000003</v>
      </c>
      <c r="M402" s="13">
        <f t="shared" si="562"/>
        <v>0.13390328410983618</v>
      </c>
      <c r="N402" s="13">
        <f t="shared" si="563"/>
        <v>0.1768587881358511</v>
      </c>
      <c r="O402" s="13">
        <f t="shared" si="564"/>
        <v>9.2372176268539663E-2</v>
      </c>
      <c r="P402" s="13">
        <f t="shared" si="565"/>
        <v>0.12200470855460586</v>
      </c>
      <c r="Q402" s="13">
        <f t="shared" si="566"/>
        <v>0.11679710153794576</v>
      </c>
      <c r="R402" s="13">
        <f t="shared" si="567"/>
        <v>3.1861126503765033E-2</v>
      </c>
      <c r="S402" s="13">
        <f t="shared" si="568"/>
        <v>2.7790858544747398E-2</v>
      </c>
      <c r="T402" s="13">
        <f t="shared" si="569"/>
        <v>8.057160451769034E-2</v>
      </c>
      <c r="U402" s="13">
        <f t="shared" si="570"/>
        <v>4.2082016580540345E-2</v>
      </c>
      <c r="V402" s="13">
        <f t="shared" si="571"/>
        <v>2.8134863820840359E-3</v>
      </c>
      <c r="W402" s="13">
        <f t="shared" si="572"/>
        <v>5.1421675908603685E-2</v>
      </c>
      <c r="X402" s="13">
        <f t="shared" si="573"/>
        <v>3.5472857462980942E-2</v>
      </c>
      <c r="Y402" s="13">
        <f t="shared" si="574"/>
        <v>1.2235342337203213E-2</v>
      </c>
      <c r="Z402" s="13">
        <f t="shared" si="575"/>
        <v>7.3263863867245099E-3</v>
      </c>
      <c r="AA402" s="13">
        <f t="shared" si="576"/>
        <v>9.6766545076538008E-3</v>
      </c>
      <c r="AB402" s="13">
        <f t="shared" si="577"/>
        <v>6.3904384452183024E-3</v>
      </c>
      <c r="AC402" s="13">
        <f t="shared" si="578"/>
        <v>1.6021759116590834E-4</v>
      </c>
      <c r="AD402" s="13">
        <f t="shared" si="579"/>
        <v>1.6979373107926056E-2</v>
      </c>
      <c r="AE402" s="13">
        <f t="shared" si="580"/>
        <v>1.1713093193204481E-2</v>
      </c>
      <c r="AF402" s="13">
        <f t="shared" si="581"/>
        <v>4.0400947455665808E-3</v>
      </c>
      <c r="AG402" s="13">
        <f t="shared" si="582"/>
        <v>9.290096865061712E-4</v>
      </c>
      <c r="AH402" s="13">
        <f t="shared" si="583"/>
        <v>1.2635131752460006E-3</v>
      </c>
      <c r="AI402" s="13">
        <f t="shared" si="584"/>
        <v>1.6688418842990414E-3</v>
      </c>
      <c r="AJ402" s="13">
        <f t="shared" si="585"/>
        <v>1.1020990082863766E-3</v>
      </c>
      <c r="AK402" s="13">
        <f t="shared" si="586"/>
        <v>4.8521561988320157E-4</v>
      </c>
      <c r="AL402" s="13">
        <f t="shared" si="587"/>
        <v>5.8392296038037935E-6</v>
      </c>
      <c r="AM402" s="13">
        <f t="shared" si="588"/>
        <v>4.485254220816636E-3</v>
      </c>
      <c r="AN402" s="13">
        <f t="shared" si="589"/>
        <v>3.0941189848237003E-3</v>
      </c>
      <c r="AO402" s="13">
        <f t="shared" si="590"/>
        <v>1.0672273878941216E-3</v>
      </c>
      <c r="AP402" s="13">
        <f t="shared" si="591"/>
        <v>2.4540626977778354E-4</v>
      </c>
      <c r="AQ402" s="13">
        <f t="shared" si="592"/>
        <v>4.2322918664795154E-5</v>
      </c>
      <c r="AR402" s="13">
        <f t="shared" si="593"/>
        <v>1.7432501751892793E-4</v>
      </c>
      <c r="AS402" s="13">
        <f t="shared" si="594"/>
        <v>2.3024761151391244E-4</v>
      </c>
      <c r="AT402" s="13">
        <f t="shared" si="595"/>
        <v>1.5205494702475903E-4</v>
      </c>
      <c r="AU402" s="13">
        <f t="shared" si="596"/>
        <v>6.6944471251855533E-5</v>
      </c>
      <c r="AV402" s="13">
        <f t="shared" si="597"/>
        <v>2.2104980726773637E-5</v>
      </c>
      <c r="AW402" s="13">
        <f t="shared" si="598"/>
        <v>1.4778774237679143E-7</v>
      </c>
      <c r="AX402" s="13">
        <f t="shared" si="599"/>
        <v>9.8735022476391832E-4</v>
      </c>
      <c r="AY402" s="13">
        <f t="shared" si="600"/>
        <v>6.8111614742670339E-4</v>
      </c>
      <c r="AZ402" s="13">
        <f t="shared" si="601"/>
        <v>2.3493143296560279E-4</v>
      </c>
      <c r="BA402" s="13">
        <f t="shared" si="602"/>
        <v>5.402189568185795E-5</v>
      </c>
      <c r="BB402" s="13">
        <f t="shared" si="603"/>
        <v>9.3166498929780224E-6</v>
      </c>
      <c r="BC402" s="13">
        <f t="shared" si="604"/>
        <v>1.2854042107593388E-6</v>
      </c>
      <c r="BD402" s="13">
        <f t="shared" si="605"/>
        <v>2.0042800982966825E-5</v>
      </c>
      <c r="BE402" s="13">
        <f t="shared" si="606"/>
        <v>2.6472431324297672E-5</v>
      </c>
      <c r="BF402" s="13">
        <f t="shared" si="607"/>
        <v>1.7482327465487875E-5</v>
      </c>
      <c r="BG402" s="13">
        <f t="shared" si="608"/>
        <v>7.6968569015930198E-6</v>
      </c>
      <c r="BH402" s="13">
        <f t="shared" si="609"/>
        <v>2.5414925278348884E-6</v>
      </c>
      <c r="BI402" s="13">
        <f t="shared" si="610"/>
        <v>6.7135812466033584E-7</v>
      </c>
      <c r="BJ402" s="14">
        <f t="shared" si="611"/>
        <v>0.51792129217039717</v>
      </c>
      <c r="BK402" s="14">
        <f t="shared" si="612"/>
        <v>0.2873595105594699</v>
      </c>
      <c r="BL402" s="14">
        <f t="shared" si="613"/>
        <v>0.1876226662887949</v>
      </c>
      <c r="BM402" s="14">
        <f t="shared" si="614"/>
        <v>0.3257517019351584</v>
      </c>
      <c r="BN402" s="14">
        <f t="shared" si="615"/>
        <v>0.67379718511054365</v>
      </c>
    </row>
    <row r="403" spans="1:66" x14ac:dyDescent="0.25">
      <c r="A403" t="s">
        <v>13</v>
      </c>
      <c r="B403" t="s">
        <v>53</v>
      </c>
      <c r="C403" t="s">
        <v>249</v>
      </c>
      <c r="D403" s="11">
        <v>44444</v>
      </c>
      <c r="E403" s="10">
        <f>VLOOKUP(A403,home!$A$2:$E$405,3,FALSE)</f>
        <v>1.6655052264808401</v>
      </c>
      <c r="F403" s="10">
        <f>VLOOKUP(B403,home!$B$2:$E$405,3,FALSE)</f>
        <v>0.71</v>
      </c>
      <c r="G403" s="10">
        <f>VLOOKUP(C403,away!$B$2:$E$405,4,FALSE)</f>
        <v>0.98</v>
      </c>
      <c r="H403" s="10">
        <f>VLOOKUP(A403,away!$A$2:$E$405,3,FALSE)</f>
        <v>1.33797909407666</v>
      </c>
      <c r="I403" s="10">
        <f>VLOOKUP(C403,away!$B$2:$E$405,3,FALSE)</f>
        <v>0.68</v>
      </c>
      <c r="J403" s="10">
        <f>VLOOKUP(B403,home!$B$2:$E$405,4,FALSE)</f>
        <v>1.45</v>
      </c>
      <c r="K403" s="12">
        <f t="shared" si="560"/>
        <v>1.1588585365853683</v>
      </c>
      <c r="L403" s="12">
        <f t="shared" si="561"/>
        <v>1.3192473867595869</v>
      </c>
      <c r="M403" s="13">
        <f t="shared" si="562"/>
        <v>8.3901991991208402E-2</v>
      </c>
      <c r="N403" s="13">
        <f t="shared" si="563"/>
        <v>9.7230539655529066E-2</v>
      </c>
      <c r="O403" s="13">
        <f t="shared" si="564"/>
        <v>0.11068748367832545</v>
      </c>
      <c r="P403" s="13">
        <f t="shared" si="565"/>
        <v>0.12827113535378107</v>
      </c>
      <c r="Q403" s="13">
        <f t="shared" si="566"/>
        <v>5.6338220448306019E-2</v>
      </c>
      <c r="R403" s="13">
        <f t="shared" si="567"/>
        <v>7.301208679481265E-2</v>
      </c>
      <c r="S403" s="13">
        <f t="shared" si="568"/>
        <v>4.9025904434641124E-2</v>
      </c>
      <c r="T403" s="13">
        <f t="shared" si="569"/>
        <v>7.4324050101113232E-2</v>
      </c>
      <c r="U403" s="13">
        <f t="shared" si="570"/>
        <v>8.4610680056080481E-2</v>
      </c>
      <c r="V403" s="13">
        <f t="shared" si="571"/>
        <v>8.327981883428856E-3</v>
      </c>
      <c r="W403" s="13">
        <f t="shared" si="572"/>
        <v>2.1762675900849265E-2</v>
      </c>
      <c r="X403" s="13">
        <f t="shared" si="573"/>
        <v>2.871035331109123E-2</v>
      </c>
      <c r="Y403" s="13">
        <f t="shared" si="574"/>
        <v>1.893802928930078E-2</v>
      </c>
      <c r="Z403" s="13">
        <f t="shared" si="575"/>
        <v>3.2107001568640235E-2</v>
      </c>
      <c r="AA403" s="13">
        <f t="shared" si="576"/>
        <v>3.7207472851978549E-2</v>
      </c>
      <c r="AB403" s="13">
        <f t="shared" si="577"/>
        <v>2.1559098769641842E-2</v>
      </c>
      <c r="AC403" s="13">
        <f t="shared" si="578"/>
        <v>7.9574964941317634E-4</v>
      </c>
      <c r="AD403" s="13">
        <f t="shared" si="579"/>
        <v>6.3049656866599616E-3</v>
      </c>
      <c r="AE403" s="13">
        <f t="shared" si="580"/>
        <v>8.317809505735017E-3</v>
      </c>
      <c r="AF403" s="13">
        <f t="shared" si="581"/>
        <v>5.486624227002487E-3</v>
      </c>
      <c r="AG403" s="13">
        <f t="shared" si="582"/>
        <v>2.4127382245349559E-3</v>
      </c>
      <c r="AH403" s="13">
        <f t="shared" si="583"/>
        <v>1.0589269479028645E-2</v>
      </c>
      <c r="AI403" s="13">
        <f t="shared" si="584"/>
        <v>1.2271465331975241E-2</v>
      </c>
      <c r="AJ403" s="13">
        <f t="shared" si="585"/>
        <v>7.1104461781854554E-3</v>
      </c>
      <c r="AK403" s="13">
        <f t="shared" si="586"/>
        <v>2.7466670841736745E-3</v>
      </c>
      <c r="AL403" s="13">
        <f t="shared" si="587"/>
        <v>4.8662354046753492E-5</v>
      </c>
      <c r="AM403" s="13">
        <f t="shared" si="588"/>
        <v>1.4613126617727447E-3</v>
      </c>
      <c r="AN403" s="13">
        <f t="shared" si="589"/>
        <v>1.9278329102823892E-3</v>
      </c>
      <c r="AO403" s="13">
        <f t="shared" si="590"/>
        <v>1.2716442644995856E-3</v>
      </c>
      <c r="AP403" s="13">
        <f t="shared" si="591"/>
        <v>5.5920445760963161E-4</v>
      </c>
      <c r="AQ403" s="13">
        <f t="shared" si="592"/>
        <v>1.8443225484145466E-4</v>
      </c>
      <c r="AR403" s="13">
        <f t="shared" si="593"/>
        <v>2.7939732175803213E-3</v>
      </c>
      <c r="AS403" s="13">
        <f t="shared" si="594"/>
        <v>3.2378197141838443E-3</v>
      </c>
      <c r="AT403" s="13">
        <f t="shared" si="595"/>
        <v>1.8760875078531727E-3</v>
      </c>
      <c r="AU403" s="13">
        <f t="shared" si="596"/>
        <v>7.2470667461893958E-4</v>
      </c>
      <c r="AV403" s="13">
        <f t="shared" si="597"/>
        <v>2.0995812910063827E-4</v>
      </c>
      <c r="AW403" s="13">
        <f t="shared" si="598"/>
        <v>2.0665564846775763E-6</v>
      </c>
      <c r="AX403" s="13">
        <f t="shared" si="599"/>
        <v>2.8224244211927201E-4</v>
      </c>
      <c r="AY403" s="13">
        <f t="shared" si="600"/>
        <v>3.7234760419849351E-4</v>
      </c>
      <c r="AZ403" s="13">
        <f t="shared" si="601"/>
        <v>2.4560930190252781E-4</v>
      </c>
      <c r="BA403" s="13">
        <f t="shared" si="602"/>
        <v>1.0800647656625206E-4</v>
      </c>
      <c r="BB403" s="13">
        <f t="shared" si="603"/>
        <v>3.5621815490784638E-5</v>
      </c>
      <c r="BC403" s="13">
        <f t="shared" si="604"/>
        <v>9.3987973995699703E-6</v>
      </c>
      <c r="BD403" s="13">
        <f t="shared" si="605"/>
        <v>6.1432364432818418E-4</v>
      </c>
      <c r="BE403" s="13">
        <f t="shared" si="606"/>
        <v>7.1191419945594993E-4</v>
      </c>
      <c r="BF403" s="13">
        <f t="shared" si="607"/>
        <v>4.1250392367793307E-4</v>
      </c>
      <c r="BG403" s="13">
        <f t="shared" si="608"/>
        <v>1.5934456444304402E-4</v>
      </c>
      <c r="BH403" s="13">
        <f t="shared" si="609"/>
        <v>4.6164452190824736E-5</v>
      </c>
      <c r="BI403" s="13">
        <f t="shared" si="610"/>
        <v>1.0699613901624868E-5</v>
      </c>
      <c r="BJ403" s="14">
        <f t="shared" si="611"/>
        <v>0.3262836593368047</v>
      </c>
      <c r="BK403" s="14">
        <f t="shared" si="612"/>
        <v>0.27074377327071797</v>
      </c>
      <c r="BL403" s="14">
        <f t="shared" si="613"/>
        <v>0.37059216586553645</v>
      </c>
      <c r="BM403" s="14">
        <f t="shared" si="614"/>
        <v>0.44991486107202278</v>
      </c>
      <c r="BN403" s="14">
        <f t="shared" si="615"/>
        <v>0.54944145792196275</v>
      </c>
    </row>
    <row r="404" spans="1:66" x14ac:dyDescent="0.25">
      <c r="A404" t="s">
        <v>13</v>
      </c>
      <c r="B404" t="s">
        <v>250</v>
      </c>
      <c r="C404" t="s">
        <v>52</v>
      </c>
      <c r="D404" s="11">
        <v>44444</v>
      </c>
      <c r="E404" s="10">
        <f>VLOOKUP(A404,home!$A$2:$E$405,3,FALSE)</f>
        <v>1.6655052264808401</v>
      </c>
      <c r="F404" s="10">
        <f>VLOOKUP(B404,home!$B$2:$E$405,3,FALSE)</f>
        <v>1.28</v>
      </c>
      <c r="G404" s="10">
        <f>VLOOKUP(C404,away!$B$2:$E$405,4,FALSE)</f>
        <v>1.05</v>
      </c>
      <c r="H404" s="10">
        <f>VLOOKUP(A404,away!$A$2:$E$405,3,FALSE)</f>
        <v>1.33797909407666</v>
      </c>
      <c r="I404" s="10">
        <f>VLOOKUP(C404,away!$B$2:$E$405,3,FALSE)</f>
        <v>0.75</v>
      </c>
      <c r="J404" s="10">
        <f>VLOOKUP(B404,home!$B$2:$E$405,4,FALSE)</f>
        <v>0.89</v>
      </c>
      <c r="K404" s="12">
        <f t="shared" si="560"/>
        <v>2.238439024390249</v>
      </c>
      <c r="L404" s="12">
        <f t="shared" si="561"/>
        <v>0.89310104529617063</v>
      </c>
      <c r="M404" s="13">
        <f t="shared" si="562"/>
        <v>4.3650520617095838E-2</v>
      </c>
      <c r="N404" s="13">
        <f t="shared" si="563"/>
        <v>9.7709028784258453E-2</v>
      </c>
      <c r="O404" s="13">
        <f t="shared" si="564"/>
        <v>3.8984325590850334E-2</v>
      </c>
      <c r="P404" s="13">
        <f t="shared" si="565"/>
        <v>8.7264035742094834E-2</v>
      </c>
      <c r="Q404" s="13">
        <f t="shared" si="566"/>
        <v>0.10935785153297714</v>
      </c>
      <c r="R404" s="13">
        <f t="shared" si="567"/>
        <v>1.7408470967677343E-2</v>
      </c>
      <c r="S404" s="13">
        <f t="shared" si="568"/>
        <v>4.3613522968012255E-2</v>
      </c>
      <c r="T404" s="13">
        <f t="shared" si="569"/>
        <v>9.7667611515445313E-2</v>
      </c>
      <c r="U404" s="13">
        <f t="shared" si="570"/>
        <v>3.8967800769013648E-2</v>
      </c>
      <c r="V404" s="13">
        <f t="shared" si="571"/>
        <v>9.6877857565924042E-3</v>
      </c>
      <c r="W404" s="13">
        <f t="shared" si="572"/>
        <v>8.1596960831630344E-2</v>
      </c>
      <c r="X404" s="13">
        <f t="shared" si="573"/>
        <v>7.2874331011719751E-2</v>
      </c>
      <c r="Y404" s="13">
        <f t="shared" si="574"/>
        <v>3.2542070600913027E-2</v>
      </c>
      <c r="Z404" s="13">
        <f t="shared" si="575"/>
        <v>5.1825078727468924E-3</v>
      </c>
      <c r="AA404" s="13">
        <f t="shared" si="576"/>
        <v>1.1600727866566339E-2</v>
      </c>
      <c r="AB404" s="13">
        <f t="shared" si="577"/>
        <v>1.2983760983926767E-2</v>
      </c>
      <c r="AC404" s="13">
        <f t="shared" si="578"/>
        <v>1.2104599077134713E-3</v>
      </c>
      <c r="AD404" s="13">
        <f t="shared" si="579"/>
        <v>4.566245534929101E-2</v>
      </c>
      <c r="AE404" s="13">
        <f t="shared" si="580"/>
        <v>4.0781186603241516E-2</v>
      </c>
      <c r="AF404" s="13">
        <f t="shared" si="581"/>
        <v>1.8210860191886592E-2</v>
      </c>
      <c r="AG404" s="13">
        <f t="shared" si="582"/>
        <v>5.4213794243721143E-3</v>
      </c>
      <c r="AH404" s="13">
        <f t="shared" si="583"/>
        <v>1.1571257996014705E-3</v>
      </c>
      <c r="AI404" s="13">
        <f t="shared" si="584"/>
        <v>2.590155545956702E-3</v>
      </c>
      <c r="AJ404" s="13">
        <f t="shared" si="585"/>
        <v>2.8989526266551572E-3</v>
      </c>
      <c r="AK404" s="13">
        <f t="shared" si="586"/>
        <v>2.1630428964545066E-3</v>
      </c>
      <c r="AL404" s="13">
        <f t="shared" si="587"/>
        <v>9.6795745074995608E-5</v>
      </c>
      <c r="AM404" s="13">
        <f t="shared" si="588"/>
        <v>2.0442524400666049E-2</v>
      </c>
      <c r="AN404" s="13">
        <f t="shared" si="589"/>
        <v>1.8257239910727321E-2</v>
      </c>
      <c r="AO404" s="13">
        <f t="shared" si="590"/>
        <v>8.1527800242467679E-3</v>
      </c>
      <c r="AP404" s="13">
        <f t="shared" si="591"/>
        <v>2.4270854539081765E-3</v>
      </c>
      <c r="AQ404" s="13">
        <f t="shared" si="592"/>
        <v>5.4190813897713049E-4</v>
      </c>
      <c r="AR404" s="13">
        <f t="shared" si="593"/>
        <v>2.066860522326482E-4</v>
      </c>
      <c r="AS404" s="13">
        <f t="shared" si="594"/>
        <v>4.6265412511472105E-4</v>
      </c>
      <c r="AT404" s="13">
        <f t="shared" si="595"/>
        <v>5.1781152422596024E-4</v>
      </c>
      <c r="AU404" s="13">
        <f t="shared" si="596"/>
        <v>3.8636317436879542E-4</v>
      </c>
      <c r="AV404" s="13">
        <f t="shared" si="597"/>
        <v>2.1621260177360159E-4</v>
      </c>
      <c r="AW404" s="13">
        <f t="shared" si="598"/>
        <v>5.375261940683285E-6</v>
      </c>
      <c r="AX404" s="13">
        <f t="shared" si="599"/>
        <v>7.6265573959167889E-3</v>
      </c>
      <c r="AY404" s="13">
        <f t="shared" si="600"/>
        <v>6.8112863823045246E-3</v>
      </c>
      <c r="AZ404" s="13">
        <f t="shared" si="601"/>
        <v>3.0415834939238715E-3</v>
      </c>
      <c r="BA404" s="13">
        <f t="shared" si="602"/>
        <v>9.054804659263297E-4</v>
      </c>
      <c r="BB404" s="13">
        <f t="shared" si="603"/>
        <v>2.021713876535171E-4</v>
      </c>
      <c r="BC404" s="13">
        <f t="shared" si="604"/>
        <v>3.6111895528466704E-5</v>
      </c>
      <c r="BD404" s="13">
        <f t="shared" si="605"/>
        <v>3.0765254882852821E-5</v>
      </c>
      <c r="BE404" s="13">
        <f t="shared" si="606"/>
        <v>6.8866147125090418E-5</v>
      </c>
      <c r="BF404" s="13">
        <f t="shared" si="607"/>
        <v>7.7076335592101382E-5</v>
      </c>
      <c r="BG404" s="13">
        <f t="shared" si="608"/>
        <v>5.7510225815452949E-5</v>
      </c>
      <c r="BH404" s="13">
        <f t="shared" si="609"/>
        <v>3.2183283441701364E-5</v>
      </c>
      <c r="BI404" s="13">
        <f t="shared" si="610"/>
        <v>1.4408063517783366E-5</v>
      </c>
      <c r="BJ404" s="14">
        <f t="shared" si="611"/>
        <v>0.67026846479551427</v>
      </c>
      <c r="BK404" s="14">
        <f t="shared" si="612"/>
        <v>0.19233440711888833</v>
      </c>
      <c r="BL404" s="14">
        <f t="shared" si="613"/>
        <v>0.13082489983479298</v>
      </c>
      <c r="BM404" s="14">
        <f t="shared" si="614"/>
        <v>0.59743013526662481</v>
      </c>
      <c r="BN404" s="14">
        <f t="shared" si="615"/>
        <v>0.39437423323495396</v>
      </c>
    </row>
    <row r="405" spans="1:66" x14ac:dyDescent="0.25">
      <c r="A405" t="s">
        <v>13</v>
      </c>
      <c r="B405" t="s">
        <v>54</v>
      </c>
      <c r="C405" t="s">
        <v>56</v>
      </c>
      <c r="D405" s="11">
        <v>44444</v>
      </c>
      <c r="E405" s="10">
        <f>VLOOKUP(A405,home!$A$2:$E$405,3,FALSE)</f>
        <v>1.6655052264808401</v>
      </c>
      <c r="F405" s="10">
        <f>VLOOKUP(B405,home!$B$2:$E$405,3,FALSE)</f>
        <v>0.79</v>
      </c>
      <c r="G405" s="10">
        <f>VLOOKUP(C405,away!$B$2:$E$405,4,FALSE)</f>
        <v>1.0900000000000001</v>
      </c>
      <c r="H405" s="10">
        <f>VLOOKUP(A405,away!$A$2:$E$405,3,FALSE)</f>
        <v>1.33797909407666</v>
      </c>
      <c r="I405" s="10">
        <f>VLOOKUP(C405,away!$B$2:$E$405,3,FALSE)</f>
        <v>0.41</v>
      </c>
      <c r="J405" s="10">
        <f>VLOOKUP(B405,home!$B$2:$E$405,4,FALSE)</f>
        <v>1.21</v>
      </c>
      <c r="K405" s="12">
        <f t="shared" si="560"/>
        <v>1.4341665505226515</v>
      </c>
      <c r="L405" s="12">
        <f t="shared" si="561"/>
        <v>0.66377142857143101</v>
      </c>
      <c r="M405" s="13">
        <f t="shared" si="562"/>
        <v>0.12270919648523042</v>
      </c>
      <c r="N405" s="13">
        <f t="shared" si="563"/>
        <v>0.1759854250406292</v>
      </c>
      <c r="O405" s="13">
        <f t="shared" si="564"/>
        <v>8.1450858649853811E-2</v>
      </c>
      <c r="P405" s="13">
        <f t="shared" si="565"/>
        <v>0.11681409698696892</v>
      </c>
      <c r="Q405" s="13">
        <f t="shared" si="566"/>
        <v>0.12619620498639092</v>
      </c>
      <c r="R405" s="13">
        <f t="shared" si="567"/>
        <v>2.7032376402191582E-2</v>
      </c>
      <c r="S405" s="13">
        <f t="shared" si="568"/>
        <v>2.7800551315082959E-2</v>
      </c>
      <c r="T405" s="13">
        <f t="shared" si="569"/>
        <v>8.3765435264109844E-2</v>
      </c>
      <c r="U405" s="13">
        <f t="shared" si="570"/>
        <v>3.876893001716103E-2</v>
      </c>
      <c r="V405" s="13">
        <f t="shared" si="571"/>
        <v>2.9405532127353032E-3</v>
      </c>
      <c r="W405" s="13">
        <f t="shared" si="572"/>
        <v>6.032879199812724E-2</v>
      </c>
      <c r="X405" s="13">
        <f t="shared" si="573"/>
        <v>4.004452844858563E-2</v>
      </c>
      <c r="Y405" s="13">
        <f t="shared" si="574"/>
        <v>1.3290206927393498E-2</v>
      </c>
      <c r="Z405" s="13">
        <f t="shared" si="575"/>
        <v>5.9811063673877816E-3</v>
      </c>
      <c r="AA405" s="13">
        <f t="shared" si="576"/>
        <v>8.5779026872256012E-3</v>
      </c>
      <c r="AB405" s="13">
        <f t="shared" si="577"/>
        <v>6.1510705538286624E-3</v>
      </c>
      <c r="AC405" s="13">
        <f t="shared" si="578"/>
        <v>1.7495534056668536E-4</v>
      </c>
      <c r="AD405" s="13">
        <f t="shared" si="579"/>
        <v>2.1630383879288173E-2</v>
      </c>
      <c r="AE405" s="13">
        <f t="shared" si="580"/>
        <v>1.4357630808103561E-2</v>
      </c>
      <c r="AF405" s="13">
        <f t="shared" si="581"/>
        <v>4.7650925561980445E-3</v>
      </c>
      <c r="AG405" s="13">
        <f t="shared" si="582"/>
        <v>1.0543107644342227E-3</v>
      </c>
      <c r="AH405" s="13">
        <f t="shared" si="583"/>
        <v>9.9252187947966759E-4</v>
      </c>
      <c r="AI405" s="13">
        <f t="shared" si="584"/>
        <v>1.4234416802116137E-3</v>
      </c>
      <c r="AJ405" s="13">
        <f t="shared" si="585"/>
        <v>1.0207262221896287E-3</v>
      </c>
      <c r="AK405" s="13">
        <f t="shared" si="586"/>
        <v>4.8796380170190577E-4</v>
      </c>
      <c r="AL405" s="13">
        <f t="shared" si="587"/>
        <v>6.6620109027622346E-6</v>
      </c>
      <c r="AM405" s="13">
        <f t="shared" si="588"/>
        <v>6.2043146069278967E-3</v>
      </c>
      <c r="AN405" s="13">
        <f t="shared" si="589"/>
        <v>4.1182467699471259E-3</v>
      </c>
      <c r="AO405" s="13">
        <f t="shared" si="590"/>
        <v>1.3667872708487427E-3</v>
      </c>
      <c r="AP405" s="13">
        <f t="shared" si="591"/>
        <v>3.0241144644150571E-4</v>
      </c>
      <c r="AQ405" s="13">
        <f t="shared" si="592"/>
        <v>5.018301945520776E-5</v>
      </c>
      <c r="AR405" s="13">
        <f t="shared" si="593"/>
        <v>1.3176153316612411E-4</v>
      </c>
      <c r="AS405" s="13">
        <f t="shared" si="594"/>
        <v>1.8896798351243619E-4</v>
      </c>
      <c r="AT405" s="13">
        <f t="shared" si="595"/>
        <v>1.3550578053662596E-4</v>
      </c>
      <c r="AU405" s="13">
        <f t="shared" si="596"/>
        <v>6.4779285949364093E-5</v>
      </c>
      <c r="AV405" s="13">
        <f t="shared" si="597"/>
        <v>2.3226071268829994E-5</v>
      </c>
      <c r="AW405" s="13">
        <f t="shared" si="598"/>
        <v>1.7616554921310779E-7</v>
      </c>
      <c r="AX405" s="13">
        <f t="shared" si="599"/>
        <v>1.4830034130291804E-3</v>
      </c>
      <c r="AY405" s="13">
        <f t="shared" si="600"/>
        <v>9.8437529404268691E-4</v>
      </c>
      <c r="AZ405" s="13">
        <f t="shared" si="601"/>
        <v>3.2670009758856838E-4</v>
      </c>
      <c r="BA405" s="13">
        <f t="shared" si="602"/>
        <v>7.2284730163596646E-5</v>
      </c>
      <c r="BB405" s="13">
        <f t="shared" si="603"/>
        <v>1.1995134651147738E-5</v>
      </c>
      <c r="BC405" s="13">
        <f t="shared" si="604"/>
        <v>1.5924055326598016E-6</v>
      </c>
      <c r="BD405" s="13">
        <f t="shared" si="605"/>
        <v>1.4576590183406695E-5</v>
      </c>
      <c r="BE405" s="13">
        <f t="shared" si="606"/>
        <v>2.0905258061718727E-5</v>
      </c>
      <c r="BF405" s="13">
        <f t="shared" si="607"/>
        <v>1.4990810921080499E-5</v>
      </c>
      <c r="BG405" s="13">
        <f t="shared" si="608"/>
        <v>7.1664398627411044E-6</v>
      </c>
      <c r="BH405" s="13">
        <f t="shared" si="609"/>
        <v>2.5694670843688584E-6</v>
      </c>
      <c r="BI405" s="13">
        <f t="shared" si="610"/>
        <v>7.3700874901415601E-7</v>
      </c>
      <c r="BJ405" s="14">
        <f t="shared" si="611"/>
        <v>0.55633990486188878</v>
      </c>
      <c r="BK405" s="14">
        <f t="shared" si="612"/>
        <v>0.27143039064552965</v>
      </c>
      <c r="BL405" s="14">
        <f t="shared" si="613"/>
        <v>0.1665109781231392</v>
      </c>
      <c r="BM405" s="14">
        <f t="shared" si="614"/>
        <v>0.34909002231818714</v>
      </c>
      <c r="BN405" s="14">
        <f t="shared" si="615"/>
        <v>0.65018815855126488</v>
      </c>
    </row>
    <row r="406" spans="1:66" x14ac:dyDescent="0.25">
      <c r="A406" t="s">
        <v>16</v>
      </c>
      <c r="B406" t="s">
        <v>63</v>
      </c>
      <c r="C406" t="s">
        <v>256</v>
      </c>
      <c r="D406" s="11">
        <v>44444</v>
      </c>
      <c r="E406" s="10">
        <f>VLOOKUP(A406,home!$A$2:$E$405,3,FALSE)</f>
        <v>1.5824561403508799</v>
      </c>
      <c r="F406" s="10">
        <f>VLOOKUP(B406,home!$B$2:$E$405,3,FALSE)</f>
        <v>1.46</v>
      </c>
      <c r="G406" s="10">
        <f>VLOOKUP(C406,away!$B$2:$E$405,4,FALSE)</f>
        <v>1.01</v>
      </c>
      <c r="H406" s="10">
        <f>VLOOKUP(A406,away!$A$2:$E$405,3,FALSE)</f>
        <v>1.32280701754386</v>
      </c>
      <c r="I406" s="10">
        <f>VLOOKUP(C406,away!$B$2:$E$405,3,FALSE)</f>
        <v>0.51</v>
      </c>
      <c r="J406" s="10">
        <f>VLOOKUP(B406,home!$B$2:$E$405,4,FALSE)</f>
        <v>0.71</v>
      </c>
      <c r="K406" s="12">
        <f t="shared" si="560"/>
        <v>2.3334898245614073</v>
      </c>
      <c r="L406" s="12">
        <f t="shared" si="561"/>
        <v>0.47898842105263167</v>
      </c>
      <c r="M406" s="13">
        <f t="shared" si="562"/>
        <v>6.0055974361942745E-2</v>
      </c>
      <c r="N406" s="13">
        <f t="shared" si="563"/>
        <v>0.14014000507771412</v>
      </c>
      <c r="O406" s="13">
        <f t="shared" si="564"/>
        <v>2.876611633440428E-2</v>
      </c>
      <c r="P406" s="13">
        <f t="shared" si="565"/>
        <v>6.7125439758482064E-2</v>
      </c>
      <c r="Q406" s="13">
        <f t="shared" si="566"/>
        <v>0.16350763793141498</v>
      </c>
      <c r="R406" s="13">
        <f t="shared" si="567"/>
        <v>6.8893183214163113E-3</v>
      </c>
      <c r="S406" s="13">
        <f t="shared" si="568"/>
        <v>1.8756771123277838E-2</v>
      </c>
      <c r="T406" s="13">
        <f t="shared" si="569"/>
        <v>7.8318265322813843E-2</v>
      </c>
      <c r="U406" s="13">
        <f t="shared" si="570"/>
        <v>1.6076154201189435E-2</v>
      </c>
      <c r="V406" s="13">
        <f t="shared" si="571"/>
        <v>2.3294130063678331E-3</v>
      </c>
      <c r="W406" s="13">
        <f t="shared" si="572"/>
        <v>0.12718113645034254</v>
      </c>
      <c r="X406" s="13">
        <f t="shared" si="573"/>
        <v>6.0918291736028869E-2</v>
      </c>
      <c r="Y406" s="13">
        <f t="shared" si="574"/>
        <v>1.4589578185932024E-2</v>
      </c>
      <c r="Z406" s="13">
        <f t="shared" si="575"/>
        <v>1.0999679016347221E-3</v>
      </c>
      <c r="AA406" s="13">
        <f t="shared" si="576"/>
        <v>2.5667639058087866E-3</v>
      </c>
      <c r="AB406" s="13">
        <f t="shared" si="577"/>
        <v>2.9947587281281499E-3</v>
      </c>
      <c r="AC406" s="13">
        <f t="shared" si="578"/>
        <v>1.6272618387765179E-4</v>
      </c>
      <c r="AD406" s="13">
        <f t="shared" si="579"/>
        <v>7.4193971945757539E-2</v>
      </c>
      <c r="AE406" s="13">
        <f t="shared" si="580"/>
        <v>3.5538053473921652E-2</v>
      </c>
      <c r="AF406" s="13">
        <f t="shared" si="581"/>
        <v>8.5111580603788612E-3</v>
      </c>
      <c r="AG406" s="13">
        <f t="shared" si="582"/>
        <v>1.3589153868900836E-3</v>
      </c>
      <c r="AH406" s="13">
        <f t="shared" si="583"/>
        <v>1.3171797210314798E-4</v>
      </c>
      <c r="AI406" s="13">
        <f t="shared" si="584"/>
        <v>3.073625476145591E-4</v>
      </c>
      <c r="AJ406" s="13">
        <f t="shared" si="585"/>
        <v>3.5861368865492245E-4</v>
      </c>
      <c r="AK406" s="13">
        <f t="shared" si="586"/>
        <v>2.7894046447489803E-4</v>
      </c>
      <c r="AL406" s="13">
        <f t="shared" si="587"/>
        <v>7.2752573039120667E-6</v>
      </c>
      <c r="AM406" s="13">
        <f t="shared" si="588"/>
        <v>3.4626175715843928E-2</v>
      </c>
      <c r="AN406" s="13">
        <f t="shared" si="589"/>
        <v>1.658553723322306E-2</v>
      </c>
      <c r="AO406" s="13">
        <f t="shared" si="590"/>
        <v>3.9721401458255737E-3</v>
      </c>
      <c r="AP406" s="13">
        <f t="shared" si="591"/>
        <v>6.3420304554958728E-4</v>
      </c>
      <c r="AQ406" s="13">
        <f t="shared" si="592"/>
        <v>7.5943978853641752E-5</v>
      </c>
      <c r="AR406" s="13">
        <f t="shared" si="593"/>
        <v>1.2618276696388295E-5</v>
      </c>
      <c r="AS406" s="13">
        <f t="shared" si="594"/>
        <v>2.9444620274522413E-5</v>
      </c>
      <c r="AT406" s="13">
        <f t="shared" si="595"/>
        <v>3.4354360899336291E-5</v>
      </c>
      <c r="AU406" s="13">
        <f t="shared" si="596"/>
        <v>2.6721850529303837E-5</v>
      </c>
      <c r="AV406" s="13">
        <f t="shared" si="597"/>
        <v>1.5588791575895337E-5</v>
      </c>
      <c r="AW406" s="13">
        <f t="shared" si="598"/>
        <v>2.2587948209504716E-7</v>
      </c>
      <c r="AX406" s="13">
        <f t="shared" si="599"/>
        <v>1.3466638116066189E-2</v>
      </c>
      <c r="AY406" s="13">
        <f t="shared" si="600"/>
        <v>6.4503637281017297E-3</v>
      </c>
      <c r="AZ406" s="13">
        <f t="shared" si="601"/>
        <v>1.544824768669307E-3</v>
      </c>
      <c r="BA406" s="13">
        <f t="shared" si="602"/>
        <v>2.4665105891596951E-4</v>
      </c>
      <c r="BB406" s="13">
        <f t="shared" si="603"/>
        <v>2.9535750315279964E-5</v>
      </c>
      <c r="BC406" s="13">
        <f t="shared" si="604"/>
        <v>2.8294564816241449E-6</v>
      </c>
      <c r="BD406" s="13">
        <f t="shared" si="605"/>
        <v>1.0073347385347072E-6</v>
      </c>
      <c r="BE406" s="13">
        <f t="shared" si="606"/>
        <v>2.3506053622979648E-6</v>
      </c>
      <c r="BF406" s="13">
        <f t="shared" si="607"/>
        <v>2.7425568472408912E-6</v>
      </c>
      <c r="BG406" s="13">
        <f t="shared" si="608"/>
        <v>2.1332428321059445E-6</v>
      </c>
      <c r="BH406" s="13">
        <f t="shared" si="609"/>
        <v>1.2444751105094448E-6</v>
      </c>
      <c r="BI406" s="13">
        <f t="shared" si="610"/>
        <v>5.8079400145874411E-7</v>
      </c>
      <c r="BJ406" s="14">
        <f t="shared" si="611"/>
        <v>0.78189185656904048</v>
      </c>
      <c r="BK406" s="14">
        <f t="shared" si="612"/>
        <v>0.15488796341935376</v>
      </c>
      <c r="BL406" s="14">
        <f t="shared" si="613"/>
        <v>5.8498533072662097E-2</v>
      </c>
      <c r="BM406" s="14">
        <f t="shared" si="614"/>
        <v>0.52344369132869717</v>
      </c>
      <c r="BN406" s="14">
        <f t="shared" si="615"/>
        <v>0.46648449178537449</v>
      </c>
    </row>
    <row r="407" spans="1:66" x14ac:dyDescent="0.25">
      <c r="A407" t="s">
        <v>16</v>
      </c>
      <c r="B407" t="s">
        <v>65</v>
      </c>
      <c r="C407" t="s">
        <v>18</v>
      </c>
      <c r="D407" s="11">
        <v>44444</v>
      </c>
      <c r="E407" s="10">
        <f>VLOOKUP(A407,home!$A$2:$E$405,3,FALSE)</f>
        <v>1.5824561403508799</v>
      </c>
      <c r="F407" s="10">
        <f>VLOOKUP(B407,home!$B$2:$E$405,3,FALSE)</f>
        <v>1.07</v>
      </c>
      <c r="G407" s="10">
        <f>VLOOKUP(C407,away!$B$2:$E$405,4,FALSE)</f>
        <v>0.71</v>
      </c>
      <c r="H407" s="10">
        <f>VLOOKUP(A407,away!$A$2:$E$405,3,FALSE)</f>
        <v>1.32280701754386</v>
      </c>
      <c r="I407" s="10">
        <f>VLOOKUP(C407,away!$B$2:$E$405,3,FALSE)</f>
        <v>0.79</v>
      </c>
      <c r="J407" s="10">
        <f>VLOOKUP(B407,home!$B$2:$E$405,4,FALSE)</f>
        <v>1.28</v>
      </c>
      <c r="K407" s="12">
        <f t="shared" si="560"/>
        <v>1.2021919298245636</v>
      </c>
      <c r="L407" s="12">
        <f t="shared" si="561"/>
        <v>1.3376224561403514</v>
      </c>
      <c r="M407" s="13">
        <f t="shared" si="562"/>
        <v>7.8881039860031865E-2</v>
      </c>
      <c r="N407" s="13">
        <f t="shared" si="563"/>
        <v>9.4830149535900021E-2</v>
      </c>
      <c r="O407" s="13">
        <f t="shared" si="564"/>
        <v>0.10551305028048076</v>
      </c>
      <c r="P407" s="13">
        <f t="shared" si="565"/>
        <v>0.12684693753836737</v>
      </c>
      <c r="Q407" s="13">
        <f t="shared" si="566"/>
        <v>5.7002020238057796E-2</v>
      </c>
      <c r="R407" s="13">
        <f t="shared" si="567"/>
        <v>7.0568312735518557E-2</v>
      </c>
      <c r="S407" s="13">
        <f t="shared" si="568"/>
        <v>5.0994971641516035E-2</v>
      </c>
      <c r="T407" s="13">
        <f t="shared" si="569"/>
        <v>7.6247182315792875E-2</v>
      </c>
      <c r="U407" s="13">
        <f t="shared" si="570"/>
        <v>8.4836656071976393E-2</v>
      </c>
      <c r="V407" s="13">
        <f t="shared" si="571"/>
        <v>9.111548780092911E-3</v>
      </c>
      <c r="W407" s="13">
        <f t="shared" si="572"/>
        <v>2.2842456237963178E-2</v>
      </c>
      <c r="X407" s="13">
        <f t="shared" si="573"/>
        <v>3.0554582417302793E-2</v>
      </c>
      <c r="Y407" s="13">
        <f t="shared" si="574"/>
        <v>2.0435247789687687E-2</v>
      </c>
      <c r="Z407" s="13">
        <f t="shared" si="575"/>
        <v>3.1464586602321598E-2</v>
      </c>
      <c r="AA407" s="13">
        <f t="shared" si="576"/>
        <v>3.7826472088577111E-2</v>
      </c>
      <c r="AB407" s="13">
        <f t="shared" si="577"/>
        <v>2.2737339739310754E-2</v>
      </c>
      <c r="AC407" s="13">
        <f t="shared" si="578"/>
        <v>9.1575559620938262E-4</v>
      </c>
      <c r="AD407" s="13">
        <f t="shared" si="579"/>
        <v>6.8652541366625236E-3</v>
      </c>
      <c r="AE407" s="13">
        <f t="shared" si="580"/>
        <v>9.1831181003102311E-3</v>
      </c>
      <c r="AF407" s="13">
        <f t="shared" si="581"/>
        <v>6.1417724941819473E-3</v>
      </c>
      <c r="AG407" s="13">
        <f t="shared" si="582"/>
        <v>2.7384576029076367E-3</v>
      </c>
      <c r="AH407" s="13">
        <f t="shared" si="583"/>
        <v>1.0521934403109549E-2</v>
      </c>
      <c r="AI407" s="13">
        <f t="shared" si="584"/>
        <v>1.2649384625561736E-2</v>
      </c>
      <c r="AJ407" s="13">
        <f t="shared" si="585"/>
        <v>7.6034940570486138E-3</v>
      </c>
      <c r="AK407" s="13">
        <f t="shared" si="586"/>
        <v>3.0469530646176244E-3</v>
      </c>
      <c r="AL407" s="13">
        <f t="shared" si="587"/>
        <v>5.8904290875931676E-5</v>
      </c>
      <c r="AM407" s="13">
        <f t="shared" si="588"/>
        <v>1.6506706238580777E-3</v>
      </c>
      <c r="AN407" s="13">
        <f t="shared" si="589"/>
        <v>2.2079740941637676E-3</v>
      </c>
      <c r="AO407" s="13">
        <f t="shared" si="590"/>
        <v>1.4767178654648038E-3</v>
      </c>
      <c r="AP407" s="13">
        <f t="shared" si="591"/>
        <v>6.5843032607645609E-4</v>
      </c>
      <c r="AQ407" s="13">
        <f t="shared" si="592"/>
        <v>2.2018279749092033E-4</v>
      </c>
      <c r="AR407" s="13">
        <f t="shared" si="593"/>
        <v>2.8148751479270106E-3</v>
      </c>
      <c r="AS407" s="13">
        <f t="shared" si="594"/>
        <v>3.3840201863015768E-3</v>
      </c>
      <c r="AT407" s="13">
        <f t="shared" si="595"/>
        <v>2.0341208791675859E-3</v>
      </c>
      <c r="AU407" s="13">
        <f t="shared" si="596"/>
        <v>8.1513456840763933E-4</v>
      </c>
      <c r="AV407" s="13">
        <f t="shared" si="597"/>
        <v>2.4498704996517317E-4</v>
      </c>
      <c r="AW407" s="13">
        <f t="shared" si="598"/>
        <v>2.6311874602352288E-6</v>
      </c>
      <c r="AX407" s="13">
        <f t="shared" si="599"/>
        <v>3.3073715046677614E-4</v>
      </c>
      <c r="AY407" s="13">
        <f t="shared" si="600"/>
        <v>4.4240143954422999E-4</v>
      </c>
      <c r="AZ407" s="13">
        <f t="shared" si="601"/>
        <v>2.9588305008159017E-4</v>
      </c>
      <c r="BA407" s="13">
        <f t="shared" si="602"/>
        <v>1.3192660406014509E-4</v>
      </c>
      <c r="BB407" s="13">
        <f t="shared" si="603"/>
        <v>4.4116997038296721E-5</v>
      </c>
      <c r="BC407" s="13">
        <f t="shared" si="604"/>
        <v>1.180237718718061E-5</v>
      </c>
      <c r="BD407" s="13">
        <f t="shared" si="605"/>
        <v>6.2754003484976023E-4</v>
      </c>
      <c r="BE407" s="13">
        <f t="shared" si="606"/>
        <v>7.5442356553820714E-4</v>
      </c>
      <c r="BF407" s="13">
        <f t="shared" si="607"/>
        <v>4.534809610797527E-4</v>
      </c>
      <c r="BG407" s="13">
        <f t="shared" si="608"/>
        <v>1.8172371724638857E-4</v>
      </c>
      <c r="BH407" s="13">
        <f t="shared" si="609"/>
        <v>5.4616696582832303E-5</v>
      </c>
      <c r="BI407" s="13">
        <f t="shared" si="610"/>
        <v>1.3131950373111564E-5</v>
      </c>
      <c r="BJ407" s="14">
        <f t="shared" si="611"/>
        <v>0.33431108419419897</v>
      </c>
      <c r="BK407" s="14">
        <f t="shared" si="612"/>
        <v>0.26725155914663767</v>
      </c>
      <c r="BL407" s="14">
        <f t="shared" si="613"/>
        <v>0.36668165182364021</v>
      </c>
      <c r="BM407" s="14">
        <f t="shared" si="614"/>
        <v>0.46562760132635816</v>
      </c>
      <c r="BN407" s="14">
        <f t="shared" si="615"/>
        <v>0.53364151018835637</v>
      </c>
    </row>
    <row r="408" spans="1:66" x14ac:dyDescent="0.25">
      <c r="A408" t="s">
        <v>16</v>
      </c>
      <c r="B408" t="s">
        <v>252</v>
      </c>
      <c r="C408" t="s">
        <v>257</v>
      </c>
      <c r="D408" s="11">
        <v>44444</v>
      </c>
      <c r="E408" s="10">
        <f>VLOOKUP(A408,home!$A$2:$E$405,3,FALSE)</f>
        <v>1.5824561403508799</v>
      </c>
      <c r="F408" s="10">
        <f>VLOOKUP(B408,home!$B$2:$E$405,3,FALSE)</f>
        <v>1.07</v>
      </c>
      <c r="G408" s="10">
        <f>VLOOKUP(C408,away!$B$2:$E$405,4,FALSE)</f>
        <v>1.42</v>
      </c>
      <c r="H408" s="10">
        <f>VLOOKUP(A408,away!$A$2:$E$405,3,FALSE)</f>
        <v>1.32280701754386</v>
      </c>
      <c r="I408" s="10">
        <f>VLOOKUP(C408,away!$B$2:$E$405,3,FALSE)</f>
        <v>0.43</v>
      </c>
      <c r="J408" s="10">
        <f>VLOOKUP(B408,home!$B$2:$E$405,4,FALSE)</f>
        <v>0.66</v>
      </c>
      <c r="K408" s="12">
        <f t="shared" si="560"/>
        <v>2.4043838596491272</v>
      </c>
      <c r="L408" s="12">
        <f t="shared" si="561"/>
        <v>0.37541263157894744</v>
      </c>
      <c r="M408" s="13">
        <f t="shared" si="562"/>
        <v>6.2051134042581758E-2</v>
      </c>
      <c r="N408" s="13">
        <f t="shared" si="563"/>
        <v>0.14919474516490805</v>
      </c>
      <c r="O408" s="13">
        <f t="shared" si="564"/>
        <v>2.3294779523383626E-2</v>
      </c>
      <c r="P408" s="13">
        <f t="shared" si="565"/>
        <v>5.6009591900108575E-2</v>
      </c>
      <c r="Q408" s="13">
        <f t="shared" si="566"/>
        <v>0.17936071860948483</v>
      </c>
      <c r="R408" s="13">
        <f t="shared" si="567"/>
        <v>4.3725772414624133E-3</v>
      </c>
      <c r="S408" s="13">
        <f t="shared" si="568"/>
        <v>1.2639069507834997E-2</v>
      </c>
      <c r="T408" s="13">
        <f t="shared" si="569"/>
        <v>6.7334279375077785E-2</v>
      </c>
      <c r="U408" s="13">
        <f t="shared" si="570"/>
        <v>1.0513354144441329E-2</v>
      </c>
      <c r="V408" s="13">
        <f t="shared" si="571"/>
        <v>1.2676088950286841E-3</v>
      </c>
      <c r="W408" s="13">
        <f t="shared" si="572"/>
        <v>0.14375067229323804</v>
      </c>
      <c r="X408" s="13">
        <f t="shared" si="573"/>
        <v>5.3965818176847376E-2</v>
      </c>
      <c r="Y408" s="13">
        <f t="shared" si="574"/>
        <v>1.0129724908540633E-2</v>
      </c>
      <c r="Z408" s="13">
        <f t="shared" si="575"/>
        <v>5.4717357633320639E-4</v>
      </c>
      <c r="AA408" s="13">
        <f t="shared" si="576"/>
        <v>1.3156153153620512E-3</v>
      </c>
      <c r="AB408" s="13">
        <f t="shared" si="577"/>
        <v>1.5816221148818562E-3</v>
      </c>
      <c r="AC408" s="13">
        <f t="shared" si="578"/>
        <v>7.1511844621145986E-5</v>
      </c>
      <c r="AD408" s="13">
        <f t="shared" si="579"/>
        <v>8.6407949068893111E-2</v>
      </c>
      <c r="AE408" s="13">
        <f t="shared" si="580"/>
        <v>3.243863554929282E-2</v>
      </c>
      <c r="AF408" s="13">
        <f t="shared" si="581"/>
        <v>6.0889367681952059E-3</v>
      </c>
      <c r="AG408" s="13">
        <f t="shared" si="582"/>
        <v>7.61954591888658E-4</v>
      </c>
      <c r="AH408" s="13">
        <f t="shared" si="583"/>
        <v>5.135396805542826E-5</v>
      </c>
      <c r="AI408" s="13">
        <f t="shared" si="584"/>
        <v>1.2347465192140856E-4</v>
      </c>
      <c r="AJ408" s="13">
        <f t="shared" si="585"/>
        <v>1.4844023007781445E-4</v>
      </c>
      <c r="AK408" s="13">
        <f t="shared" si="586"/>
        <v>1.1896909777389998E-4</v>
      </c>
      <c r="AL408" s="13">
        <f t="shared" si="587"/>
        <v>2.5819668214319799E-6</v>
      </c>
      <c r="AM408" s="13">
        <f t="shared" si="588"/>
        <v>4.1551575617326086E-2</v>
      </c>
      <c r="AN408" s="13">
        <f t="shared" si="589"/>
        <v>1.5598986348752012E-2</v>
      </c>
      <c r="AO408" s="13">
        <f t="shared" si="590"/>
        <v>2.9280282575745347E-3</v>
      </c>
      <c r="AP408" s="13">
        <f t="shared" si="591"/>
        <v>3.6640626450452549E-4</v>
      </c>
      <c r="AQ408" s="13">
        <f t="shared" si="592"/>
        <v>3.4388384996163933E-5</v>
      </c>
      <c r="AR408" s="13">
        <f t="shared" si="593"/>
        <v>3.8557856579419061E-6</v>
      </c>
      <c r="AS408" s="13">
        <f t="shared" si="594"/>
        <v>9.2707888022221074E-6</v>
      </c>
      <c r="AT408" s="13">
        <f t="shared" si="595"/>
        <v>1.1145267481139352E-5</v>
      </c>
      <c r="AU408" s="13">
        <f t="shared" si="596"/>
        <v>8.9325004143745805E-6</v>
      </c>
      <c r="AV408" s="13">
        <f t="shared" si="597"/>
        <v>5.3692899556578436E-6</v>
      </c>
      <c r="AW408" s="13">
        <f t="shared" si="598"/>
        <v>6.4738233053612426E-8</v>
      </c>
      <c r="AX408" s="13">
        <f t="shared" si="599"/>
        <v>1.6650989626214838E-2</v>
      </c>
      <c r="AY408" s="13">
        <f t="shared" si="600"/>
        <v>6.2509918339710667E-3</v>
      </c>
      <c r="AZ408" s="13">
        <f t="shared" si="601"/>
        <v>1.1733506471847943E-3</v>
      </c>
      <c r="BA408" s="13">
        <f t="shared" si="602"/>
        <v>1.4683021807483494E-4</v>
      </c>
      <c r="BB408" s="13">
        <f t="shared" si="603"/>
        <v>1.3780479640696125E-5</v>
      </c>
      <c r="BC408" s="13">
        <f t="shared" si="604"/>
        <v>1.0346732252667684E-6</v>
      </c>
      <c r="BD408" s="13">
        <f t="shared" si="605"/>
        <v>2.4125177344205569E-7</v>
      </c>
      <c r="BE408" s="13">
        <f t="shared" si="606"/>
        <v>5.8006187017580659E-7</v>
      </c>
      <c r="BF408" s="13">
        <f t="shared" si="607"/>
        <v>6.9734569912429853E-7</v>
      </c>
      <c r="BG408" s="13">
        <f t="shared" si="608"/>
        <v>5.5889558119006659E-7</v>
      </c>
      <c r="BH408" s="13">
        <f t="shared" si="609"/>
        <v>3.3594987866065353E-7</v>
      </c>
      <c r="BI408" s="13">
        <f t="shared" si="610"/>
        <v>1.6155049318055161E-7</v>
      </c>
      <c r="BJ408" s="14">
        <f t="shared" si="611"/>
        <v>0.8141497968578314</v>
      </c>
      <c r="BK408" s="14">
        <f t="shared" si="612"/>
        <v>0.13829248999096766</v>
      </c>
      <c r="BL408" s="14">
        <f t="shared" si="613"/>
        <v>4.1561334974966925E-2</v>
      </c>
      <c r="BM408" s="14">
        <f t="shared" si="614"/>
        <v>0.51401632182243195</v>
      </c>
      <c r="BN408" s="14">
        <f t="shared" si="615"/>
        <v>0.47428354648192922</v>
      </c>
    </row>
    <row r="409" spans="1:66" x14ac:dyDescent="0.25">
      <c r="A409" t="s">
        <v>69</v>
      </c>
      <c r="B409" t="s">
        <v>70</v>
      </c>
      <c r="C409" t="s">
        <v>73</v>
      </c>
      <c r="D409" s="11">
        <v>44444</v>
      </c>
      <c r="E409" s="10">
        <f>VLOOKUP(A409,home!$A$2:$E$405,3,FALSE)</f>
        <v>1.33815028901734</v>
      </c>
      <c r="F409" s="10">
        <f>VLOOKUP(B409,home!$B$2:$E$405,3,FALSE)</f>
        <v>0.83</v>
      </c>
      <c r="G409" s="10">
        <f>VLOOKUP(C409,away!$B$2:$E$405,4,FALSE)</f>
        <v>0.91</v>
      </c>
      <c r="H409" s="10">
        <f>VLOOKUP(A409,away!$A$2:$E$405,3,FALSE)</f>
        <v>1.32369942196532</v>
      </c>
      <c r="I409" s="10">
        <f>VLOOKUP(C409,away!$B$2:$E$405,3,FALSE)</f>
        <v>0.75</v>
      </c>
      <c r="J409" s="10">
        <f>VLOOKUP(B409,home!$B$2:$E$405,4,FALSE)</f>
        <v>0.97</v>
      </c>
      <c r="K409" s="12">
        <f t="shared" si="560"/>
        <v>1.0107049132947967</v>
      </c>
      <c r="L409" s="12">
        <f t="shared" si="561"/>
        <v>0.96299132947977029</v>
      </c>
      <c r="M409" s="13">
        <f t="shared" si="562"/>
        <v>0.13894234128972394</v>
      </c>
      <c r="N409" s="13">
        <f t="shared" si="563"/>
        <v>0.14042970700620647</v>
      </c>
      <c r="O409" s="13">
        <f t="shared" si="564"/>
        <v>0.13380026995962321</v>
      </c>
      <c r="P409" s="13">
        <f t="shared" si="565"/>
        <v>0.13523259024836137</v>
      </c>
      <c r="Q409" s="13">
        <f t="shared" si="566"/>
        <v>7.09664974218608E-2</v>
      </c>
      <c r="R409" s="13">
        <f t="shared" si="567"/>
        <v>6.4424249926584867E-2</v>
      </c>
      <c r="S409" s="13">
        <f t="shared" si="568"/>
        <v>3.290547232673155E-2</v>
      </c>
      <c r="T409" s="13">
        <f t="shared" si="569"/>
        <v>6.8340121700800421E-2</v>
      </c>
      <c r="U409" s="13">
        <f t="shared" si="570"/>
        <v>6.5113905936131269E-2</v>
      </c>
      <c r="V409" s="13">
        <f t="shared" si="571"/>
        <v>3.5585442731806164E-3</v>
      </c>
      <c r="W409" s="13">
        <f t="shared" si="572"/>
        <v>2.3908729207865756E-2</v>
      </c>
      <c r="X409" s="13">
        <f t="shared" si="573"/>
        <v>2.3023898926054456E-2</v>
      </c>
      <c r="Y409" s="13">
        <f t="shared" si="574"/>
        <v>1.1085907518304516E-2</v>
      </c>
      <c r="Z409" s="13">
        <f t="shared" si="575"/>
        <v>2.0679998029179653E-2</v>
      </c>
      <c r="AA409" s="13">
        <f t="shared" si="576"/>
        <v>2.0901375615018588E-2</v>
      </c>
      <c r="AB409" s="13">
        <f t="shared" si="577"/>
        <v>1.0562561514359669E-2</v>
      </c>
      <c r="AC409" s="13">
        <f t="shared" si="578"/>
        <v>2.164707114785384E-4</v>
      </c>
      <c r="AD409" s="13">
        <f t="shared" si="579"/>
        <v>6.0411675202561802E-3</v>
      </c>
      <c r="AE409" s="13">
        <f t="shared" si="580"/>
        <v>5.8175919419415061E-3</v>
      </c>
      <c r="AF409" s="13">
        <f t="shared" si="581"/>
        <v>2.8011452992705247E-3</v>
      </c>
      <c r="AG409" s="13">
        <f t="shared" si="582"/>
        <v>8.9915954527017728E-4</v>
      </c>
      <c r="AH409" s="13">
        <f t="shared" si="583"/>
        <v>4.9786646989396855E-3</v>
      </c>
      <c r="AI409" s="13">
        <f t="shared" si="584"/>
        <v>5.0319608728656992E-3</v>
      </c>
      <c r="AJ409" s="13">
        <f t="shared" si="585"/>
        <v>2.542913788856268E-3</v>
      </c>
      <c r="AK409" s="13">
        <f t="shared" si="586"/>
        <v>8.5671182016070608E-4</v>
      </c>
      <c r="AL409" s="13">
        <f t="shared" si="587"/>
        <v>8.4276383295157685E-6</v>
      </c>
      <c r="AM409" s="13">
        <f t="shared" si="588"/>
        <v>1.2211675389519738E-3</v>
      </c>
      <c r="AN409" s="13">
        <f t="shared" si="589"/>
        <v>1.1759737518529001E-3</v>
      </c>
      <c r="AO409" s="13">
        <f t="shared" si="590"/>
        <v>5.6622626336506887E-4</v>
      </c>
      <c r="AP409" s="13">
        <f t="shared" si="591"/>
        <v>1.8175699404809678E-4</v>
      </c>
      <c r="AQ409" s="13">
        <f t="shared" si="592"/>
        <v>4.3757602335155848E-5</v>
      </c>
      <c r="AR409" s="13">
        <f t="shared" si="593"/>
        <v>9.5888218749318589E-4</v>
      </c>
      <c r="AS409" s="13">
        <f t="shared" si="594"/>
        <v>9.6914693817022547E-4</v>
      </c>
      <c r="AT409" s="13">
        <f t="shared" si="595"/>
        <v>4.8976078605662767E-4</v>
      </c>
      <c r="AU409" s="13">
        <f t="shared" si="596"/>
        <v>1.650012109355185E-4</v>
      </c>
      <c r="AV409" s="13">
        <f t="shared" si="597"/>
        <v>4.1691883648029908E-5</v>
      </c>
      <c r="AW409" s="13">
        <f t="shared" si="598"/>
        <v>2.2785058223866123E-7</v>
      </c>
      <c r="AX409" s="13">
        <f t="shared" si="599"/>
        <v>2.057066719291457E-4</v>
      </c>
      <c r="AY409" s="13">
        <f t="shared" si="600"/>
        <v>1.9809374148390695E-4</v>
      </c>
      <c r="AZ409" s="13">
        <f t="shared" si="601"/>
        <v>9.5381277736604738E-5</v>
      </c>
      <c r="BA409" s="13">
        <f t="shared" si="602"/>
        <v>3.0617114485017402E-5</v>
      </c>
      <c r="BB409" s="13">
        <f t="shared" si="603"/>
        <v>7.3710039456903103E-6</v>
      </c>
      <c r="BC409" s="13">
        <f t="shared" si="604"/>
        <v>1.4196425778521894E-6</v>
      </c>
      <c r="BD409" s="13">
        <f t="shared" si="605"/>
        <v>1.5389920542475551E-4</v>
      </c>
      <c r="BE409" s="13">
        <f t="shared" si="606"/>
        <v>1.555466830749656E-4</v>
      </c>
      <c r="BF409" s="13">
        <f t="shared" si="607"/>
        <v>7.8605898415288152E-5</v>
      </c>
      <c r="BG409" s="13">
        <f t="shared" si="608"/>
        <v>2.648245591409448E-5</v>
      </c>
      <c r="BH409" s="13">
        <f t="shared" si="609"/>
        <v>6.6914870771220319E-6</v>
      </c>
      <c r="BI409" s="13">
        <f t="shared" si="610"/>
        <v>1.352623773219176E-6</v>
      </c>
      <c r="BJ409" s="14">
        <f t="shared" si="611"/>
        <v>0.35704139769054216</v>
      </c>
      <c r="BK409" s="14">
        <f t="shared" si="612"/>
        <v>0.3110619402292894</v>
      </c>
      <c r="BL409" s="14">
        <f t="shared" si="613"/>
        <v>0.31125967549252315</v>
      </c>
      <c r="BM409" s="14">
        <f t="shared" si="614"/>
        <v>0.31604948969827207</v>
      </c>
      <c r="BN409" s="14">
        <f t="shared" si="615"/>
        <v>0.6837956558523608</v>
      </c>
    </row>
    <row r="410" spans="1:66" x14ac:dyDescent="0.25">
      <c r="A410" t="s">
        <v>69</v>
      </c>
      <c r="B410" t="s">
        <v>351</v>
      </c>
      <c r="C410" t="s">
        <v>261</v>
      </c>
      <c r="D410" s="11">
        <v>44444</v>
      </c>
      <c r="E410" s="10">
        <f>VLOOKUP(A410,home!$A$2:$E$405,3,FALSE)</f>
        <v>1.33815028901734</v>
      </c>
      <c r="F410" s="10">
        <f>VLOOKUP(B410,home!$B$2:$E$405,3,FALSE)</f>
        <v>1.19</v>
      </c>
      <c r="G410" s="10">
        <f>VLOOKUP(C410,away!$B$2:$E$405,4,FALSE)</f>
        <v>0.62</v>
      </c>
      <c r="H410" s="10">
        <f>VLOOKUP(A410,away!$A$2:$E$405,3,FALSE)</f>
        <v>1.32369942196532</v>
      </c>
      <c r="I410" s="10">
        <f>VLOOKUP(C410,away!$B$2:$E$405,3,FALSE)</f>
        <v>1.37</v>
      </c>
      <c r="J410" s="10">
        <f>VLOOKUP(B410,home!$B$2:$E$405,4,FALSE)</f>
        <v>1.1599999999999999</v>
      </c>
      <c r="K410" s="12">
        <f t="shared" si="560"/>
        <v>0.98728728323699333</v>
      </c>
      <c r="L410" s="12">
        <f t="shared" si="561"/>
        <v>2.1036231213872862</v>
      </c>
      <c r="M410" s="13">
        <f t="shared" si="562"/>
        <v>4.5460548066038824E-2</v>
      </c>
      <c r="N410" s="13">
        <f t="shared" si="563"/>
        <v>4.4882620994584219E-2</v>
      </c>
      <c r="O410" s="13">
        <f t="shared" si="564"/>
        <v>9.5631860022657333E-2</v>
      </c>
      <c r="P410" s="13">
        <f t="shared" si="565"/>
        <v>9.4416119272669796E-2</v>
      </c>
      <c r="Q410" s="13">
        <f t="shared" si="566"/>
        <v>2.2156020473149348E-2</v>
      </c>
      <c r="R410" s="13">
        <f t="shared" si="567"/>
        <v>0.10058669594246727</v>
      </c>
      <c r="S410" s="13">
        <f t="shared" si="568"/>
        <v>4.9022745862860012E-2</v>
      </c>
      <c r="T410" s="13">
        <f t="shared" si="569"/>
        <v>4.6607916945247047E-2</v>
      </c>
      <c r="U410" s="13">
        <f t="shared" si="570"/>
        <v>9.9307965766824005E-2</v>
      </c>
      <c r="V410" s="13">
        <f t="shared" si="571"/>
        <v>1.131270865586053E-2</v>
      </c>
      <c r="W410" s="13">
        <f t="shared" si="572"/>
        <v>7.2914524200929417E-3</v>
      </c>
      <c r="X410" s="13">
        <f t="shared" si="573"/>
        <v>1.5338467899402795E-2</v>
      </c>
      <c r="Y410" s="13">
        <f t="shared" si="574"/>
        <v>1.6133177859920207E-2</v>
      </c>
      <c r="Z410" s="13">
        <f t="shared" si="575"/>
        <v>7.0532166429508936E-2</v>
      </c>
      <c r="AA410" s="13">
        <f t="shared" si="576"/>
        <v>6.9635510975009335E-2</v>
      </c>
      <c r="AB410" s="13">
        <f t="shared" si="577"/>
        <v>3.4375127223668402E-2</v>
      </c>
      <c r="AC410" s="13">
        <f t="shared" si="578"/>
        <v>1.468446399113332E-3</v>
      </c>
      <c r="AD410" s="13">
        <f t="shared" si="579"/>
        <v>1.7996895626713396E-3</v>
      </c>
      <c r="AE410" s="13">
        <f t="shared" si="580"/>
        <v>3.7858685753548033E-3</v>
      </c>
      <c r="AF410" s="13">
        <f t="shared" si="581"/>
        <v>3.9820203348249561E-3</v>
      </c>
      <c r="AG410" s="13">
        <f t="shared" si="582"/>
        <v>2.7922233487240392E-3</v>
      </c>
      <c r="AH410" s="13">
        <f t="shared" si="583"/>
        <v>3.7093274025662808E-2</v>
      </c>
      <c r="AI410" s="13">
        <f t="shared" si="584"/>
        <v>3.6621717739161959E-2</v>
      </c>
      <c r="AJ410" s="13">
        <f t="shared" si="585"/>
        <v>1.8078078107084609E-2</v>
      </c>
      <c r="AK410" s="13">
        <f t="shared" si="586"/>
        <v>5.9494188734965777E-3</v>
      </c>
      <c r="AL410" s="13">
        <f t="shared" si="587"/>
        <v>1.2199149923384326E-4</v>
      </c>
      <c r="AM410" s="13">
        <f t="shared" si="588"/>
        <v>3.5536212379995202E-4</v>
      </c>
      <c r="AN410" s="13">
        <f t="shared" si="589"/>
        <v>7.4754798009087021E-4</v>
      </c>
      <c r="AO410" s="13">
        <f t="shared" si="590"/>
        <v>7.8627960763275897E-4</v>
      </c>
      <c r="AP410" s="13">
        <f t="shared" si="591"/>
        <v>5.5134532083053148E-4</v>
      </c>
      <c r="AQ410" s="13">
        <f t="shared" si="592"/>
        <v>2.8995569119194954E-4</v>
      </c>
      <c r="AR410" s="13">
        <f t="shared" si="593"/>
        <v>1.5606053777667732E-2</v>
      </c>
      <c r="AS410" s="13">
        <f t="shared" si="594"/>
        <v>1.5407658436203991E-2</v>
      </c>
      <c r="AT410" s="13">
        <f t="shared" si="595"/>
        <v>7.6058926192616909E-3</v>
      </c>
      <c r="AU410" s="13">
        <f t="shared" si="596"/>
        <v>2.5030670202210582E-3</v>
      </c>
      <c r="AV410" s="13">
        <f t="shared" si="597"/>
        <v>6.1781155953854095E-4</v>
      </c>
      <c r="AW410" s="13">
        <f t="shared" si="598"/>
        <v>7.0378263448602725E-6</v>
      </c>
      <c r="AX410" s="13">
        <f t="shared" si="599"/>
        <v>5.8474084295297091E-5</v>
      </c>
      <c r="AY410" s="13">
        <f t="shared" si="600"/>
        <v>1.2300743572553615E-4</v>
      </c>
      <c r="AZ410" s="13">
        <f t="shared" si="601"/>
        <v>1.2938064294739922E-4</v>
      </c>
      <c r="BA410" s="13">
        <f t="shared" si="602"/>
        <v>9.0722703988033941E-5</v>
      </c>
      <c r="BB410" s="13">
        <f t="shared" si="603"/>
        <v>4.7711594436000719E-5</v>
      </c>
      <c r="BC410" s="13">
        <f t="shared" si="604"/>
        <v>2.0073442642764801E-5</v>
      </c>
      <c r="BD410" s="13">
        <f t="shared" si="605"/>
        <v>5.4715425933858858E-3</v>
      </c>
      <c r="BE410" s="13">
        <f t="shared" si="606"/>
        <v>5.4019844221394435E-3</v>
      </c>
      <c r="BF410" s="13">
        <f t="shared" si="607"/>
        <v>2.6666552621113057E-3</v>
      </c>
      <c r="BG410" s="13">
        <f t="shared" si="608"/>
        <v>8.7758494301983447E-4</v>
      </c>
      <c r="BH410" s="13">
        <f t="shared" si="609"/>
        <v>2.1660711355093594E-4</v>
      </c>
      <c r="BI410" s="13">
        <f t="shared" si="610"/>
        <v>4.277068973350211E-5</v>
      </c>
      <c r="BJ410" s="14">
        <f t="shared" si="611"/>
        <v>0.16796931904155277</v>
      </c>
      <c r="BK410" s="14">
        <f t="shared" si="612"/>
        <v>0.2019255671915019</v>
      </c>
      <c r="BL410" s="14">
        <f t="shared" si="613"/>
        <v>0.5536972771128662</v>
      </c>
      <c r="BM410" s="14">
        <f t="shared" si="614"/>
        <v>0.59087449539448245</v>
      </c>
      <c r="BN410" s="14">
        <f t="shared" si="615"/>
        <v>0.40313386477156676</v>
      </c>
    </row>
    <row r="411" spans="1:66" x14ac:dyDescent="0.25">
      <c r="A411" t="s">
        <v>69</v>
      </c>
      <c r="B411" t="s">
        <v>74</v>
      </c>
      <c r="C411" t="s">
        <v>381</v>
      </c>
      <c r="D411" s="11">
        <v>44444</v>
      </c>
      <c r="E411" s="10">
        <f>VLOOKUP(A411,home!$A$2:$E$405,3,FALSE)</f>
        <v>1.33815028901734</v>
      </c>
      <c r="F411" s="10">
        <f>VLOOKUP(B411,home!$B$2:$E$405,3,FALSE)</f>
        <v>1.2</v>
      </c>
      <c r="G411" s="10">
        <f>VLOOKUP(C411,away!$B$2:$E$405,4,FALSE)</f>
        <v>0.66</v>
      </c>
      <c r="H411" s="10">
        <f>VLOOKUP(A411,away!$A$2:$E$405,3,FALSE)</f>
        <v>1.32369942196532</v>
      </c>
      <c r="I411" s="10">
        <f>VLOOKUP(C411,away!$B$2:$E$405,3,FALSE)</f>
        <v>1.01</v>
      </c>
      <c r="J411" s="10">
        <f>VLOOKUP(B411,home!$B$2:$E$405,4,FALSE)</f>
        <v>0.92</v>
      </c>
      <c r="K411" s="12">
        <f t="shared" si="560"/>
        <v>1.0598150289017334</v>
      </c>
      <c r="L411" s="12">
        <f t="shared" si="561"/>
        <v>1.2299815028901755</v>
      </c>
      <c r="M411" s="13">
        <f t="shared" si="562"/>
        <v>0.10128706845573963</v>
      </c>
      <c r="N411" s="13">
        <f t="shared" si="563"/>
        <v>0.10734555738279154</v>
      </c>
      <c r="O411" s="13">
        <f t="shared" si="564"/>
        <v>0.12458122068253071</v>
      </c>
      <c r="P411" s="13">
        <f t="shared" si="565"/>
        <v>0.13203304999826951</v>
      </c>
      <c r="Q411" s="13">
        <f t="shared" si="566"/>
        <v>5.6883217500057939E-2</v>
      </c>
      <c r="R411" s="13">
        <f t="shared" si="567"/>
        <v>7.6616298523495885E-2</v>
      </c>
      <c r="S411" s="13">
        <f t="shared" si="568"/>
        <v>4.3028015712250768E-2</v>
      </c>
      <c r="T411" s="13">
        <f t="shared" si="569"/>
        <v>6.9965305349949991E-2</v>
      </c>
      <c r="U411" s="13">
        <f t="shared" si="570"/>
        <v>8.119910463402262E-2</v>
      </c>
      <c r="V411" s="13">
        <f t="shared" si="571"/>
        <v>6.2321437655461246E-3</v>
      </c>
      <c r="W411" s="13">
        <f t="shared" si="572"/>
        <v>2.0095229599615835E-2</v>
      </c>
      <c r="X411" s="13">
        <f t="shared" si="573"/>
        <v>2.4716760703858625E-2</v>
      </c>
      <c r="Y411" s="13">
        <f t="shared" si="574"/>
        <v>1.5200579238554434E-2</v>
      </c>
      <c r="Z411" s="13">
        <f t="shared" si="575"/>
        <v>3.1412210001270584E-2</v>
      </c>
      <c r="AA411" s="13">
        <f t="shared" si="576"/>
        <v>3.3291132250363904E-2</v>
      </c>
      <c r="AB411" s="13">
        <f t="shared" si="577"/>
        <v>1.764122114404542E-2</v>
      </c>
      <c r="AC411" s="13">
        <f t="shared" si="578"/>
        <v>5.0774556042680055E-4</v>
      </c>
      <c r="AD411" s="13">
        <f t="shared" si="579"/>
        <v>5.3243065847259552E-3</v>
      </c>
      <c r="AE411" s="13">
        <f t="shared" si="580"/>
        <v>6.548798614929287E-3</v>
      </c>
      <c r="AF411" s="13">
        <f t="shared" si="581"/>
        <v>4.0274505812579126E-3</v>
      </c>
      <c r="AG411" s="13">
        <f t="shared" si="582"/>
        <v>1.6512299062505053E-3</v>
      </c>
      <c r="AH411" s="13">
        <f t="shared" si="583"/>
        <v>9.6591093166161577E-3</v>
      </c>
      <c r="AI411" s="13">
        <f t="shared" si="584"/>
        <v>1.0236869219554556E-2</v>
      </c>
      <c r="AJ411" s="13">
        <f t="shared" si="585"/>
        <v>5.4245939238927367E-3</v>
      </c>
      <c r="AK411" s="13">
        <f t="shared" si="586"/>
        <v>1.9163553887435168E-3</v>
      </c>
      <c r="AL411" s="13">
        <f t="shared" si="587"/>
        <v>2.6474927545375963E-5</v>
      </c>
      <c r="AM411" s="13">
        <f t="shared" si="588"/>
        <v>1.1285560273946059E-3</v>
      </c>
      <c r="AN411" s="13">
        <f t="shared" si="589"/>
        <v>1.3881030386705834E-3</v>
      </c>
      <c r="AO411" s="13">
        <f t="shared" si="590"/>
        <v>8.5367053083523184E-4</v>
      </c>
      <c r="AP411" s="13">
        <f t="shared" si="591"/>
        <v>3.4999965416325729E-4</v>
      </c>
      <c r="AQ411" s="13">
        <f t="shared" si="592"/>
        <v>1.0762327515969132E-4</v>
      </c>
      <c r="AR411" s="13">
        <f t="shared" si="593"/>
        <v>2.376105158766404E-3</v>
      </c>
      <c r="AS411" s="13">
        <f t="shared" si="594"/>
        <v>2.5182319575115741E-3</v>
      </c>
      <c r="AT411" s="13">
        <f t="shared" si="595"/>
        <v>1.3344300374156983E-3</v>
      </c>
      <c r="AU411" s="13">
        <f t="shared" si="596"/>
        <v>4.714163362236867E-4</v>
      </c>
      <c r="AV411" s="13">
        <f t="shared" si="597"/>
        <v>1.2490352949991391E-4</v>
      </c>
      <c r="AW411" s="13">
        <f t="shared" si="598"/>
        <v>9.5865189176166886E-7</v>
      </c>
      <c r="AX411" s="13">
        <f t="shared" si="599"/>
        <v>1.9934343979840656E-4</v>
      </c>
      <c r="AY411" s="13">
        <f t="shared" si="600"/>
        <v>2.451887436745413E-4</v>
      </c>
      <c r="AZ411" s="13">
        <f t="shared" si="601"/>
        <v>1.5078880971828321E-4</v>
      </c>
      <c r="BA411" s="13">
        <f t="shared" si="602"/>
        <v>6.1822482265438188E-5</v>
      </c>
      <c r="BB411" s="13">
        <f t="shared" si="603"/>
        <v>1.9010127412311241E-5</v>
      </c>
      <c r="BC411" s="13">
        <f t="shared" si="604"/>
        <v>4.6764210169456528E-6</v>
      </c>
      <c r="BD411" s="13">
        <f t="shared" si="605"/>
        <v>4.8709423236743306E-4</v>
      </c>
      <c r="BE411" s="13">
        <f t="shared" si="606"/>
        <v>5.1622978795435866E-4</v>
      </c>
      <c r="BF411" s="13">
        <f t="shared" si="607"/>
        <v>2.735540438203921E-4</v>
      </c>
      <c r="BG411" s="13">
        <f t="shared" si="608"/>
        <v>9.663889561923167E-5</v>
      </c>
      <c r="BH411" s="13">
        <f t="shared" si="609"/>
        <v>2.5604838488431896E-5</v>
      </c>
      <c r="BI411" s="13">
        <f t="shared" si="610"/>
        <v>5.4272785285283348E-6</v>
      </c>
      <c r="BJ411" s="14">
        <f t="shared" si="611"/>
        <v>0.31626721801210128</v>
      </c>
      <c r="BK411" s="14">
        <f t="shared" si="612"/>
        <v>0.28335968716345278</v>
      </c>
      <c r="BL411" s="14">
        <f t="shared" si="613"/>
        <v>0.36879554117946112</v>
      </c>
      <c r="BM411" s="14">
        <f t="shared" si="614"/>
        <v>0.40084401372161765</v>
      </c>
      <c r="BN411" s="14">
        <f t="shared" si="615"/>
        <v>0.59874641254288519</v>
      </c>
    </row>
    <row r="412" spans="1:66" x14ac:dyDescent="0.25">
      <c r="A412" t="s">
        <v>69</v>
      </c>
      <c r="B412" t="s">
        <v>324</v>
      </c>
      <c r="C412" t="s">
        <v>71</v>
      </c>
      <c r="D412" s="11">
        <v>44444</v>
      </c>
      <c r="E412" s="10">
        <f>VLOOKUP(A412,home!$A$2:$E$405,3,FALSE)</f>
        <v>1.33815028901734</v>
      </c>
      <c r="F412" s="10">
        <f>VLOOKUP(B412,home!$B$2:$E$405,3,FALSE)</f>
        <v>0.91</v>
      </c>
      <c r="G412" s="10">
        <f>VLOOKUP(C412,away!$B$2:$E$405,4,FALSE)</f>
        <v>1.41</v>
      </c>
      <c r="H412" s="10">
        <f>VLOOKUP(A412,away!$A$2:$E$405,3,FALSE)</f>
        <v>1.32369942196532</v>
      </c>
      <c r="I412" s="10">
        <f>VLOOKUP(C412,away!$B$2:$E$405,3,FALSE)</f>
        <v>0.79</v>
      </c>
      <c r="J412" s="10">
        <f>VLOOKUP(B412,home!$B$2:$E$405,4,FALSE)</f>
        <v>0.88</v>
      </c>
      <c r="K412" s="12">
        <f t="shared" si="560"/>
        <v>1.716980635838149</v>
      </c>
      <c r="L412" s="12">
        <f t="shared" si="561"/>
        <v>0.92023583815029042</v>
      </c>
      <c r="M412" s="13">
        <f t="shared" si="562"/>
        <v>7.1560182217265511E-2</v>
      </c>
      <c r="N412" s="13">
        <f t="shared" si="563"/>
        <v>0.12286744716409433</v>
      </c>
      <c r="O412" s="13">
        <f t="shared" si="564"/>
        <v>6.5852244260892825E-2</v>
      </c>
      <c r="P412" s="13">
        <f t="shared" si="565"/>
        <v>0.11306702822243685</v>
      </c>
      <c r="Q412" s="13">
        <f t="shared" si="566"/>
        <v>0.10548051377780843</v>
      </c>
      <c r="R412" s="13">
        <f t="shared" si="567"/>
        <v>3.0299797595750178E-2</v>
      </c>
      <c r="S412" s="13">
        <f t="shared" si="568"/>
        <v>4.4662242587082422E-2</v>
      </c>
      <c r="T412" s="13">
        <f t="shared" si="569"/>
        <v>9.7066949004844791E-2</v>
      </c>
      <c r="U412" s="13">
        <f t="shared" si="570"/>
        <v>5.2024165741718358E-2</v>
      </c>
      <c r="V412" s="13">
        <f t="shared" si="571"/>
        <v>7.8408393647043627E-3</v>
      </c>
      <c r="W412" s="13">
        <f t="shared" si="572"/>
        <v>6.0369333204918732E-2</v>
      </c>
      <c r="X412" s="13">
        <f t="shared" si="573"/>
        <v>5.5554023940402542E-2</v>
      </c>
      <c r="Y412" s="13">
        <f t="shared" si="574"/>
        <v>2.5561401891708815E-2</v>
      </c>
      <c r="Z412" s="13">
        <f t="shared" si="575"/>
        <v>9.2943198787697745E-3</v>
      </c>
      <c r="AA412" s="13">
        <f t="shared" si="576"/>
        <v>1.5958167255133274E-2</v>
      </c>
      <c r="AB412" s="13">
        <f t="shared" si="577"/>
        <v>1.3699932080265131E-2</v>
      </c>
      <c r="AC412" s="13">
        <f t="shared" si="578"/>
        <v>7.7429617479607643E-4</v>
      </c>
      <c r="AD412" s="13">
        <f t="shared" si="579"/>
        <v>2.5913244027826625E-2</v>
      </c>
      <c r="AE412" s="13">
        <f t="shared" si="580"/>
        <v>2.3846295837140038E-2</v>
      </c>
      <c r="AF412" s="13">
        <f t="shared" si="581"/>
        <v>1.0972108018235172E-2</v>
      </c>
      <c r="AG412" s="13">
        <f t="shared" si="582"/>
        <v>3.3656423394787223E-3</v>
      </c>
      <c r="AH412" s="13">
        <f t="shared" si="583"/>
        <v>2.1382415609191522E-3</v>
      </c>
      <c r="AI412" s="13">
        <f t="shared" si="584"/>
        <v>3.6713193548425218E-3</v>
      </c>
      <c r="AJ412" s="13">
        <f t="shared" si="585"/>
        <v>3.1517921201212082E-3</v>
      </c>
      <c r="AK412" s="13">
        <f t="shared" si="586"/>
        <v>1.8038553461451271E-3</v>
      </c>
      <c r="AL412" s="13">
        <f t="shared" si="587"/>
        <v>4.8936358033515535E-5</v>
      </c>
      <c r="AM412" s="13">
        <f t="shared" si="588"/>
        <v>8.8985076415053731E-3</v>
      </c>
      <c r="AN412" s="13">
        <f t="shared" si="589"/>
        <v>8.1887256377674612E-3</v>
      </c>
      <c r="AO412" s="13">
        <f t="shared" si="590"/>
        <v>3.7677794003268552E-3</v>
      </c>
      <c r="AP412" s="13">
        <f t="shared" si="591"/>
        <v>1.1557485448083942E-3</v>
      </c>
      <c r="AQ412" s="13">
        <f t="shared" si="592"/>
        <v>2.6589030770568273E-4</v>
      </c>
      <c r="AR412" s="13">
        <f t="shared" si="593"/>
        <v>3.9353730299604433E-4</v>
      </c>
      <c r="AS412" s="13">
        <f t="shared" si="594"/>
        <v>6.7569592872417854E-4</v>
      </c>
      <c r="AT412" s="13">
        <f t="shared" si="595"/>
        <v>5.8007841266704435E-4</v>
      </c>
      <c r="AU412" s="13">
        <f t="shared" si="596"/>
        <v>3.3199446727234875E-4</v>
      </c>
      <c r="AV412" s="13">
        <f t="shared" si="597"/>
        <v>1.4250701787800628E-4</v>
      </c>
      <c r="AW412" s="13">
        <f t="shared" si="598"/>
        <v>2.1477992382845129E-6</v>
      </c>
      <c r="AX412" s="13">
        <f t="shared" si="599"/>
        <v>2.5464275513870883E-3</v>
      </c>
      <c r="AY412" s="13">
        <f t="shared" si="600"/>
        <v>2.3433138920396887E-3</v>
      </c>
      <c r="AZ412" s="13">
        <f t="shared" si="601"/>
        <v>1.0782007117451811E-3</v>
      </c>
      <c r="BA412" s="13">
        <f t="shared" si="602"/>
        <v>3.3073297855568888E-4</v>
      </c>
      <c r="BB412" s="13">
        <f t="shared" si="603"/>
        <v>7.6088084931284072E-5</v>
      </c>
      <c r="BC412" s="13">
        <f t="shared" si="604"/>
        <v>1.4003796521998142E-5</v>
      </c>
      <c r="BD412" s="13">
        <f t="shared" si="605"/>
        <v>6.035785497766159E-5</v>
      </c>
      <c r="BE412" s="13">
        <f t="shared" si="606"/>
        <v>1.0363326821737218E-4</v>
      </c>
      <c r="BF412" s="13">
        <f t="shared" si="607"/>
        <v>8.8968157378924569E-5</v>
      </c>
      <c r="BG412" s="13">
        <f t="shared" si="608"/>
        <v>5.0918867808604819E-5</v>
      </c>
      <c r="BH412" s="13">
        <f t="shared" si="609"/>
        <v>2.185667750654425E-5</v>
      </c>
      <c r="BI412" s="13">
        <f t="shared" si="610"/>
        <v>7.505498408499141E-6</v>
      </c>
      <c r="BJ412" s="14">
        <f t="shared" si="611"/>
        <v>0.55966237775375283</v>
      </c>
      <c r="BK412" s="14">
        <f t="shared" si="612"/>
        <v>0.24029683881635844</v>
      </c>
      <c r="BL412" s="14">
        <f t="shared" si="613"/>
        <v>0.19105656876962307</v>
      </c>
      <c r="BM412" s="14">
        <f t="shared" si="614"/>
        <v>0.48884172588745445</v>
      </c>
      <c r="BN412" s="14">
        <f t="shared" si="615"/>
        <v>0.50912721323824806</v>
      </c>
    </row>
    <row r="413" spans="1:66" x14ac:dyDescent="0.25">
      <c r="A413" t="s">
        <v>99</v>
      </c>
      <c r="B413" t="s">
        <v>111</v>
      </c>
      <c r="C413" t="s">
        <v>104</v>
      </c>
      <c r="D413" s="11">
        <v>44444</v>
      </c>
      <c r="E413" s="10">
        <f>VLOOKUP(A413,home!$A$2:$E$405,3,FALSE)</f>
        <v>1.34782608695652</v>
      </c>
      <c r="F413" s="10">
        <f>VLOOKUP(B413,home!$B$2:$E$405,3,FALSE)</f>
        <v>0.97</v>
      </c>
      <c r="G413" s="10">
        <f>VLOOKUP(C413,away!$B$2:$E$405,4,FALSE)</f>
        <v>1.23</v>
      </c>
      <c r="H413" s="10">
        <f>VLOOKUP(A413,away!$A$2:$E$405,3,FALSE)</f>
        <v>1.27355072463768</v>
      </c>
      <c r="I413" s="10">
        <f>VLOOKUP(C413,away!$B$2:$E$405,3,FALSE)</f>
        <v>0.55000000000000004</v>
      </c>
      <c r="J413" s="10">
        <f>VLOOKUP(B413,home!$B$2:$E$405,4,FALSE)</f>
        <v>0.61</v>
      </c>
      <c r="K413" s="12">
        <f t="shared" si="560"/>
        <v>1.6080913043478238</v>
      </c>
      <c r="L413" s="12">
        <f t="shared" si="561"/>
        <v>0.42727626811594172</v>
      </c>
      <c r="M413" s="13">
        <f t="shared" si="562"/>
        <v>0.13063245678411184</v>
      </c>
      <c r="N413" s="13">
        <f t="shared" si="563"/>
        <v>0.2100689178201231</v>
      </c>
      <c r="O413" s="13">
        <f t="shared" si="564"/>
        <v>5.5816148629532332E-2</v>
      </c>
      <c r="P413" s="13">
        <f t="shared" si="565"/>
        <v>8.9757463253336639E-2</v>
      </c>
      <c r="Q413" s="13">
        <f t="shared" si="566"/>
        <v>0.16890500003014883</v>
      </c>
      <c r="R413" s="13">
        <f t="shared" si="567"/>
        <v>1.1924457843515656E-2</v>
      </c>
      <c r="S413" s="13">
        <f t="shared" si="568"/>
        <v>1.541807145024532E-2</v>
      </c>
      <c r="T413" s="13">
        <f t="shared" si="569"/>
        <v>7.2169098079004998E-2</v>
      </c>
      <c r="U413" s="13">
        <f t="shared" si="570"/>
        <v>1.9175616967219727E-2</v>
      </c>
      <c r="V413" s="13">
        <f t="shared" si="571"/>
        <v>1.1770828166810863E-3</v>
      </c>
      <c r="W413" s="13">
        <f t="shared" si="572"/>
        <v>9.0538220603117073E-2</v>
      </c>
      <c r="X413" s="13">
        <f t="shared" si="573"/>
        <v>3.868483302115773E-2</v>
      </c>
      <c r="Y413" s="13">
        <f t="shared" si="574"/>
        <v>8.2645555429843136E-3</v>
      </c>
      <c r="Z413" s="13">
        <f t="shared" si="575"/>
        <v>1.698345948894414E-3</v>
      </c>
      <c r="AA413" s="13">
        <f t="shared" si="576"/>
        <v>2.7310953521914602E-3</v>
      </c>
      <c r="AB413" s="13">
        <f t="shared" si="577"/>
        <v>2.1959253436019226E-3</v>
      </c>
      <c r="AC413" s="13">
        <f t="shared" si="578"/>
        <v>5.0548295129570594E-5</v>
      </c>
      <c r="AD413" s="13">
        <f t="shared" si="579"/>
        <v>3.6398431315749394E-2</v>
      </c>
      <c r="AE413" s="13">
        <f t="shared" si="580"/>
        <v>1.5552185897867825E-2</v>
      </c>
      <c r="AF413" s="13">
        <f t="shared" si="581"/>
        <v>3.3225399757431705E-3</v>
      </c>
      <c r="AG413" s="13">
        <f t="shared" si="582"/>
        <v>4.7321416050052467E-4</v>
      </c>
      <c r="AH413" s="13">
        <f t="shared" si="583"/>
        <v>1.8141572975335818E-4</v>
      </c>
      <c r="AI413" s="13">
        <f t="shared" si="584"/>
        <v>2.9173305748829003E-4</v>
      </c>
      <c r="AJ413" s="13">
        <f t="shared" si="585"/>
        <v>2.3456669646886155E-4</v>
      </c>
      <c r="AK413" s="13">
        <f t="shared" si="586"/>
        <v>1.2573488829372388E-4</v>
      </c>
      <c r="AL413" s="13">
        <f t="shared" si="587"/>
        <v>1.3892678295438964E-6</v>
      </c>
      <c r="AM413" s="13">
        <f t="shared" si="588"/>
        <v>1.1706400178151621E-2</v>
      </c>
      <c r="AN413" s="13">
        <f t="shared" si="589"/>
        <v>5.0018669811924188E-3</v>
      </c>
      <c r="AO413" s="13">
        <f t="shared" si="590"/>
        <v>1.068589528668124E-3</v>
      </c>
      <c r="AP413" s="13">
        <f t="shared" si="591"/>
        <v>1.5219431531902978E-4</v>
      </c>
      <c r="AQ413" s="13">
        <f t="shared" si="592"/>
        <v>1.6257254769493981E-5</v>
      </c>
      <c r="AR413" s="13">
        <f t="shared" si="593"/>
        <v>1.5502927197309021E-5</v>
      </c>
      <c r="AS413" s="13">
        <f t="shared" si="594"/>
        <v>2.4930122417930011E-5</v>
      </c>
      <c r="AT413" s="13">
        <f t="shared" si="595"/>
        <v>2.00449565383E-5</v>
      </c>
      <c r="AU413" s="13">
        <f t="shared" si="596"/>
        <v>1.074470676842343E-5</v>
      </c>
      <c r="AV413" s="13">
        <f t="shared" si="597"/>
        <v>4.3196173805172314E-6</v>
      </c>
      <c r="AW413" s="13">
        <f t="shared" si="598"/>
        <v>2.6515691265296531E-8</v>
      </c>
      <c r="AX413" s="13">
        <f t="shared" si="599"/>
        <v>3.1374933886169085E-3</v>
      </c>
      <c r="AY413" s="13">
        <f t="shared" si="600"/>
        <v>1.3405764663266726E-3</v>
      </c>
      <c r="AZ413" s="13">
        <f t="shared" si="601"/>
        <v>2.8639825482805855E-4</v>
      </c>
      <c r="BA413" s="13">
        <f t="shared" si="602"/>
        <v>4.0790392505950465E-5</v>
      </c>
      <c r="BB413" s="13">
        <f t="shared" si="603"/>
        <v>4.357191671231746E-6</v>
      </c>
      <c r="BC413" s="13">
        <f t="shared" si="604"/>
        <v>3.7234491934995279E-7</v>
      </c>
      <c r="BD413" s="13">
        <f t="shared" si="605"/>
        <v>1.1040054796232227E-6</v>
      </c>
      <c r="BE413" s="13">
        <f t="shared" si="606"/>
        <v>1.7753416117344528E-6</v>
      </c>
      <c r="BF413" s="13">
        <f t="shared" si="607"/>
        <v>1.4274557040385124E-6</v>
      </c>
      <c r="BG413" s="13">
        <f t="shared" si="608"/>
        <v>7.6515970166867749E-7</v>
      </c>
      <c r="BH413" s="13">
        <f t="shared" si="609"/>
        <v>3.0761166567269386E-7</v>
      </c>
      <c r="BI413" s="13">
        <f t="shared" si="610"/>
        <v>9.8933528936841759E-8</v>
      </c>
      <c r="BJ413" s="14">
        <f t="shared" si="611"/>
        <v>0.66713229274336572</v>
      </c>
      <c r="BK413" s="14">
        <f t="shared" si="612"/>
        <v>0.23837758833366068</v>
      </c>
      <c r="BL413" s="14">
        <f t="shared" si="613"/>
        <v>9.2757715346059477E-2</v>
      </c>
      <c r="BM413" s="14">
        <f t="shared" si="614"/>
        <v>0.33152094806057653</v>
      </c>
      <c r="BN413" s="14">
        <f t="shared" si="615"/>
        <v>0.66710444436076843</v>
      </c>
    </row>
    <row r="414" spans="1:66" x14ac:dyDescent="0.25">
      <c r="A414" t="s">
        <v>99</v>
      </c>
      <c r="B414" t="s">
        <v>105</v>
      </c>
      <c r="C414" t="s">
        <v>110</v>
      </c>
      <c r="D414" s="11">
        <v>44444</v>
      </c>
      <c r="E414" s="10">
        <f>VLOOKUP(A414,home!$A$2:$E$405,3,FALSE)</f>
        <v>1.34782608695652</v>
      </c>
      <c r="F414" s="10">
        <f>VLOOKUP(B414,home!$B$2:$E$405,3,FALSE)</f>
        <v>1.1599999999999999</v>
      </c>
      <c r="G414" s="10">
        <f>VLOOKUP(C414,away!$B$2:$E$405,4,FALSE)</f>
        <v>0.77</v>
      </c>
      <c r="H414" s="10">
        <f>VLOOKUP(A414,away!$A$2:$E$405,3,FALSE)</f>
        <v>1.27355072463768</v>
      </c>
      <c r="I414" s="10">
        <f>VLOOKUP(C414,away!$B$2:$E$405,3,FALSE)</f>
        <v>1.55</v>
      </c>
      <c r="J414" s="10">
        <f>VLOOKUP(B414,home!$B$2:$E$405,4,FALSE)</f>
        <v>1.26</v>
      </c>
      <c r="K414" s="12">
        <f t="shared" si="560"/>
        <v>1.2038782608695635</v>
      </c>
      <c r="L414" s="12">
        <f t="shared" si="561"/>
        <v>2.4872445652173893</v>
      </c>
      <c r="M414" s="13">
        <f t="shared" si="562"/>
        <v>2.4943978562630833E-2</v>
      </c>
      <c r="N414" s="13">
        <f t="shared" si="563"/>
        <v>3.0029513531147682E-2</v>
      </c>
      <c r="O414" s="13">
        <f t="shared" si="564"/>
        <v>6.2041775114802605E-2</v>
      </c>
      <c r="P414" s="13">
        <f t="shared" si="565"/>
        <v>7.4690744326469119E-2</v>
      </c>
      <c r="Q414" s="13">
        <f t="shared" si="566"/>
        <v>1.8075939262318555E-2</v>
      </c>
      <c r="R414" s="13">
        <f t="shared" si="567"/>
        <v>7.7156533985366135E-2</v>
      </c>
      <c r="S414" s="13">
        <f t="shared" si="568"/>
        <v>5.5912364521507968E-2</v>
      </c>
      <c r="T414" s="13">
        <f t="shared" si="569"/>
        <v>4.4959281691401447E-2</v>
      </c>
      <c r="U414" s="13">
        <f t="shared" si="570"/>
        <v>9.2887073949025956E-2</v>
      </c>
      <c r="V414" s="13">
        <f t="shared" si="571"/>
        <v>1.8602290072971147E-2</v>
      </c>
      <c r="W414" s="13">
        <f t="shared" si="572"/>
        <v>7.253743440901305E-3</v>
      </c>
      <c r="X414" s="13">
        <f t="shared" si="573"/>
        <v>1.8041833950863055E-2</v>
      </c>
      <c r="Y414" s="13">
        <f t="shared" si="574"/>
        <v>2.2437226720419357E-2</v>
      </c>
      <c r="Z414" s="13">
        <f t="shared" si="575"/>
        <v>6.3969056608704236E-2</v>
      </c>
      <c r="AA414" s="13">
        <f t="shared" si="576"/>
        <v>7.7010956619553511E-2</v>
      </c>
      <c r="AB414" s="13">
        <f t="shared" si="577"/>
        <v>4.6355908261524754E-2</v>
      </c>
      <c r="AC414" s="13">
        <f t="shared" si="578"/>
        <v>3.4813484350503343E-3</v>
      </c>
      <c r="AD414" s="13">
        <f t="shared" si="579"/>
        <v>2.1831560096065676E-3</v>
      </c>
      <c r="AE414" s="13">
        <f t="shared" si="580"/>
        <v>5.4300429199156171E-3</v>
      </c>
      <c r="AF414" s="13">
        <f t="shared" si="581"/>
        <v>6.752922370728642E-3</v>
      </c>
      <c r="AG414" s="13">
        <f t="shared" si="582"/>
        <v>5.5987231553099141E-3</v>
      </c>
      <c r="AH414" s="13">
        <f t="shared" si="583"/>
        <v>3.9776672098020778E-2</v>
      </c>
      <c r="AI414" s="13">
        <f t="shared" si="584"/>
        <v>4.7886270828544152E-2</v>
      </c>
      <c r="AJ414" s="13">
        <f t="shared" si="585"/>
        <v>2.8824620222298331E-2</v>
      </c>
      <c r="AK414" s="13">
        <f t="shared" si="586"/>
        <v>1.1567111221148717E-2</v>
      </c>
      <c r="AL414" s="13">
        <f t="shared" si="587"/>
        <v>4.16973587787229E-4</v>
      </c>
      <c r="AM414" s="13">
        <f t="shared" si="588"/>
        <v>5.2565081201041736E-4</v>
      </c>
      <c r="AN414" s="13">
        <f t="shared" si="589"/>
        <v>1.3074221253750182E-3</v>
      </c>
      <c r="AO414" s="13">
        <f t="shared" si="590"/>
        <v>1.6259392878919914E-3</v>
      </c>
      <c r="AP414" s="13">
        <f t="shared" si="591"/>
        <v>1.3480362190609293E-3</v>
      </c>
      <c r="AQ414" s="13">
        <f t="shared" si="592"/>
        <v>8.3822393989387348E-4</v>
      </c>
      <c r="AR414" s="13">
        <f t="shared" si="593"/>
        <v>1.9786862299647278E-2</v>
      </c>
      <c r="AS414" s="13">
        <f t="shared" si="594"/>
        <v>2.3820973373364897E-2</v>
      </c>
      <c r="AT414" s="13">
        <f t="shared" si="595"/>
        <v>1.4338775998473359E-2</v>
      </c>
      <c r="AU414" s="13">
        <f t="shared" si="596"/>
        <v>5.7540469040134471E-3</v>
      </c>
      <c r="AV414" s="13">
        <f t="shared" si="597"/>
        <v>1.7317929949414021E-3</v>
      </c>
      <c r="AW414" s="13">
        <f t="shared" si="598"/>
        <v>3.4682237547840418E-5</v>
      </c>
      <c r="AX414" s="13">
        <f t="shared" si="599"/>
        <v>1.0546993089796259E-4</v>
      </c>
      <c r="AY414" s="13">
        <f t="shared" si="600"/>
        <v>2.6232951241981101E-4</v>
      </c>
      <c r="AZ414" s="13">
        <f t="shared" si="601"/>
        <v>3.2623882703115137E-4</v>
      </c>
      <c r="BA414" s="13">
        <f t="shared" si="602"/>
        <v>2.7047858316537568E-4</v>
      </c>
      <c r="BB414" s="13">
        <f t="shared" si="603"/>
        <v>1.6818659649644508E-4</v>
      </c>
      <c r="BC414" s="13">
        <f t="shared" si="604"/>
        <v>8.3664239615638628E-5</v>
      </c>
      <c r="BD414" s="13">
        <f t="shared" si="605"/>
        <v>8.2024609529170872E-3</v>
      </c>
      <c r="BE414" s="13">
        <f t="shared" si="606"/>
        <v>9.8747644268483252E-3</v>
      </c>
      <c r="BF414" s="13">
        <f t="shared" si="607"/>
        <v>5.9440071123453989E-3</v>
      </c>
      <c r="BG414" s="13">
        <f t="shared" si="608"/>
        <v>2.3852869816688976E-3</v>
      </c>
      <c r="BH414" s="13">
        <f t="shared" si="609"/>
        <v>7.1789878579159099E-4</v>
      </c>
      <c r="BI414" s="13">
        <f t="shared" si="610"/>
        <v>1.7285254834383015E-4</v>
      </c>
      <c r="BJ414" s="14">
        <f t="shared" si="611"/>
        <v>0.16762402312647073</v>
      </c>
      <c r="BK414" s="14">
        <f t="shared" si="612"/>
        <v>0.17831002901883641</v>
      </c>
      <c r="BL414" s="14">
        <f t="shared" si="613"/>
        <v>0.57623664467864033</v>
      </c>
      <c r="BM414" s="14">
        <f t="shared" si="614"/>
        <v>0.69897362137504504</v>
      </c>
      <c r="BN414" s="14">
        <f t="shared" si="615"/>
        <v>0.28693848478273493</v>
      </c>
    </row>
    <row r="415" spans="1:66" x14ac:dyDescent="0.25">
      <c r="A415" t="s">
        <v>99</v>
      </c>
      <c r="B415" t="s">
        <v>117</v>
      </c>
      <c r="C415" t="s">
        <v>417</v>
      </c>
      <c r="D415" s="11">
        <v>44444</v>
      </c>
      <c r="E415" s="10">
        <f>VLOOKUP(A415,home!$A$2:$E$405,3,FALSE)</f>
        <v>1.34782608695652</v>
      </c>
      <c r="F415" s="10">
        <f>VLOOKUP(B415,home!$B$2:$E$405,3,FALSE)</f>
        <v>1.03</v>
      </c>
      <c r="G415" s="10">
        <f>VLOOKUP(C415,away!$B$2:$E$405,4,FALSE)</f>
        <v>0.84</v>
      </c>
      <c r="H415" s="10">
        <f>VLOOKUP(A415,away!$A$2:$E$405,3,FALSE)</f>
        <v>1.27355072463768</v>
      </c>
      <c r="I415" s="10">
        <f>VLOOKUP(C415,away!$B$2:$E$405,3,FALSE)</f>
        <v>0.71</v>
      </c>
      <c r="J415" s="10">
        <f>VLOOKUP(B415,home!$B$2:$E$405,4,FALSE)</f>
        <v>1.02</v>
      </c>
      <c r="K415" s="12">
        <f t="shared" si="560"/>
        <v>1.166139130434781</v>
      </c>
      <c r="L415" s="12">
        <f t="shared" si="561"/>
        <v>0.92230543478260785</v>
      </c>
      <c r="M415" s="13">
        <f t="shared" si="562"/>
        <v>0.12387967279120149</v>
      </c>
      <c r="N415" s="13">
        <f t="shared" si="563"/>
        <v>0.14446093390727688</v>
      </c>
      <c r="O415" s="13">
        <f t="shared" si="564"/>
        <v>0.11425489547441628</v>
      </c>
      <c r="P415" s="13">
        <f t="shared" si="565"/>
        <v>0.13323710445645257</v>
      </c>
      <c r="Q415" s="13">
        <f t="shared" si="566"/>
        <v>8.4230773924214158E-2</v>
      </c>
      <c r="R415" s="13">
        <f t="shared" si="567"/>
        <v>5.2688955523286451E-2</v>
      </c>
      <c r="S415" s="13">
        <f t="shared" si="568"/>
        <v>3.5825340840746275E-2</v>
      </c>
      <c r="T415" s="13">
        <f t="shared" si="569"/>
        <v>7.7686500566247874E-2</v>
      </c>
      <c r="U415" s="13">
        <f t="shared" si="570"/>
        <v>6.1442652777442111E-2</v>
      </c>
      <c r="V415" s="13">
        <f t="shared" si="571"/>
        <v>4.2812733538005604E-3</v>
      </c>
      <c r="W415" s="13">
        <f t="shared" si="572"/>
        <v>3.274160048661056E-2</v>
      </c>
      <c r="X415" s="13">
        <f t="shared" si="573"/>
        <v>3.0197756072281798E-2</v>
      </c>
      <c r="Y415" s="13">
        <f t="shared" si="574"/>
        <v>1.3925777271852499E-2</v>
      </c>
      <c r="Z415" s="13">
        <f t="shared" si="575"/>
        <v>1.6198436677382071E-2</v>
      </c>
      <c r="AA415" s="13">
        <f t="shared" si="576"/>
        <v>1.8889630861365189E-2</v>
      </c>
      <c r="AB415" s="13">
        <f t="shared" si="577"/>
        <v>1.1013968853453206E-2</v>
      </c>
      <c r="AC415" s="13">
        <f t="shared" si="578"/>
        <v>2.8779159859039163E-4</v>
      </c>
      <c r="AD415" s="13">
        <f t="shared" si="579"/>
        <v>9.5453153801247637E-3</v>
      </c>
      <c r="AE415" s="13">
        <f t="shared" si="580"/>
        <v>8.8036962518030833E-3</v>
      </c>
      <c r="AF415" s="13">
        <f t="shared" si="581"/>
        <v>4.0598484496066284E-3</v>
      </c>
      <c r="AG415" s="13">
        <f t="shared" si="582"/>
        <v>1.2481400964886463E-3</v>
      </c>
      <c r="AH415" s="13">
        <f t="shared" si="583"/>
        <v>3.7349765456328519E-3</v>
      </c>
      <c r="AI415" s="13">
        <f t="shared" si="584"/>
        <v>4.3555023011185951E-3</v>
      </c>
      <c r="AJ415" s="13">
        <f t="shared" si="585"/>
        <v>2.5395608330165643E-3</v>
      </c>
      <c r="AK415" s="13">
        <f t="shared" si="586"/>
        <v>9.8716042050005443E-4</v>
      </c>
      <c r="AL415" s="13">
        <f t="shared" si="587"/>
        <v>1.2381214260294971E-5</v>
      </c>
      <c r="AM415" s="13">
        <f t="shared" si="588"/>
        <v>2.2262331554208847E-3</v>
      </c>
      <c r="AN415" s="13">
        <f t="shared" si="589"/>
        <v>2.0532669383379158E-3</v>
      </c>
      <c r="AO415" s="13">
        <f t="shared" si="590"/>
        <v>9.4686962814425268E-4</v>
      </c>
      <c r="AP415" s="13">
        <f t="shared" si="591"/>
        <v>2.9110100135601045E-4</v>
      </c>
      <c r="AQ415" s="13">
        <f t="shared" si="592"/>
        <v>6.7121008905326912E-5</v>
      </c>
      <c r="AR415" s="13">
        <f t="shared" si="593"/>
        <v>6.8895783336455024E-4</v>
      </c>
      <c r="AS415" s="13">
        <f t="shared" si="594"/>
        <v>8.0342068870596726E-4</v>
      </c>
      <c r="AT415" s="13">
        <f t="shared" si="595"/>
        <v>4.6845015165044494E-4</v>
      </c>
      <c r="AU415" s="13">
        <f t="shared" si="596"/>
        <v>1.82092684165897E-4</v>
      </c>
      <c r="AV415" s="13">
        <f t="shared" si="597"/>
        <v>5.3086351092938596E-5</v>
      </c>
      <c r="AW415" s="13">
        <f t="shared" si="598"/>
        <v>3.6990131465831014E-7</v>
      </c>
      <c r="AX415" s="13">
        <f t="shared" si="599"/>
        <v>4.3268293266793175E-4</v>
      </c>
      <c r="AY415" s="13">
        <f t="shared" si="600"/>
        <v>3.990658203373106E-4</v>
      </c>
      <c r="AZ415" s="13">
        <f t="shared" si="601"/>
        <v>1.8403028746654065E-4</v>
      </c>
      <c r="BA415" s="13">
        <f t="shared" si="602"/>
        <v>5.6577378098332046E-5</v>
      </c>
      <c r="BB415" s="13">
        <f t="shared" si="603"/>
        <v>1.3045405826460529E-5</v>
      </c>
      <c r="BC415" s="13">
        <f t="shared" si="604"/>
        <v>2.4063697385378491E-6</v>
      </c>
      <c r="BD415" s="13">
        <f t="shared" si="605"/>
        <v>1.059049256746958E-4</v>
      </c>
      <c r="BE415" s="13">
        <f t="shared" si="606"/>
        <v>1.2349987793504986E-4</v>
      </c>
      <c r="BF415" s="13">
        <f t="shared" si="607"/>
        <v>7.2009020131990348E-5</v>
      </c>
      <c r="BG415" s="13">
        <f t="shared" si="608"/>
        <v>2.7990845373393278E-5</v>
      </c>
      <c r="BH415" s="13">
        <f t="shared" si="609"/>
        <v>8.1603050209658145E-6</v>
      </c>
      <c r="BI415" s="13">
        <f t="shared" si="610"/>
        <v>1.903210200246329E-6</v>
      </c>
      <c r="BJ415" s="14">
        <f t="shared" si="611"/>
        <v>0.41357274233280639</v>
      </c>
      <c r="BK415" s="14">
        <f t="shared" si="612"/>
        <v>0.29792263007538888</v>
      </c>
      <c r="BL415" s="14">
        <f t="shared" si="613"/>
        <v>0.27244277948354745</v>
      </c>
      <c r="BM415" s="14">
        <f t="shared" si="614"/>
        <v>0.34698555657325431</v>
      </c>
      <c r="BN415" s="14">
        <f t="shared" si="615"/>
        <v>0.65275233607684779</v>
      </c>
    </row>
    <row r="416" spans="1:66" x14ac:dyDescent="0.25">
      <c r="A416" t="s">
        <v>99</v>
      </c>
      <c r="B416" t="s">
        <v>121</v>
      </c>
      <c r="C416" t="s">
        <v>114</v>
      </c>
      <c r="D416" s="11">
        <v>44444</v>
      </c>
      <c r="E416" s="10">
        <f>VLOOKUP(A416,home!$A$2:$E$405,3,FALSE)</f>
        <v>1.34782608695652</v>
      </c>
      <c r="F416" s="10">
        <f>VLOOKUP(B416,home!$B$2:$E$405,3,FALSE)</f>
        <v>1.1000000000000001</v>
      </c>
      <c r="G416" s="10">
        <f>VLOOKUP(C416,away!$B$2:$E$405,4,FALSE)</f>
        <v>0.77</v>
      </c>
      <c r="H416" s="10">
        <f>VLOOKUP(A416,away!$A$2:$E$405,3,FALSE)</f>
        <v>1.27355072463768</v>
      </c>
      <c r="I416" s="10">
        <f>VLOOKUP(C416,away!$B$2:$E$405,3,FALSE)</f>
        <v>1</v>
      </c>
      <c r="J416" s="10">
        <f>VLOOKUP(B416,home!$B$2:$E$405,4,FALSE)</f>
        <v>1.0900000000000001</v>
      </c>
      <c r="K416" s="12">
        <f t="shared" si="560"/>
        <v>1.1416086956521725</v>
      </c>
      <c r="L416" s="12">
        <f t="shared" si="561"/>
        <v>1.3881702898550714</v>
      </c>
      <c r="M416" s="13">
        <f t="shared" si="562"/>
        <v>7.9676628029571553E-2</v>
      </c>
      <c r="N416" s="13">
        <f t="shared" si="563"/>
        <v>9.0959531398802501E-2</v>
      </c>
      <c r="O416" s="13">
        <f t="shared" si="564"/>
        <v>0.11060472782648503</v>
      </c>
      <c r="P416" s="13">
        <f t="shared" si="565"/>
        <v>0.12626731906695712</v>
      </c>
      <c r="Q416" s="13">
        <f t="shared" si="566"/>
        <v>5.1920095998659904E-2</v>
      </c>
      <c r="R416" s="13">
        <f t="shared" si="567"/>
        <v>7.6769098543116532E-2</v>
      </c>
      <c r="S416" s="13">
        <f t="shared" si="568"/>
        <v>5.0025447419911676E-2</v>
      </c>
      <c r="T416" s="13">
        <f t="shared" si="569"/>
        <v>7.2073934711762835E-2</v>
      </c>
      <c r="U416" s="13">
        <f t="shared" si="570"/>
        <v>8.7640270454200364E-2</v>
      </c>
      <c r="V416" s="13">
        <f t="shared" si="571"/>
        <v>8.8086323807290284E-3</v>
      </c>
      <c r="W416" s="13">
        <f t="shared" si="572"/>
        <v>1.9757477690388572E-2</v>
      </c>
      <c r="X416" s="13">
        <f t="shared" si="573"/>
        <v>2.7426743532271806E-2</v>
      </c>
      <c r="Y416" s="13">
        <f t="shared" si="574"/>
        <v>1.9036495259487238E-2</v>
      </c>
      <c r="Z416" s="13">
        <f t="shared" si="575"/>
        <v>3.5522860592170198E-2</v>
      </c>
      <c r="AA416" s="13">
        <f t="shared" si="576"/>
        <v>4.0553206546461378E-2</v>
      </c>
      <c r="AB416" s="13">
        <f t="shared" si="577"/>
        <v>2.314794661500947E-2</v>
      </c>
      <c r="AC416" s="13">
        <f t="shared" si="578"/>
        <v>8.7246600953374892E-4</v>
      </c>
      <c r="AD416" s="13">
        <f t="shared" si="579"/>
        <v>5.6388270838753467E-3</v>
      </c>
      <c r="AE416" s="13">
        <f t="shared" si="580"/>
        <v>7.8276522274658648E-3</v>
      </c>
      <c r="AF416" s="13">
        <f t="shared" si="581"/>
        <v>5.4330571307429952E-3</v>
      </c>
      <c r="AG416" s="13">
        <f t="shared" si="582"/>
        <v>2.5140028306608882E-3</v>
      </c>
      <c r="AH416" s="13">
        <f t="shared" si="583"/>
        <v>1.2327944921178552E-2</v>
      </c>
      <c r="AI416" s="13">
        <f t="shared" si="584"/>
        <v>1.4073689121538471E-2</v>
      </c>
      <c r="AJ416" s="13">
        <f t="shared" si="585"/>
        <v>8.033322940526855E-3</v>
      </c>
      <c r="AK416" s="13">
        <f t="shared" si="586"/>
        <v>3.0569704412958462E-3</v>
      </c>
      <c r="AL416" s="13">
        <f t="shared" si="587"/>
        <v>5.5305525208715406E-5</v>
      </c>
      <c r="AM416" s="13">
        <f t="shared" si="588"/>
        <v>1.2874668064462153E-3</v>
      </c>
      <c r="AN416" s="13">
        <f t="shared" si="589"/>
        <v>1.7872231698832257E-3</v>
      </c>
      <c r="AO416" s="13">
        <f t="shared" si="590"/>
        <v>1.2404850528862489E-3</v>
      </c>
      <c r="AP416" s="13">
        <f t="shared" si="591"/>
        <v>5.7400149847532914E-4</v>
      </c>
      <c r="AQ416" s="13">
        <f t="shared" si="592"/>
        <v>1.9920295662893578E-4</v>
      </c>
      <c r="AR416" s="13">
        <f t="shared" si="593"/>
        <v>3.4226573749099576E-3</v>
      </c>
      <c r="AS416" s="13">
        <f t="shared" si="594"/>
        <v>3.9073354214352457E-3</v>
      </c>
      <c r="AT416" s="13">
        <f t="shared" si="595"/>
        <v>2.2303240469701124E-3</v>
      </c>
      <c r="AU416" s="13">
        <f t="shared" si="596"/>
        <v>8.4871910871440819E-4</v>
      </c>
      <c r="AV416" s="13">
        <f t="shared" si="597"/>
        <v>2.4222627866863239E-4</v>
      </c>
      <c r="AW416" s="13">
        <f t="shared" si="598"/>
        <v>2.4345911196828666E-6</v>
      </c>
      <c r="AX416" s="13">
        <f t="shared" si="599"/>
        <v>2.4496388360042206E-4</v>
      </c>
      <c r="AY416" s="13">
        <f t="shared" si="600"/>
        <v>3.400515853016218E-4</v>
      </c>
      <c r="AZ416" s="13">
        <f t="shared" si="601"/>
        <v>2.3602475386691455E-4</v>
      </c>
      <c r="BA416" s="13">
        <f t="shared" si="602"/>
        <v>1.092141836628022E-4</v>
      </c>
      <c r="BB416" s="13">
        <f t="shared" si="603"/>
        <v>3.7901971247869289E-5</v>
      </c>
      <c r="BC416" s="13">
        <f t="shared" si="604"/>
        <v>1.052287808264666E-5</v>
      </c>
      <c r="BD416" s="13">
        <f t="shared" si="605"/>
        <v>7.9187188003389264E-4</v>
      </c>
      <c r="BE416" s="13">
        <f t="shared" si="606"/>
        <v>9.0400782408912579E-4</v>
      </c>
      <c r="BF416" s="13">
        <f t="shared" si="607"/>
        <v>5.1601159645887299E-4</v>
      </c>
      <c r="BG416" s="13">
        <f t="shared" si="608"/>
        <v>1.9636110852493639E-4</v>
      </c>
      <c r="BH416" s="13">
        <f t="shared" si="609"/>
        <v>5.6041887244991812E-5</v>
      </c>
      <c r="BI416" s="13">
        <f t="shared" si="610"/>
        <v>1.2795581159928243E-5</v>
      </c>
      <c r="BJ416" s="14">
        <f t="shared" si="611"/>
        <v>0.3086548766042001</v>
      </c>
      <c r="BK416" s="14">
        <f t="shared" si="612"/>
        <v>0.26604585001721348</v>
      </c>
      <c r="BL416" s="14">
        <f t="shared" si="613"/>
        <v>0.38933552951802253</v>
      </c>
      <c r="BM416" s="14">
        <f t="shared" si="614"/>
        <v>0.46302409887383167</v>
      </c>
      <c r="BN416" s="14">
        <f t="shared" si="615"/>
        <v>0.53619740086359258</v>
      </c>
    </row>
    <row r="417" spans="1:66" x14ac:dyDescent="0.25">
      <c r="A417" t="s">
        <v>99</v>
      </c>
      <c r="B417" t="s">
        <v>103</v>
      </c>
      <c r="C417" t="s">
        <v>116</v>
      </c>
      <c r="D417" s="11">
        <v>44444</v>
      </c>
      <c r="E417" s="10">
        <f>VLOOKUP(A417,home!$A$2:$E$405,3,FALSE)</f>
        <v>1.34782608695652</v>
      </c>
      <c r="F417" s="10">
        <f>VLOOKUP(B417,home!$B$2:$E$405,3,FALSE)</f>
        <v>1</v>
      </c>
      <c r="G417" s="10">
        <f>VLOOKUP(C417,away!$B$2:$E$405,4,FALSE)</f>
        <v>1.32</v>
      </c>
      <c r="H417" s="10">
        <f>VLOOKUP(A417,away!$A$2:$E$405,3,FALSE)</f>
        <v>1.27355072463768</v>
      </c>
      <c r="I417" s="10">
        <f>VLOOKUP(C417,away!$B$2:$E$405,3,FALSE)</f>
        <v>0.71</v>
      </c>
      <c r="J417" s="10">
        <f>VLOOKUP(B417,home!$B$2:$E$405,4,FALSE)</f>
        <v>1.02</v>
      </c>
      <c r="K417" s="12">
        <f t="shared" si="560"/>
        <v>1.7791304347826065</v>
      </c>
      <c r="L417" s="12">
        <f t="shared" si="561"/>
        <v>0.92230543478260785</v>
      </c>
      <c r="M417" s="13">
        <f t="shared" si="562"/>
        <v>6.7109083635767439E-2</v>
      </c>
      <c r="N417" s="13">
        <f t="shared" si="563"/>
        <v>0.1193958131467652</v>
      </c>
      <c r="O417" s="13">
        <f t="shared" si="564"/>
        <v>6.1895072560548881E-2</v>
      </c>
      <c r="P417" s="13">
        <f t="shared" si="565"/>
        <v>0.11011940735555029</v>
      </c>
      <c r="Q417" s="13">
        <f t="shared" si="566"/>
        <v>0.10621036247751363</v>
      </c>
      <c r="R417" s="13">
        <f t="shared" si="567"/>
        <v>2.8543080904429044E-2</v>
      </c>
      <c r="S417" s="13">
        <f t="shared" si="568"/>
        <v>4.517377983490533E-2</v>
      </c>
      <c r="T417" s="13">
        <f t="shared" si="569"/>
        <v>9.7958394543241581E-2</v>
      </c>
      <c r="U417" s="13">
        <f t="shared" si="570"/>
        <v>5.0781863939531949E-2</v>
      </c>
      <c r="V417" s="13">
        <f t="shared" si="571"/>
        <v>8.2361923038431831E-3</v>
      </c>
      <c r="W417" s="13">
        <f t="shared" si="572"/>
        <v>6.2987362791012358E-2</v>
      </c>
      <c r="X417" s="13">
        <f t="shared" si="573"/>
        <v>5.8093587024774511E-2</v>
      </c>
      <c r="Y417" s="13">
        <f t="shared" si="574"/>
        <v>2.6790015519482957E-2</v>
      </c>
      <c r="Z417" s="13">
        <f t="shared" si="575"/>
        <v>8.775146214531529E-3</v>
      </c>
      <c r="AA417" s="13">
        <f t="shared" si="576"/>
        <v>1.561212969994042E-2</v>
      </c>
      <c r="AB417" s="13">
        <f t="shared" si="577"/>
        <v>1.3888007550468725E-2</v>
      </c>
      <c r="AC417" s="13">
        <f t="shared" si="578"/>
        <v>8.4467385619516001E-4</v>
      </c>
      <c r="AD417" s="13">
        <f t="shared" si="579"/>
        <v>2.8015683537045886E-2</v>
      </c>
      <c r="AE417" s="13">
        <f t="shared" si="580"/>
        <v>2.5839017185367054E-2</v>
      </c>
      <c r="AF417" s="13">
        <f t="shared" si="581"/>
        <v>1.1915732989752617E-2</v>
      </c>
      <c r="AG417" s="13">
        <f t="shared" si="582"/>
        <v>3.6633150986224178E-3</v>
      </c>
      <c r="AH417" s="13">
        <f t="shared" si="583"/>
        <v>2.0233412611686138E-3</v>
      </c>
      <c r="AI417" s="13">
        <f t="shared" si="584"/>
        <v>3.5997880176965023E-3</v>
      </c>
      <c r="AJ417" s="13">
        <f t="shared" si="585"/>
        <v>3.2022462105247983E-3</v>
      </c>
      <c r="AK417" s="13">
        <f t="shared" si="586"/>
        <v>1.8990712309373131E-3</v>
      </c>
      <c r="AL417" s="13">
        <f t="shared" si="587"/>
        <v>5.5441069621975164E-5</v>
      </c>
      <c r="AM417" s="13">
        <f t="shared" si="588"/>
        <v>9.9687110463992767E-3</v>
      </c>
      <c r="AN417" s="13">
        <f t="shared" si="589"/>
        <v>9.1941963758714693E-3</v>
      </c>
      <c r="AO417" s="13">
        <f t="shared" si="590"/>
        <v>4.239928642962406E-3</v>
      </c>
      <c r="AP417" s="13">
        <f t="shared" si="591"/>
        <v>1.3035030768315586E-3</v>
      </c>
      <c r="AQ417" s="13">
        <f t="shared" si="592"/>
        <v>3.005569930043993E-4</v>
      </c>
      <c r="AR417" s="13">
        <f t="shared" si="593"/>
        <v>3.7322772831914177E-4</v>
      </c>
      <c r="AS417" s="13">
        <f t="shared" si="594"/>
        <v>6.6402081055735905E-4</v>
      </c>
      <c r="AT417" s="13">
        <f t="shared" si="595"/>
        <v>5.9068981669580661E-4</v>
      </c>
      <c r="AU417" s="13">
        <f t="shared" si="596"/>
        <v>3.5030474346655624E-4</v>
      </c>
      <c r="AV417" s="13">
        <f t="shared" si="597"/>
        <v>1.5580945763751583E-4</v>
      </c>
      <c r="AW417" s="13">
        <f t="shared" si="598"/>
        <v>2.5270373245616519E-6</v>
      </c>
      <c r="AX417" s="13">
        <f t="shared" si="599"/>
        <v>2.9559395363670826E-3</v>
      </c>
      <c r="AY417" s="13">
        <f t="shared" si="600"/>
        <v>2.7262790992801426E-3</v>
      </c>
      <c r="AZ417" s="13">
        <f t="shared" si="601"/>
        <v>1.257231015000154E-3</v>
      </c>
      <c r="BA417" s="13">
        <f t="shared" si="602"/>
        <v>3.8651699930396558E-4</v>
      </c>
      <c r="BB417" s="13">
        <f t="shared" si="603"/>
        <v>8.9121682273478195E-5</v>
      </c>
      <c r="BC417" s="13">
        <f t="shared" si="604"/>
        <v>1.6439482383559553E-5</v>
      </c>
      <c r="BD417" s="13">
        <f t="shared" si="605"/>
        <v>5.7371660373385163E-5</v>
      </c>
      <c r="BE417" s="13">
        <f t="shared" si="606"/>
        <v>1.0207166706430076E-4</v>
      </c>
      <c r="BF417" s="13">
        <f t="shared" si="607"/>
        <v>9.0799404701547457E-5</v>
      </c>
      <c r="BG417" s="13">
        <f t="shared" si="608"/>
        <v>5.3847994788222E-5</v>
      </c>
      <c r="BH417" s="13">
        <f t="shared" si="609"/>
        <v>2.3950651594935221E-5</v>
      </c>
      <c r="BI417" s="13">
        <f t="shared" si="610"/>
        <v>8.5222666370847708E-6</v>
      </c>
      <c r="BJ417" s="14">
        <f t="shared" si="611"/>
        <v>0.57330770826325561</v>
      </c>
      <c r="BK417" s="14">
        <f t="shared" si="612"/>
        <v>0.23426485715516349</v>
      </c>
      <c r="BL417" s="14">
        <f t="shared" si="613"/>
        <v>0.18391521757708212</v>
      </c>
      <c r="BM417" s="14">
        <f t="shared" si="614"/>
        <v>0.50426635706750278</v>
      </c>
      <c r="BN417" s="14">
        <f t="shared" si="615"/>
        <v>0.49327282008057444</v>
      </c>
    </row>
    <row r="418" spans="1:66" x14ac:dyDescent="0.25">
      <c r="A418" t="s">
        <v>99</v>
      </c>
      <c r="B418" t="s">
        <v>107</v>
      </c>
      <c r="C418" t="s">
        <v>108</v>
      </c>
      <c r="D418" s="11">
        <v>44444</v>
      </c>
      <c r="E418" s="10">
        <f>VLOOKUP(A418,home!$A$2:$E$405,3,FALSE)</f>
        <v>1.34782608695652</v>
      </c>
      <c r="F418" s="10">
        <f>VLOOKUP(B418,home!$B$2:$E$405,3,FALSE)</f>
        <v>0.81</v>
      </c>
      <c r="G418" s="10">
        <f>VLOOKUP(C418,away!$B$2:$E$405,4,FALSE)</f>
        <v>0.94</v>
      </c>
      <c r="H418" s="10">
        <f>VLOOKUP(A418,away!$A$2:$E$405,3,FALSE)</f>
        <v>1.27355072463768</v>
      </c>
      <c r="I418" s="10">
        <f>VLOOKUP(C418,away!$B$2:$E$405,3,FALSE)</f>
        <v>0.74</v>
      </c>
      <c r="J418" s="10">
        <f>VLOOKUP(B418,home!$B$2:$E$405,4,FALSE)</f>
        <v>0.61</v>
      </c>
      <c r="K418" s="12">
        <f t="shared" si="560"/>
        <v>1.0262347826086944</v>
      </c>
      <c r="L418" s="12">
        <f t="shared" si="561"/>
        <v>0.57488079710144879</v>
      </c>
      <c r="M418" s="13">
        <f t="shared" si="562"/>
        <v>0.20167141192086202</v>
      </c>
      <c r="N418" s="13">
        <f t="shared" si="563"/>
        <v>0.20696221757099426</v>
      </c>
      <c r="O418" s="13">
        <f t="shared" si="564"/>
        <v>0.11593702203763977</v>
      </c>
      <c r="P418" s="13">
        <f t="shared" si="565"/>
        <v>0.11897860460709665</v>
      </c>
      <c r="Q418" s="13">
        <f t="shared" si="566"/>
        <v>0.10619591317859128</v>
      </c>
      <c r="R418" s="13">
        <f t="shared" si="567"/>
        <v>3.3324983821283287E-2</v>
      </c>
      <c r="S418" s="13">
        <f t="shared" si="568"/>
        <v>1.7548233806939831E-2</v>
      </c>
      <c r="T418" s="13">
        <f t="shared" si="569"/>
        <v>6.1049991217024806E-2</v>
      </c>
      <c r="U418" s="13">
        <f t="shared" si="570"/>
        <v>3.419925752727291E-2</v>
      </c>
      <c r="V418" s="13">
        <f t="shared" si="571"/>
        <v>1.1503114297452008E-3</v>
      </c>
      <c r="W418" s="13">
        <f t="shared" si="572"/>
        <v>3.6327313291587809E-2</v>
      </c>
      <c r="X418" s="13">
        <f t="shared" si="573"/>
        <v>2.0883874821622055E-2</v>
      </c>
      <c r="Y418" s="13">
        <f t="shared" si="574"/>
        <v>6.0028693020104809E-3</v>
      </c>
      <c r="Z418" s="13">
        <f t="shared" si="575"/>
        <v>6.3859644208574071E-3</v>
      </c>
      <c r="AA418" s="13">
        <f t="shared" si="576"/>
        <v>6.553498809185457E-3</v>
      </c>
      <c r="AB418" s="13">
        <f t="shared" si="577"/>
        <v>3.362714212885387E-3</v>
      </c>
      <c r="AC418" s="13">
        <f t="shared" si="578"/>
        <v>4.2415050139947627E-5</v>
      </c>
      <c r="AD418" s="13">
        <f t="shared" si="579"/>
        <v>9.3200881146376369E-3</v>
      </c>
      <c r="AE418" s="13">
        <f t="shared" si="580"/>
        <v>5.3579396843986228E-3</v>
      </c>
      <c r="AF418" s="13">
        <f t="shared" si="581"/>
        <v>1.5400883182942824E-3</v>
      </c>
      <c r="AG418" s="13">
        <f t="shared" si="582"/>
        <v>2.9512240000921562E-4</v>
      </c>
      <c r="AH418" s="13">
        <f t="shared" si="583"/>
        <v>9.1779207913099956E-4</v>
      </c>
      <c r="AI418" s="13">
        <f t="shared" si="584"/>
        <v>9.4187015480698291E-4</v>
      </c>
      <c r="AJ418" s="13">
        <f t="shared" si="585"/>
        <v>4.8328995678198066E-4</v>
      </c>
      <c r="AK418" s="13">
        <f t="shared" si="586"/>
        <v>1.6532298791170711E-4</v>
      </c>
      <c r="AL418" s="13">
        <f t="shared" si="587"/>
        <v>1.0009318488772825E-6</v>
      </c>
      <c r="AM418" s="13">
        <f t="shared" si="588"/>
        <v>1.9129197200438066E-3</v>
      </c>
      <c r="AN418" s="13">
        <f t="shared" si="589"/>
        <v>1.0997008134498638E-3</v>
      </c>
      <c r="AO418" s="13">
        <f t="shared" si="590"/>
        <v>3.1609844010458462E-4</v>
      </c>
      <c r="AP418" s="13">
        <f t="shared" si="591"/>
        <v>6.057297440328272E-5</v>
      </c>
      <c r="AQ418" s="13">
        <f t="shared" si="592"/>
        <v>8.705559951941208E-6</v>
      </c>
      <c r="AR418" s="13">
        <f t="shared" si="593"/>
        <v>1.0552420840484503E-4</v>
      </c>
      <c r="AS418" s="13">
        <f t="shared" si="594"/>
        <v>1.0829261307230069E-4</v>
      </c>
      <c r="AT418" s="13">
        <f t="shared" si="595"/>
        <v>5.556682311718997E-5</v>
      </c>
      <c r="AU418" s="13">
        <f t="shared" si="596"/>
        <v>1.9008202213975079E-5</v>
      </c>
      <c r="AV418" s="13">
        <f t="shared" si="597"/>
        <v>4.8767195667102035E-6</v>
      </c>
      <c r="AW418" s="13">
        <f t="shared" si="598"/>
        <v>1.6403122941412396E-8</v>
      </c>
      <c r="AX418" s="13">
        <f t="shared" si="599"/>
        <v>3.2718412550784002E-4</v>
      </c>
      <c r="AY418" s="13">
        <f t="shared" si="600"/>
        <v>1.8809187087088751E-4</v>
      </c>
      <c r="AZ418" s="13">
        <f t="shared" si="601"/>
        <v>5.4065202327279291E-5</v>
      </c>
      <c r="BA418" s="13">
        <f t="shared" si="602"/>
        <v>1.0360348869785807E-5</v>
      </c>
      <c r="BB418" s="13">
        <f t="shared" si="603"/>
        <v>1.4889914041278899E-6</v>
      </c>
      <c r="BC418" s="13">
        <f t="shared" si="604"/>
        <v>1.7119851305644943E-7</v>
      </c>
      <c r="BD418" s="13">
        <f t="shared" si="605"/>
        <v>1.0110640173546113E-5</v>
      </c>
      <c r="BE418" s="13">
        <f t="shared" si="606"/>
        <v>1.0375890620533828E-5</v>
      </c>
      <c r="BF418" s="13">
        <f t="shared" si="607"/>
        <v>5.3240499276675608E-6</v>
      </c>
      <c r="BG418" s="13">
        <f t="shared" si="608"/>
        <v>1.8212417400392518E-6</v>
      </c>
      <c r="BH418" s="13">
        <f t="shared" si="609"/>
        <v>4.6725540529176534E-7</v>
      </c>
      <c r="BI418" s="13">
        <f t="shared" si="610"/>
        <v>9.5902749854466467E-8</v>
      </c>
      <c r="BJ418" s="14">
        <f t="shared" si="611"/>
        <v>0.45791477714461687</v>
      </c>
      <c r="BK418" s="14">
        <f t="shared" si="612"/>
        <v>0.33958006961750342</v>
      </c>
      <c r="BL418" s="14">
        <f t="shared" si="613"/>
        <v>0.19620721513389042</v>
      </c>
      <c r="BM418" s="14">
        <f t="shared" si="614"/>
        <v>0.21682979771265293</v>
      </c>
      <c r="BN418" s="14">
        <f t="shared" si="615"/>
        <v>0.78307015313646722</v>
      </c>
    </row>
    <row r="419" spans="1:66" x14ac:dyDescent="0.25">
      <c r="A419" t="s">
        <v>99</v>
      </c>
      <c r="B419" t="s">
        <v>395</v>
      </c>
      <c r="C419" t="s">
        <v>100</v>
      </c>
      <c r="D419" s="11">
        <v>44444</v>
      </c>
      <c r="E419" s="10">
        <f>VLOOKUP(A419,home!$A$2:$E$405,3,FALSE)</f>
        <v>1.34782608695652</v>
      </c>
      <c r="F419" s="10">
        <f>VLOOKUP(B419,home!$B$2:$E$405,3,FALSE)</f>
        <v>1.1299999999999999</v>
      </c>
      <c r="G419" s="10">
        <f>VLOOKUP(C419,away!$B$2:$E$405,4,FALSE)</f>
        <v>1</v>
      </c>
      <c r="H419" s="10">
        <f>VLOOKUP(A419,away!$A$2:$E$405,3,FALSE)</f>
        <v>1.27355072463768</v>
      </c>
      <c r="I419" s="10">
        <f>VLOOKUP(C419,away!$B$2:$E$405,3,FALSE)</f>
        <v>0.71</v>
      </c>
      <c r="J419" s="10">
        <f>VLOOKUP(B419,home!$B$2:$E$405,4,FALSE)</f>
        <v>1.02</v>
      </c>
      <c r="K419" s="12">
        <f t="shared" si="560"/>
        <v>1.5230434782608675</v>
      </c>
      <c r="L419" s="12">
        <f t="shared" si="561"/>
        <v>0.92230543478260785</v>
      </c>
      <c r="M419" s="13">
        <f t="shared" si="562"/>
        <v>8.6695880300473149E-2</v>
      </c>
      <c r="N419" s="13">
        <f t="shared" si="563"/>
        <v>0.13204159508372043</v>
      </c>
      <c r="O419" s="13">
        <f t="shared" si="564"/>
        <v>7.9960081574388817E-2</v>
      </c>
      <c r="P419" s="13">
        <f t="shared" si="565"/>
        <v>0.12178268076307983</v>
      </c>
      <c r="Q419" s="13">
        <f t="shared" si="566"/>
        <v>0.10055254512571135</v>
      </c>
      <c r="R419" s="13">
        <f t="shared" si="567"/>
        <v>3.6873808900859728E-2</v>
      </c>
      <c r="S419" s="13">
        <f t="shared" si="568"/>
        <v>4.2767376265286268E-2</v>
      </c>
      <c r="T419" s="13">
        <f t="shared" si="569"/>
        <v>9.2740158850666998E-2</v>
      </c>
      <c r="U419" s="13">
        <f t="shared" si="570"/>
        <v>5.6160414165091932E-2</v>
      </c>
      <c r="V419" s="13">
        <f t="shared" si="571"/>
        <v>6.6750906383436842E-3</v>
      </c>
      <c r="W419" s="13">
        <f t="shared" si="572"/>
        <v>5.1048632692082083E-2</v>
      </c>
      <c r="X419" s="13">
        <f t="shared" si="573"/>
        <v>4.7082431370128408E-2</v>
      </c>
      <c r="Y419" s="13">
        <f t="shared" si="574"/>
        <v>2.1712191167724288E-2</v>
      </c>
      <c r="Z419" s="13">
        <f t="shared" si="575"/>
        <v>1.1336304783466079E-2</v>
      </c>
      <c r="AA419" s="13">
        <f t="shared" si="576"/>
        <v>1.7265685068035486E-2</v>
      </c>
      <c r="AB419" s="13">
        <f t="shared" si="577"/>
        <v>1.3148194520288748E-2</v>
      </c>
      <c r="AC419" s="13">
        <f t="shared" si="578"/>
        <v>5.8603594358854079E-4</v>
      </c>
      <c r="AD419" s="13">
        <f t="shared" si="579"/>
        <v>1.9437321773952534E-2</v>
      </c>
      <c r="AE419" s="13">
        <f t="shared" si="580"/>
        <v>1.7927147509734741E-2</v>
      </c>
      <c r="AF419" s="13">
        <f t="shared" si="581"/>
        <v>8.2671527891889224E-3</v>
      </c>
      <c r="AG419" s="13">
        <f t="shared" si="582"/>
        <v>2.54161331588238E-3</v>
      </c>
      <c r="AH419" s="13">
        <f t="shared" si="583"/>
        <v>2.6138838780357088E-3</v>
      </c>
      <c r="AI419" s="13">
        <f t="shared" si="584"/>
        <v>3.981058793373511E-3</v>
      </c>
      <c r="AJ419" s="13">
        <f t="shared" si="585"/>
        <v>3.0316628159103029E-3</v>
      </c>
      <c r="AK419" s="13">
        <f t="shared" si="586"/>
        <v>1.5391180933527211E-3</v>
      </c>
      <c r="AL419" s="13">
        <f t="shared" si="587"/>
        <v>3.2928451957062149E-5</v>
      </c>
      <c r="AM419" s="13">
        <f t="shared" si="588"/>
        <v>5.92077723253527E-3</v>
      </c>
      <c r="AN419" s="13">
        <f t="shared" si="589"/>
        <v>5.4607650197044076E-3</v>
      </c>
      <c r="AO419" s="13">
        <f t="shared" si="590"/>
        <v>2.5182466278720647E-3</v>
      </c>
      <c r="AP419" s="13">
        <f t="shared" si="591"/>
        <v>7.7419751700312706E-4</v>
      </c>
      <c r="AQ419" s="13">
        <f t="shared" si="592"/>
        <v>1.7851164438179606E-4</v>
      </c>
      <c r="AR419" s="13">
        <f t="shared" si="593"/>
        <v>4.8215986132059483E-4</v>
      </c>
      <c r="AS419" s="13">
        <f t="shared" si="594"/>
        <v>7.343504322634962E-4</v>
      </c>
      <c r="AT419" s="13">
        <f t="shared" si="595"/>
        <v>5.5922381830848355E-4</v>
      </c>
      <c r="AU419" s="13">
        <f t="shared" si="596"/>
        <v>2.8390739645429205E-4</v>
      </c>
      <c r="AV419" s="13">
        <f t="shared" si="597"/>
        <v>1.0810082714993303E-4</v>
      </c>
      <c r="AW419" s="13">
        <f t="shared" si="598"/>
        <v>1.2848602169929249E-6</v>
      </c>
      <c r="AX419" s="13">
        <f t="shared" si="599"/>
        <v>1.5029335250413777E-3</v>
      </c>
      <c r="AY419" s="13">
        <f t="shared" si="600"/>
        <v>1.3861637582626453E-3</v>
      </c>
      <c r="AZ419" s="13">
        <f t="shared" si="601"/>
        <v>6.3923318387216132E-4</v>
      </c>
      <c r="BA419" s="13">
        <f t="shared" si="602"/>
        <v>1.965227465262282E-4</v>
      </c>
      <c r="BB419" s="13">
        <f t="shared" si="603"/>
        <v>4.531349929488627E-5</v>
      </c>
      <c r="BC419" s="13">
        <f t="shared" si="604"/>
        <v>8.3585773337382965E-6</v>
      </c>
      <c r="BD419" s="13">
        <f t="shared" si="605"/>
        <v>7.4116443421668842E-5</v>
      </c>
      <c r="BE419" s="13">
        <f t="shared" si="606"/>
        <v>1.1288256578526328E-4</v>
      </c>
      <c r="BF419" s="13">
        <f t="shared" si="607"/>
        <v>8.5962527814299308E-5</v>
      </c>
      <c r="BG419" s="13">
        <f t="shared" si="608"/>
        <v>4.3641555787462329E-5</v>
      </c>
      <c r="BH419" s="13">
        <f t="shared" si="609"/>
        <v>1.6616996730813084E-5</v>
      </c>
      <c r="BI419" s="13">
        <f t="shared" si="610"/>
        <v>5.0616816998294019E-6</v>
      </c>
      <c r="BJ419" s="14">
        <f t="shared" si="611"/>
        <v>0.51198181301061985</v>
      </c>
      <c r="BK419" s="14">
        <f t="shared" si="612"/>
        <v>0.25992615612099124</v>
      </c>
      <c r="BL419" s="14">
        <f t="shared" si="613"/>
        <v>0.21707993191607311</v>
      </c>
      <c r="BM419" s="14">
        <f t="shared" si="614"/>
        <v>0.44103273518487124</v>
      </c>
      <c r="BN419" s="14">
        <f t="shared" si="615"/>
        <v>0.55790659174823332</v>
      </c>
    </row>
    <row r="420" spans="1:66" x14ac:dyDescent="0.25">
      <c r="A420" t="s">
        <v>99</v>
      </c>
      <c r="B420" t="s">
        <v>115</v>
      </c>
      <c r="C420" t="s">
        <v>118</v>
      </c>
      <c r="D420" s="11">
        <v>44444</v>
      </c>
      <c r="E420" s="10">
        <f>VLOOKUP(A420,home!$A$2:$E$405,3,FALSE)</f>
        <v>1.34782608695652</v>
      </c>
      <c r="F420" s="10">
        <f>VLOOKUP(B420,home!$B$2:$E$405,3,FALSE)</f>
        <v>1.1599999999999999</v>
      </c>
      <c r="G420" s="10">
        <f>VLOOKUP(C420,away!$B$2:$E$405,4,FALSE)</f>
        <v>1.1599999999999999</v>
      </c>
      <c r="H420" s="10">
        <f>VLOOKUP(A420,away!$A$2:$E$405,3,FALSE)</f>
        <v>1.27355072463768</v>
      </c>
      <c r="I420" s="10">
        <f>VLOOKUP(C420,away!$B$2:$E$405,3,FALSE)</f>
        <v>1.1000000000000001</v>
      </c>
      <c r="J420" s="10">
        <f>VLOOKUP(B420,home!$B$2:$E$405,4,FALSE)</f>
        <v>0.96</v>
      </c>
      <c r="K420" s="12">
        <f t="shared" si="560"/>
        <v>1.8136347826086929</v>
      </c>
      <c r="L420" s="12">
        <f t="shared" si="561"/>
        <v>1.3448695652173903</v>
      </c>
      <c r="M420" s="13">
        <f t="shared" si="562"/>
        <v>4.2489242708724992E-2</v>
      </c>
      <c r="N420" s="13">
        <f t="shared" si="563"/>
        <v>7.7059968463246448E-2</v>
      </c>
      <c r="O420" s="13">
        <f t="shared" si="564"/>
        <v>5.7142489368099146E-2</v>
      </c>
      <c r="P420" s="13">
        <f t="shared" si="565"/>
        <v>0.10363560628283204</v>
      </c>
      <c r="Q420" s="13">
        <f t="shared" si="566"/>
        <v>6.987931957583636E-2</v>
      </c>
      <c r="R420" s="13">
        <f t="shared" si="567"/>
        <v>3.842459741595744E-2</v>
      </c>
      <c r="S420" s="13">
        <f t="shared" si="568"/>
        <v>6.3194459379036533E-2</v>
      </c>
      <c r="T420" s="13">
        <f t="shared" si="569"/>
        <v>9.3978570135642106E-2</v>
      </c>
      <c r="U420" s="13">
        <f t="shared" si="570"/>
        <v>6.9688186381316519E-2</v>
      </c>
      <c r="V420" s="13">
        <f t="shared" si="571"/>
        <v>1.7126416251229421E-2</v>
      </c>
      <c r="W420" s="13">
        <f t="shared" si="572"/>
        <v>4.2245188189255108E-2</v>
      </c>
      <c r="X420" s="13">
        <f t="shared" si="573"/>
        <v>5.681426787261034E-2</v>
      </c>
      <c r="Y420" s="13">
        <f t="shared" si="574"/>
        <v>3.8203889865990923E-2</v>
      </c>
      <c r="Z420" s="13">
        <f t="shared" si="575"/>
        <v>1.722535720681731E-2</v>
      </c>
      <c r="AA420" s="13">
        <f t="shared" si="576"/>
        <v>3.1240506973143196E-2</v>
      </c>
      <c r="AB420" s="13">
        <f t="shared" si="577"/>
        <v>2.8329435036410961E-2</v>
      </c>
      <c r="AC420" s="13">
        <f t="shared" si="578"/>
        <v>2.6108174953478279E-3</v>
      </c>
      <c r="AD420" s="13">
        <f t="shared" si="579"/>
        <v>1.9154335674470759E-2</v>
      </c>
      <c r="AE420" s="13">
        <f t="shared" si="580"/>
        <v>2.5760083090553436E-2</v>
      </c>
      <c r="AF420" s="13">
        <f t="shared" si="581"/>
        <v>1.7321975872978231E-2</v>
      </c>
      <c r="AG420" s="13">
        <f t="shared" si="582"/>
        <v>7.7652660536661183E-3</v>
      </c>
      <c r="AH420" s="13">
        <f t="shared" si="583"/>
        <v>5.7914646643616591E-3</v>
      </c>
      <c r="AI420" s="13">
        <f t="shared" si="584"/>
        <v>1.0503601757535485E-2</v>
      </c>
      <c r="AJ420" s="13">
        <f t="shared" si="585"/>
        <v>9.5248487450680774E-3</v>
      </c>
      <c r="AK420" s="13">
        <f t="shared" si="586"/>
        <v>5.75819899438074E-3</v>
      </c>
      <c r="AL420" s="13">
        <f t="shared" si="587"/>
        <v>2.5472203011858892E-4</v>
      </c>
      <c r="AM420" s="13">
        <f t="shared" si="588"/>
        <v>6.9477938833965433E-3</v>
      </c>
      <c r="AN420" s="13">
        <f t="shared" si="589"/>
        <v>9.3438765391835512E-3</v>
      </c>
      <c r="AO420" s="13">
        <f t="shared" si="590"/>
        <v>6.2831475893483811E-3</v>
      </c>
      <c r="AP420" s="13">
        <f t="shared" si="591"/>
        <v>2.816671322227883E-3</v>
      </c>
      <c r="AQ420" s="13">
        <f t="shared" si="592"/>
        <v>9.4701388412122623E-4</v>
      </c>
      <c r="AR420" s="13">
        <f t="shared" si="593"/>
        <v>1.5577529130263875E-3</v>
      </c>
      <c r="AS420" s="13">
        <f t="shared" si="594"/>
        <v>2.8251948657746708E-3</v>
      </c>
      <c r="AT420" s="13">
        <f t="shared" si="595"/>
        <v>2.5619358381082204E-3</v>
      </c>
      <c r="AU420" s="13">
        <f t="shared" si="596"/>
        <v>1.5488053156016068E-3</v>
      </c>
      <c r="AV420" s="13">
        <f t="shared" si="597"/>
        <v>7.0224179796607737E-4</v>
      </c>
      <c r="AW420" s="13">
        <f t="shared" si="598"/>
        <v>1.725814082055551E-5</v>
      </c>
      <c r="AX420" s="13">
        <f t="shared" si="599"/>
        <v>2.1001267748873148E-3</v>
      </c>
      <c r="AY420" s="13">
        <f t="shared" si="600"/>
        <v>2.824396582644103E-3</v>
      </c>
      <c r="AZ420" s="13">
        <f t="shared" si="601"/>
        <v>1.8992225020510298E-3</v>
      </c>
      <c r="BA420" s="13">
        <f t="shared" si="602"/>
        <v>8.5140218019481731E-4</v>
      </c>
      <c r="BB420" s="13">
        <f t="shared" si="603"/>
        <v>2.8625621997593556E-4</v>
      </c>
      <c r="BC420" s="13">
        <f t="shared" si="604"/>
        <v>7.6995455619961956E-5</v>
      </c>
      <c r="BD420" s="13">
        <f t="shared" si="605"/>
        <v>3.4916241380965335E-4</v>
      </c>
      <c r="BE420" s="13">
        <f t="shared" si="606"/>
        <v>6.3325309846479715E-4</v>
      </c>
      <c r="BF420" s="13">
        <f t="shared" si="607"/>
        <v>5.742449227852419E-4</v>
      </c>
      <c r="BG420" s="13">
        <f t="shared" si="608"/>
        <v>3.4715685523325248E-4</v>
      </c>
      <c r="BH420" s="13">
        <f t="shared" si="609"/>
        <v>1.574039369180194E-4</v>
      </c>
      <c r="BI420" s="13">
        <f t="shared" si="610"/>
        <v>5.7094650982812922E-5</v>
      </c>
      <c r="BJ420" s="14">
        <f t="shared" si="611"/>
        <v>0.4825597677279006</v>
      </c>
      <c r="BK420" s="14">
        <f t="shared" si="612"/>
        <v>0.23213566072993352</v>
      </c>
      <c r="BL420" s="14">
        <f t="shared" si="613"/>
        <v>0.26771757594494394</v>
      </c>
      <c r="BM420" s="14">
        <f t="shared" si="614"/>
        <v>0.60819999935307545</v>
      </c>
      <c r="BN420" s="14">
        <f t="shared" si="615"/>
        <v>0.38863122381469645</v>
      </c>
    </row>
    <row r="421" spans="1:66" x14ac:dyDescent="0.25">
      <c r="A421" t="s">
        <v>99</v>
      </c>
      <c r="B421" t="s">
        <v>113</v>
      </c>
      <c r="C421" t="s">
        <v>106</v>
      </c>
      <c r="D421" s="11">
        <v>44444</v>
      </c>
      <c r="E421" s="10">
        <f>VLOOKUP(A421,home!$A$2:$E$405,3,FALSE)</f>
        <v>1.34782608695652</v>
      </c>
      <c r="F421" s="10">
        <f>VLOOKUP(B421,home!$B$2:$E$405,3,FALSE)</f>
        <v>1.26</v>
      </c>
      <c r="G421" s="10">
        <f>VLOOKUP(C421,away!$B$2:$E$405,4,FALSE)</f>
        <v>1</v>
      </c>
      <c r="H421" s="10">
        <f>VLOOKUP(A421,away!$A$2:$E$405,3,FALSE)</f>
        <v>1.27355072463768</v>
      </c>
      <c r="I421" s="10">
        <f>VLOOKUP(C421,away!$B$2:$E$405,3,FALSE)</f>
        <v>0.94</v>
      </c>
      <c r="J421" s="10">
        <f>VLOOKUP(B421,home!$B$2:$E$405,4,FALSE)</f>
        <v>0.72</v>
      </c>
      <c r="K421" s="12">
        <f t="shared" si="560"/>
        <v>1.698260869565215</v>
      </c>
      <c r="L421" s="12">
        <f t="shared" si="561"/>
        <v>0.86193913043478176</v>
      </c>
      <c r="M421" s="13">
        <f t="shared" si="562"/>
        <v>7.728928104120307E-2</v>
      </c>
      <c r="N421" s="13">
        <f t="shared" si="563"/>
        <v>0.13125736162910379</v>
      </c>
      <c r="O421" s="13">
        <f t="shared" si="564"/>
        <v>6.6618655692584031E-2</v>
      </c>
      <c r="P421" s="13">
        <f t="shared" si="565"/>
        <v>0.11313585614575342</v>
      </c>
      <c r="Q421" s="13">
        <f t="shared" si="566"/>
        <v>0.11145462054853889</v>
      </c>
      <c r="R421" s="13">
        <f t="shared" si="567"/>
        <v>2.8710613079200004E-2</v>
      </c>
      <c r="S421" s="13">
        <f t="shared" si="568"/>
        <v>4.1401995766428008E-2</v>
      </c>
      <c r="T421" s="13">
        <f t="shared" si="569"/>
        <v>9.6067098718546157E-2</v>
      </c>
      <c r="U421" s="13">
        <f t="shared" si="570"/>
        <v>4.8758110733632627E-2</v>
      </c>
      <c r="V421" s="13">
        <f t="shared" si="571"/>
        <v>6.7337930867234219E-3</v>
      </c>
      <c r="W421" s="13">
        <f t="shared" si="572"/>
        <v>6.3093006936607576E-2</v>
      </c>
      <c r="X421" s="13">
        <f t="shared" si="573"/>
        <v>5.4382331535455186E-2</v>
      </c>
      <c r="Y421" s="13">
        <f t="shared" si="574"/>
        <v>2.3437129777343128E-2</v>
      </c>
      <c r="Z421" s="13">
        <f t="shared" si="575"/>
        <v>8.2489336239117087E-3</v>
      </c>
      <c r="AA421" s="13">
        <f t="shared" si="576"/>
        <v>1.4008841189130036E-2</v>
      </c>
      <c r="AB421" s="13">
        <f t="shared" si="577"/>
        <v>1.1895333409726492E-2</v>
      </c>
      <c r="AC421" s="13">
        <f t="shared" si="578"/>
        <v>6.1605684167306721E-4</v>
      </c>
      <c r="AD421" s="13">
        <f t="shared" si="579"/>
        <v>2.6787096205911843E-2</v>
      </c>
      <c r="AE421" s="13">
        <f t="shared" si="580"/>
        <v>2.3088846410596494E-2</v>
      </c>
      <c r="AF421" s="13">
        <f t="shared" si="581"/>
        <v>9.9505900989458884E-3</v>
      </c>
      <c r="AG421" s="13">
        <f t="shared" si="582"/>
        <v>2.8589343257327893E-3</v>
      </c>
      <c r="AH421" s="13">
        <f t="shared" si="583"/>
        <v>1.7775196687021724E-3</v>
      </c>
      <c r="AI421" s="13">
        <f t="shared" si="584"/>
        <v>3.0186920982394239E-3</v>
      </c>
      <c r="AJ421" s="13">
        <f t="shared" si="585"/>
        <v>2.5632633338528643E-3</v>
      </c>
      <c r="AK421" s="13">
        <f t="shared" si="586"/>
        <v>1.4510299394245327E-3</v>
      </c>
      <c r="AL421" s="13">
        <f t="shared" si="587"/>
        <v>3.6071298518083043E-5</v>
      </c>
      <c r="AM421" s="13">
        <f t="shared" si="588"/>
        <v>9.0982954591557769E-3</v>
      </c>
      <c r="AN421" s="13">
        <f t="shared" si="589"/>
        <v>7.8421768765034542E-3</v>
      </c>
      <c r="AO421" s="13">
        <f t="shared" si="590"/>
        <v>3.3797395588245696E-3</v>
      </c>
      <c r="AP421" s="13">
        <f t="shared" si="591"/>
        <v>9.7104325880976094E-4</v>
      </c>
      <c r="AQ421" s="13">
        <f t="shared" si="592"/>
        <v>2.0924504552826046E-4</v>
      </c>
      <c r="AR421" s="13">
        <f t="shared" si="593"/>
        <v>3.0642275151437448E-4</v>
      </c>
      <c r="AS421" s="13">
        <f t="shared" si="594"/>
        <v>5.2038576844136734E-4</v>
      </c>
      <c r="AT421" s="13">
        <f t="shared" si="595"/>
        <v>4.418753938112997E-4</v>
      </c>
      <c r="AU421" s="13">
        <f t="shared" si="596"/>
        <v>2.5013989684448325E-4</v>
      </c>
      <c r="AV421" s="13">
        <f t="shared" si="597"/>
        <v>1.0620069968201637E-4</v>
      </c>
      <c r="AW421" s="13">
        <f t="shared" si="598"/>
        <v>1.4666965691733881E-6</v>
      </c>
      <c r="AX421" s="13">
        <f t="shared" si="599"/>
        <v>2.5752131930045236E-3</v>
      </c>
      <c r="AY421" s="13">
        <f t="shared" si="600"/>
        <v>2.2196770202624967E-3</v>
      </c>
      <c r="AZ421" s="13">
        <f t="shared" si="601"/>
        <v>9.5661324034556207E-4</v>
      </c>
      <c r="BA421" s="13">
        <f t="shared" si="602"/>
        <v>2.7484746151528421E-4</v>
      </c>
      <c r="BB421" s="13">
        <f t="shared" si="603"/>
        <v>5.9225445495172798E-5</v>
      </c>
      <c r="BC421" s="13">
        <f t="shared" si="604"/>
        <v>1.0209745797944364E-5</v>
      </c>
      <c r="BD421" s="13">
        <f t="shared" si="605"/>
        <v>4.401962666428884E-5</v>
      </c>
      <c r="BE421" s="13">
        <f t="shared" si="606"/>
        <v>7.4756809456831276E-5</v>
      </c>
      <c r="BF421" s="13">
        <f t="shared" si="607"/>
        <v>6.3478282117039708E-5</v>
      </c>
      <c r="BG421" s="13">
        <f t="shared" si="608"/>
        <v>3.5934227528863302E-5</v>
      </c>
      <c r="BH421" s="13">
        <f t="shared" si="609"/>
        <v>1.5256423122580426E-5</v>
      </c>
      <c r="BI421" s="13">
        <f t="shared" si="610"/>
        <v>5.1818772797216532E-6</v>
      </c>
      <c r="BJ421" s="14">
        <f t="shared" si="611"/>
        <v>0.5699733024920246</v>
      </c>
      <c r="BK421" s="14">
        <f t="shared" si="612"/>
        <v>0.24143273120056152</v>
      </c>
      <c r="BL421" s="14">
        <f t="shared" si="613"/>
        <v>0.18066571090095507</v>
      </c>
      <c r="BM421" s="14">
        <f t="shared" si="614"/>
        <v>0.46963607975737642</v>
      </c>
      <c r="BN421" s="14">
        <f t="shared" si="615"/>
        <v>0.52846638813638325</v>
      </c>
    </row>
    <row r="422" spans="1:66" x14ac:dyDescent="0.25">
      <c r="A422" t="s">
        <v>99</v>
      </c>
      <c r="B422" t="s">
        <v>109</v>
      </c>
      <c r="C422" t="s">
        <v>102</v>
      </c>
      <c r="D422" s="11">
        <v>44444</v>
      </c>
      <c r="E422" s="10">
        <f>VLOOKUP(A422,home!$A$2:$E$405,3,FALSE)</f>
        <v>1.34782608695652</v>
      </c>
      <c r="F422" s="10">
        <f>VLOOKUP(B422,home!$B$2:$E$405,3,FALSE)</f>
        <v>0.94</v>
      </c>
      <c r="G422" s="10">
        <f>VLOOKUP(C422,away!$B$2:$E$405,4,FALSE)</f>
        <v>1.35</v>
      </c>
      <c r="H422" s="10">
        <f>VLOOKUP(A422,away!$A$2:$E$405,3,FALSE)</f>
        <v>1.27355072463768</v>
      </c>
      <c r="I422" s="10">
        <f>VLOOKUP(C422,away!$B$2:$E$405,3,FALSE)</f>
        <v>1.03</v>
      </c>
      <c r="J422" s="10">
        <f>VLOOKUP(B422,home!$B$2:$E$405,4,FALSE)</f>
        <v>0.82</v>
      </c>
      <c r="K422" s="12">
        <f t="shared" si="560"/>
        <v>1.710391304347824</v>
      </c>
      <c r="L422" s="12">
        <f t="shared" si="561"/>
        <v>1.0756409420289845</v>
      </c>
      <c r="M422" s="13">
        <f t="shared" si="562"/>
        <v>6.1665402278327751E-2</v>
      </c>
      <c r="N422" s="13">
        <f t="shared" si="563"/>
        <v>0.10547196783596229</v>
      </c>
      <c r="O422" s="13">
        <f t="shared" si="564"/>
        <v>6.6329831397256747E-2</v>
      </c>
      <c r="P422" s="13">
        <f t="shared" si="565"/>
        <v>0.11344996684072522</v>
      </c>
      <c r="Q422" s="13">
        <f t="shared" si="566"/>
        <v>9.0199168319541667E-2</v>
      </c>
      <c r="R422" s="13">
        <f t="shared" si="567"/>
        <v>3.5673541164384474E-2</v>
      </c>
      <c r="S422" s="13">
        <f t="shared" si="568"/>
        <v>5.2180373842647905E-2</v>
      </c>
      <c r="T422" s="13">
        <f t="shared" si="569"/>
        <v>9.7021918381462735E-2</v>
      </c>
      <c r="U422" s="13">
        <f t="shared" si="570"/>
        <v>6.101571460285736E-2</v>
      </c>
      <c r="V422" s="13">
        <f t="shared" si="571"/>
        <v>1.0666636149762735E-2</v>
      </c>
      <c r="W422" s="13">
        <f t="shared" si="572"/>
        <v>5.1425291051049919E-2</v>
      </c>
      <c r="X422" s="13">
        <f t="shared" si="573"/>
        <v>5.5315148510266039E-2</v>
      </c>
      <c r="Y422" s="13">
        <f t="shared" si="574"/>
        <v>2.9749619226027868E-2</v>
      </c>
      <c r="Z422" s="13">
        <f t="shared" si="575"/>
        <v>1.279064047452276E-2</v>
      </c>
      <c r="AA422" s="13">
        <f t="shared" si="576"/>
        <v>2.1877000244663054E-2</v>
      </c>
      <c r="AB422" s="13">
        <f t="shared" si="577"/>
        <v>1.870911549184346E-2</v>
      </c>
      <c r="AC422" s="13">
        <f t="shared" si="578"/>
        <v>1.2265077668985338E-3</v>
      </c>
      <c r="AD422" s="13">
        <f t="shared" si="579"/>
        <v>2.1989342659317953E-2</v>
      </c>
      <c r="AE422" s="13">
        <f t="shared" si="580"/>
        <v>2.3652637252666898E-2</v>
      </c>
      <c r="AF422" s="13">
        <f t="shared" si="581"/>
        <v>1.2720872507964236E-2</v>
      </c>
      <c r="AG422" s="13">
        <f t="shared" si="582"/>
        <v>4.5610304292990882E-3</v>
      </c>
      <c r="AH422" s="13">
        <f t="shared" si="583"/>
        <v>3.4395341422924297E-3</v>
      </c>
      <c r="AI422" s="13">
        <f t="shared" si="584"/>
        <v>5.8829492879844238E-3</v>
      </c>
      <c r="AJ422" s="13">
        <f t="shared" si="585"/>
        <v>5.0310726530438925E-3</v>
      </c>
      <c r="AK422" s="13">
        <f t="shared" si="586"/>
        <v>2.8683676391028025E-3</v>
      </c>
      <c r="AL422" s="13">
        <f t="shared" si="587"/>
        <v>9.0259536364645655E-5</v>
      </c>
      <c r="AM422" s="13">
        <f t="shared" si="588"/>
        <v>7.5220760945644196E-3</v>
      </c>
      <c r="AN422" s="13">
        <f t="shared" si="589"/>
        <v>8.0910530163709766E-3</v>
      </c>
      <c r="AO422" s="13">
        <f t="shared" si="590"/>
        <v>4.3515339442678665E-3</v>
      </c>
      <c r="AP422" s="13">
        <f t="shared" si="591"/>
        <v>1.5602293570277971E-3</v>
      </c>
      <c r="AQ422" s="13">
        <f t="shared" si="592"/>
        <v>4.1956164384366414E-4</v>
      </c>
      <c r="AR422" s="13">
        <f t="shared" si="593"/>
        <v>7.3994074899125706E-4</v>
      </c>
      <c r="AS422" s="13">
        <f t="shared" si="594"/>
        <v>1.265588222807262E-3</v>
      </c>
      <c r="AT422" s="13">
        <f t="shared" si="595"/>
        <v>1.0823255455872792E-3</v>
      </c>
      <c r="AU422" s="13">
        <f t="shared" si="596"/>
        <v>6.1706673388199867E-4</v>
      </c>
      <c r="AV422" s="13">
        <f t="shared" si="597"/>
        <v>2.6385639395852105E-4</v>
      </c>
      <c r="AW422" s="13">
        <f t="shared" si="598"/>
        <v>4.6126807961898253E-6</v>
      </c>
      <c r="AX422" s="13">
        <f t="shared" si="599"/>
        <v>2.1442822571309328E-3</v>
      </c>
      <c r="AY422" s="13">
        <f t="shared" si="600"/>
        <v>2.3064777870363535E-3</v>
      </c>
      <c r="AZ422" s="13">
        <f t="shared" si="601"/>
        <v>1.2404709698083554E-3</v>
      </c>
      <c r="BA422" s="13">
        <f t="shared" si="602"/>
        <v>4.4476712084142253E-4</v>
      </c>
      <c r="BB422" s="13">
        <f t="shared" si="603"/>
        <v>1.1960243121134674E-4</v>
      </c>
      <c r="BC422" s="13">
        <f t="shared" si="604"/>
        <v>2.5729854355425968E-5</v>
      </c>
      <c r="BD422" s="13">
        <f t="shared" si="605"/>
        <v>1.3265176071509797E-4</v>
      </c>
      <c r="BE422" s="13">
        <f t="shared" si="606"/>
        <v>2.2688641803353187E-4</v>
      </c>
      <c r="BF422" s="13">
        <f t="shared" si="607"/>
        <v>1.9403227823958921E-4</v>
      </c>
      <c r="BG422" s="13">
        <f t="shared" si="608"/>
        <v>1.1062370715459692E-4</v>
      </c>
      <c r="BH422" s="13">
        <f t="shared" si="609"/>
        <v>4.7302456692985724E-5</v>
      </c>
      <c r="BI422" s="13">
        <f t="shared" si="610"/>
        <v>1.6181142120394466E-5</v>
      </c>
      <c r="BJ422" s="14">
        <f t="shared" si="611"/>
        <v>0.52033278065001731</v>
      </c>
      <c r="BK422" s="14">
        <f t="shared" si="612"/>
        <v>0.24158562420176316</v>
      </c>
      <c r="BL422" s="14">
        <f t="shared" si="613"/>
        <v>0.22552358203161113</v>
      </c>
      <c r="BM422" s="14">
        <f t="shared" si="614"/>
        <v>0.52514088441547613</v>
      </c>
      <c r="BN422" s="14">
        <f t="shared" si="615"/>
        <v>0.47278987783619814</v>
      </c>
    </row>
    <row r="423" spans="1:66" x14ac:dyDescent="0.25">
      <c r="A423" t="s">
        <v>99</v>
      </c>
      <c r="B423" t="s">
        <v>101</v>
      </c>
      <c r="C423" t="s">
        <v>112</v>
      </c>
      <c r="D423" s="11">
        <v>44444</v>
      </c>
      <c r="E423" s="10">
        <f>VLOOKUP(A423,home!$A$2:$E$405,3,FALSE)</f>
        <v>1.34782608695652</v>
      </c>
      <c r="F423" s="10">
        <f>VLOOKUP(B423,home!$B$2:$E$405,3,FALSE)</f>
        <v>1.03</v>
      </c>
      <c r="G423" s="10">
        <f>VLOOKUP(C423,away!$B$2:$E$405,4,FALSE)</f>
        <v>1.32</v>
      </c>
      <c r="H423" s="10">
        <f>VLOOKUP(A423,away!$A$2:$E$405,3,FALSE)</f>
        <v>1.27355072463768</v>
      </c>
      <c r="I423" s="10">
        <f>VLOOKUP(C423,away!$B$2:$E$405,3,FALSE)</f>
        <v>0.68</v>
      </c>
      <c r="J423" s="10">
        <f>VLOOKUP(B423,home!$B$2:$E$405,4,FALSE)</f>
        <v>0.85</v>
      </c>
      <c r="K423" s="12">
        <f t="shared" si="560"/>
        <v>1.8325043478260847</v>
      </c>
      <c r="L423" s="12">
        <f t="shared" si="561"/>
        <v>0.73611231884057915</v>
      </c>
      <c r="M423" s="13">
        <f t="shared" si="562"/>
        <v>7.6641492858495197E-2</v>
      </c>
      <c r="N423" s="13">
        <f t="shared" si="563"/>
        <v>0.14044586888707428</v>
      </c>
      <c r="O423" s="13">
        <f t="shared" si="564"/>
        <v>5.6416747027470585E-2</v>
      </c>
      <c r="P423" s="13">
        <f t="shared" si="565"/>
        <v>0.1033839342180442</v>
      </c>
      <c r="Q423" s="13">
        <f t="shared" si="566"/>
        <v>0.12868383268488795</v>
      </c>
      <c r="R423" s="13">
        <f t="shared" si="567"/>
        <v>2.0764531237916859E-2</v>
      </c>
      <c r="S423" s="13">
        <f t="shared" si="568"/>
        <v>3.4864397390245279E-2</v>
      </c>
      <c r="T423" s="13">
        <f t="shared" si="569"/>
        <v>9.4725754474965979E-2</v>
      </c>
      <c r="U423" s="13">
        <f t="shared" si="570"/>
        <v>3.8051093774053198E-2</v>
      </c>
      <c r="V423" s="13">
        <f t="shared" si="571"/>
        <v>5.2255108411775279E-3</v>
      </c>
      <c r="W423" s="13">
        <f t="shared" si="572"/>
        <v>7.86045609633272E-2</v>
      </c>
      <c r="X423" s="13">
        <f t="shared" si="573"/>
        <v>5.7861785642160456E-2</v>
      </c>
      <c r="Y423" s="13">
        <f t="shared" si="574"/>
        <v>2.1296386600653628E-2</v>
      </c>
      <c r="Z423" s="13">
        <f t="shared" si="575"/>
        <v>5.0950090797268746E-3</v>
      </c>
      <c r="AA423" s="13">
        <f t="shared" si="576"/>
        <v>9.3366262908128779E-3</v>
      </c>
      <c r="AB423" s="13">
        <f t="shared" si="577"/>
        <v>8.5547041359709652E-3</v>
      </c>
      <c r="AC423" s="13">
        <f t="shared" si="578"/>
        <v>4.4055270268010993E-4</v>
      </c>
      <c r="AD423" s="13">
        <f t="shared" si="579"/>
        <v>3.6010799931064423E-2</v>
      </c>
      <c r="AE423" s="13">
        <f t="shared" si="580"/>
        <v>2.6507993440559999E-2</v>
      </c>
      <c r="AF423" s="13">
        <f t="shared" si="581"/>
        <v>9.7564302596707397E-3</v>
      </c>
      <c r="AG423" s="13">
        <f t="shared" si="582"/>
        <v>2.3939428340175413E-3</v>
      </c>
      <c r="AH423" s="13">
        <f t="shared" si="583"/>
        <v>9.3762473704788851E-4</v>
      </c>
      <c r="AI423" s="13">
        <f t="shared" si="584"/>
        <v>1.7182014072695453E-3</v>
      </c>
      <c r="AJ423" s="13">
        <f t="shared" si="585"/>
        <v>1.5743057746311698E-3</v>
      </c>
      <c r="AK423" s="13">
        <f t="shared" si="586"/>
        <v>9.6164072560644368E-4</v>
      </c>
      <c r="AL423" s="13">
        <f t="shared" si="587"/>
        <v>2.3770973103331768E-5</v>
      </c>
      <c r="AM423" s="13">
        <f t="shared" si="588"/>
        <v>1.3197989488474166E-2</v>
      </c>
      <c r="AN423" s="13">
        <f t="shared" si="589"/>
        <v>9.715202646394307E-3</v>
      </c>
      <c r="AO423" s="13">
        <f t="shared" si="590"/>
        <v>3.5757401740217215E-3</v>
      </c>
      <c r="AP423" s="13">
        <f t="shared" si="591"/>
        <v>8.7738213035684881E-4</v>
      </c>
      <c r="AQ423" s="13">
        <f t="shared" si="592"/>
        <v>1.6146294862156679E-4</v>
      </c>
      <c r="AR423" s="13">
        <f t="shared" si="593"/>
        <v>1.3803942387812193E-4</v>
      </c>
      <c r="AS423" s="13">
        <f t="shared" si="594"/>
        <v>2.5295784442806631E-4</v>
      </c>
      <c r="AT423" s="13">
        <f t="shared" si="595"/>
        <v>2.3177317486557298E-4</v>
      </c>
      <c r="AU423" s="13">
        <f t="shared" si="596"/>
        <v>1.4157511688353932E-4</v>
      </c>
      <c r="AV423" s="13">
        <f t="shared" si="597"/>
        <v>6.4859254308268004E-5</v>
      </c>
      <c r="AW423" s="13">
        <f t="shared" si="598"/>
        <v>8.9070432127670905E-7</v>
      </c>
      <c r="AX423" s="13">
        <f t="shared" si="599"/>
        <v>4.0308955200319798E-3</v>
      </c>
      <c r="AY423" s="13">
        <f t="shared" si="600"/>
        <v>2.9671918482548428E-3</v>
      </c>
      <c r="AZ423" s="13">
        <f t="shared" si="601"/>
        <v>1.0920932359318679E-3</v>
      </c>
      <c r="BA423" s="13">
        <f t="shared" si="602"/>
        <v>2.6796776143063971E-4</v>
      </c>
      <c r="BB423" s="13">
        <f t="shared" si="603"/>
        <v>4.9313592560306826E-5</v>
      </c>
      <c r="BC423" s="13">
        <f t="shared" si="604"/>
        <v>7.2600685939853992E-6</v>
      </c>
      <c r="BD423" s="13">
        <f t="shared" si="605"/>
        <v>1.6935420067056988E-5</v>
      </c>
      <c r="BE423" s="13">
        <f t="shared" si="606"/>
        <v>3.1034230905143057E-5</v>
      </c>
      <c r="BF423" s="13">
        <f t="shared" si="607"/>
        <v>2.8435181532556654E-5</v>
      </c>
      <c r="BG423" s="13">
        <f t="shared" si="608"/>
        <v>1.7369197929878023E-5</v>
      </c>
      <c r="BH423" s="13">
        <f t="shared" si="609"/>
        <v>7.9572826811883295E-6</v>
      </c>
      <c r="BI423" s="13">
        <f t="shared" si="610"/>
        <v>2.9163510220317639E-6</v>
      </c>
      <c r="BJ423" s="14">
        <f t="shared" si="611"/>
        <v>0.63222985513305441</v>
      </c>
      <c r="BK423" s="14">
        <f t="shared" si="612"/>
        <v>0.22354685083200049</v>
      </c>
      <c r="BL423" s="14">
        <f t="shared" si="613"/>
        <v>0.13924932758928099</v>
      </c>
      <c r="BM423" s="14">
        <f t="shared" si="614"/>
        <v>0.47081833457624028</v>
      </c>
      <c r="BN423" s="14">
        <f t="shared" si="615"/>
        <v>0.52633640691388905</v>
      </c>
    </row>
    <row r="424" spans="1:66" x14ac:dyDescent="0.25">
      <c r="A424" t="s">
        <v>99</v>
      </c>
      <c r="B424" t="s">
        <v>119</v>
      </c>
      <c r="C424" t="s">
        <v>120</v>
      </c>
      <c r="D424" s="11">
        <v>44444</v>
      </c>
      <c r="E424" s="10">
        <f>VLOOKUP(A424,home!$A$2:$E$405,3,FALSE)</f>
        <v>1.34782608695652</v>
      </c>
      <c r="F424" s="10">
        <f>VLOOKUP(B424,home!$B$2:$E$405,3,FALSE)</f>
        <v>0.84</v>
      </c>
      <c r="G424" s="10">
        <f>VLOOKUP(C424,away!$B$2:$E$405,4,FALSE)</f>
        <v>1.65</v>
      </c>
      <c r="H424" s="10">
        <f>VLOOKUP(A424,away!$A$2:$E$405,3,FALSE)</f>
        <v>1.27355072463768</v>
      </c>
      <c r="I424" s="10">
        <f>VLOOKUP(C424,away!$B$2:$E$405,3,FALSE)</f>
        <v>0.97</v>
      </c>
      <c r="J424" s="10">
        <f>VLOOKUP(B424,home!$B$2:$E$405,4,FALSE)</f>
        <v>1.43</v>
      </c>
      <c r="K424" s="12">
        <f t="shared" ref="K424:K462" si="616">E424*F424*G424</f>
        <v>1.8680869565217364</v>
      </c>
      <c r="L424" s="12">
        <f t="shared" ref="L424:L462" si="617">H424*I424*J424</f>
        <v>1.7665422101449257</v>
      </c>
      <c r="M424" s="13">
        <f t="shared" ref="M424:M462" si="618">_xlfn.POISSON.DIST(0,K424,FALSE) * _xlfn.POISSON.DIST(0,L424,FALSE)</f>
        <v>2.6393720244108382E-2</v>
      </c>
      <c r="N424" s="13">
        <f t="shared" ref="N424:N462" si="619">_xlfn.POISSON.DIST(1,K424,FALSE) * _xlfn.POISSON.DIST(0,L424,FALSE)</f>
        <v>4.9305764522102564E-2</v>
      </c>
      <c r="O424" s="13">
        <f t="shared" ref="O424:O462" si="620">_xlfn.POISSON.DIST(0,K424,FALSE) * _xlfn.POISSON.DIST(1,L424,FALSE)</f>
        <v>4.6625620893974089E-2</v>
      </c>
      <c r="P424" s="13">
        <f t="shared" ref="P424:P462" si="621">_xlfn.POISSON.DIST(1,K424,FALSE) * _xlfn.POISSON.DIST(1,L424,FALSE)</f>
        <v>8.7100714231760329E-2</v>
      </c>
      <c r="Q424" s="13">
        <f t="shared" ref="Q424:Q462" si="622">_xlfn.POISSON.DIST(2,K424,FALSE) * _xlfn.POISSON.DIST(0,L424,FALSE)</f>
        <v>4.6053727792536012E-2</v>
      </c>
      <c r="R424" s="13">
        <f t="shared" ref="R424:R462" si="623">_xlfn.POISSON.DIST(0,K424,FALSE) * _xlfn.POISSON.DIST(2,L424,FALSE)</f>
        <v>4.1183063691710216E-2</v>
      </c>
      <c r="S424" s="13">
        <f t="shared" ref="S424:S462" si="624">_xlfn.POISSON.DIST(2,K424,FALSE) * _xlfn.POISSON.DIST(2,L424,FALSE)</f>
        <v>7.1859275137390405E-2</v>
      </c>
      <c r="T424" s="13">
        <f t="shared" ref="T424:T462" si="625">_xlfn.POISSON.DIST(2,K424,FALSE) * _xlfn.POISSON.DIST(1,L424,FALSE)</f>
        <v>8.1355854080039341E-2</v>
      </c>
      <c r="U424" s="13">
        <f t="shared" ref="U424:U462" si="626">_xlfn.POISSON.DIST(1,K424,FALSE) * _xlfn.POISSON.DIST(2,L424,FALSE)</f>
        <v>7.6933544112087748E-2</v>
      </c>
      <c r="V424" s="13">
        <f t="shared" ref="V424:V462" si="627">_xlfn.POISSON.DIST(3,K424,FALSE) * _xlfn.POISSON.DIST(3,L424,FALSE)</f>
        <v>2.6348835719488234E-2</v>
      </c>
      <c r="W424" s="13">
        <f t="shared" ref="W424:W462" si="628">_xlfn.POISSON.DIST(3,K424,FALSE) * _xlfn.POISSON.DIST(0,L424,FALSE)</f>
        <v>2.867745606281304E-2</v>
      </c>
      <c r="X424" s="13">
        <f t="shared" ref="X424:X462" si="629">_xlfn.POISSON.DIST(3,K424,FALSE) * _xlfn.POISSON.DIST(1,L424,FALSE)</f>
        <v>5.0659936614535737E-2</v>
      </c>
      <c r="Y424" s="13">
        <f t="shared" ref="Y424:Y462" si="630">_xlfn.POISSON.DIST(3,K424,FALSE) * _xlfn.POISSON.DIST(2,L424,FALSE)</f>
        <v>4.4746458196421916E-2</v>
      </c>
      <c r="Z424" s="13">
        <f t="shared" ref="Z424:Z462" si="631">_xlfn.POISSON.DIST(0,K424,FALSE) * _xlfn.POISSON.DIST(3,L424,FALSE)</f>
        <v>2.4250540118164337E-2</v>
      </c>
      <c r="AA424" s="13">
        <f t="shared" ref="AA424:AA462" si="632">_xlfn.POISSON.DIST(1,K424,FALSE) * _xlfn.POISSON.DIST(3,L424,FALSE)</f>
        <v>4.530211768334988E-2</v>
      </c>
      <c r="AB424" s="13">
        <f t="shared" ref="AB424:AB462" si="633">_xlfn.POISSON.DIST(2,K424,FALSE) * _xlfn.POISSON.DIST(3,L424,FALSE)</f>
        <v>4.2314147573539324E-2</v>
      </c>
      <c r="AC424" s="13">
        <f t="shared" ref="AC424:AC462" si="634">_xlfn.POISSON.DIST(4,K424,FALSE) * _xlfn.POISSON.DIST(4,L424,FALSE)</f>
        <v>5.4345370535038434E-3</v>
      </c>
      <c r="AD424" s="13">
        <f t="shared" ref="AD424:AD462" si="635">_xlfn.POISSON.DIST(4,K424,FALSE) * _xlfn.POISSON.DIST(0,L424,FALSE)</f>
        <v>1.3392995404291548E-2</v>
      </c>
      <c r="AE424" s="13">
        <f t="shared" ref="AE424:AE462" si="636">_xlfn.POISSON.DIST(4,K424,FALSE) * _xlfn.POISSON.DIST(1,L424,FALSE)</f>
        <v>2.3659291701958022E-2</v>
      </c>
      <c r="AF424" s="13">
        <f t="shared" ref="AF424:AF462" si="637">_xlfn.POISSON.DIST(4,K424,FALSE) * _xlfn.POISSON.DIST(2,L424,FALSE)</f>
        <v>2.0897568726820217E-2</v>
      </c>
      <c r="AG424" s="13">
        <f t="shared" ref="AG424:AG462" si="638">_xlfn.POISSON.DIST(4,K424,FALSE) * _xlfn.POISSON.DIST(3,L424,FALSE)</f>
        <v>1.230547908177749E-2</v>
      </c>
      <c r="AH424" s="13">
        <f t="shared" ref="AH424:AH462" si="639">_xlfn.POISSON.DIST(0,K424,FALSE) * _xlfn.POISSON.DIST(4,L424,FALSE)</f>
        <v>1.0709900684387562E-2</v>
      </c>
      <c r="AI424" s="13">
        <f t="shared" ref="AI424:AI462" si="640">_xlfn.POISSON.DIST(1,K424,FALSE) * _xlfn.POISSON.DIST(4,L424,FALSE)</f>
        <v>2.0007025774147619E-2</v>
      </c>
      <c r="AJ424" s="13">
        <f t="shared" ref="AJ424:AJ462" si="641">_xlfn.POISSON.DIST(2,K424,FALSE) * _xlfn.POISSON.DIST(4,L424,FALSE)</f>
        <v>1.8687431943739688E-2</v>
      </c>
      <c r="AK424" s="13">
        <f t="shared" ref="AK424:AK462" si="642">_xlfn.POISSON.DIST(3,K424,FALSE) * _xlfn.POISSON.DIST(4,L424,FALSE)</f>
        <v>1.1636582621662585E-2</v>
      </c>
      <c r="AL424" s="13">
        <f t="shared" ref="AL424:AL462" si="643">_xlfn.POISSON.DIST(5,K424,FALSE) * _xlfn.POISSON.DIST(5,L424,FALSE)</f>
        <v>7.1737072985732361E-4</v>
      </c>
      <c r="AM424" s="13">
        <f t="shared" ref="AM424:AM462" si="644">_xlfn.POISSON.DIST(5,K424,FALSE) * _xlfn.POISSON.DIST(0,L424,FALSE)</f>
        <v>5.0038560047025249E-3</v>
      </c>
      <c r="AN424" s="13">
        <f t="shared" ref="AN424:AN462" si="645">_xlfn.POISSON.DIST(5,K424,FALSE) * _xlfn.POISSON.DIST(1,L424,FALSE)</f>
        <v>8.8395228457941559E-3</v>
      </c>
      <c r="AO424" s="13">
        <f t="shared" ref="AO424:AO462" si="646">_xlfn.POISSON.DIST(5,K424,FALSE) * _xlfn.POISSON.DIST(2,L424,FALSE)</f>
        <v>7.8076951123178875E-3</v>
      </c>
      <c r="AP424" s="13">
        <f t="shared" ref="AP424:AP462" si="647">_xlfn.POISSON.DIST(5,K424,FALSE) * _xlfn.POISSON.DIST(3,L424,FALSE)</f>
        <v>4.5975409932839254E-3</v>
      </c>
      <c r="AQ424" s="13">
        <f t="shared" ref="AQ424:AQ462" si="648">_xlfn.POISSON.DIST(5,K424,FALSE) * _xlfn.POISSON.DIST(4,L424,FALSE)</f>
        <v>2.0304375568769217E-3</v>
      </c>
      <c r="AR424" s="13">
        <f t="shared" ref="AR424:AR462" si="649">_xlfn.POISSON.DIST(0,K424,FALSE) * _xlfn.POISSON.DIST(5,L424,FALSE)</f>
        <v>3.7838983250861281E-3</v>
      </c>
      <c r="AS424" s="13">
        <f t="shared" ref="AS424:AS462" si="650">_xlfn.POISSON.DIST(1,K424,FALSE) * _xlfn.POISSON.DIST(5,L424,FALSE)</f>
        <v>7.0686511058978404E-3</v>
      </c>
      <c r="AT424" s="13">
        <f t="shared" ref="AT424:AT462" si="651">_xlfn.POISSON.DIST(2,K424,FALSE) * _xlfn.POISSON.DIST(5,L424,FALSE)</f>
        <v>6.6024274655653538E-3</v>
      </c>
      <c r="AU424" s="13">
        <f t="shared" ref="AU424:AU462" si="652">_xlfn.POISSON.DIST(3,K424,FALSE) * _xlfn.POISSON.DIST(5,L424,FALSE)</f>
        <v>4.1113028766011682E-3</v>
      </c>
      <c r="AV424" s="13">
        <f t="shared" ref="AV424:AV462" si="653">_xlfn.POISSON.DIST(4,K424,FALSE) * _xlfn.POISSON.DIST(5,L424,FALSE)</f>
        <v>1.920067819522233E-3</v>
      </c>
      <c r="AW424" s="13">
        <f t="shared" ref="AW424:AW462" si="654">_xlfn.POISSON.DIST(6,K424,FALSE) * _xlfn.POISSON.DIST(6,L424,FALSE)</f>
        <v>6.5760068811022683E-5</v>
      </c>
      <c r="AX424" s="13">
        <f t="shared" ref="AX424:AX462" si="655">_xlfn.POISSON.DIST(6,K424,FALSE) * _xlfn.POISSON.DIST(0,L424,FALSE)</f>
        <v>1.5579396891162926E-3</v>
      </c>
      <c r="AY424" s="13">
        <f t="shared" ref="AY424:AY462" si="656">_xlfn.POISSON.DIST(6,K424,FALSE) * _xlfn.POISSON.DIST(1,L424,FALSE)</f>
        <v>2.752166221683994E-3</v>
      </c>
      <c r="AZ424" s="13">
        <f t="shared" ref="AZ424:AZ462" si="657">_xlfn.POISSON.DIST(6,K424,FALSE) * _xlfn.POISSON.DIST(2,L424,FALSE)</f>
        <v>2.4309088999699266E-3</v>
      </c>
      <c r="BA424" s="13">
        <f t="shared" ref="BA424:BA462" si="658">_xlfn.POISSON.DIST(6,K424,FALSE) * _xlfn.POISSON.DIST(3,L424,FALSE)</f>
        <v>1.4314343936046149E-3</v>
      </c>
      <c r="BB424" s="13">
        <f t="shared" ref="BB424:BB462" si="659">_xlfn.POISSON.DIST(6,K424,FALSE) * _xlfn.POISSON.DIST(4,L424,FALSE)</f>
        <v>6.3217231933893991E-4</v>
      </c>
      <c r="BC424" s="13">
        <f t="shared" ref="BC424:BC462" si="660">_xlfn.POISSON.DIST(6,K424,FALSE) * _xlfn.POISSON.DIST(5,L424,FALSE)</f>
        <v>2.2335181723949076E-4</v>
      </c>
      <c r="BD424" s="13">
        <f t="shared" ref="BD424:BD462" si="661">_xlfn.POISSON.DIST(0,K424,FALSE) * _xlfn.POISSON.DIST(6,L424,FALSE)</f>
        <v>1.1140693516935567E-3</v>
      </c>
      <c r="BE424" s="13">
        <f t="shared" ref="BE424:BE462" si="662">_xlfn.POISSON.DIST(1,K424,FALSE) * _xlfn.POISSON.DIST(6,L424,FALSE)</f>
        <v>2.0811784245593603E-3</v>
      </c>
      <c r="BF424" s="13">
        <f t="shared" ref="BF424:BF462" si="663">_xlfn.POISSON.DIST(2,K424,FALSE) * _xlfn.POISSON.DIST(6,L424,FALSE)</f>
        <v>1.9439111345568995E-3</v>
      </c>
      <c r="BG424" s="13">
        <f t="shared" ref="BG424:BG462" si="664">_xlfn.POISSON.DIST(3,K424,FALSE) * _xlfn.POISSON.DIST(6,L424,FALSE)</f>
        <v>1.2104650117010381E-3</v>
      </c>
      <c r="BH424" s="13">
        <f t="shared" ref="BH424:BH462" si="665">_xlfn.POISSON.DIST(4,K424,FALSE) * _xlfn.POISSON.DIST(6,L424,FALSE)</f>
        <v>5.653134749211597E-4</v>
      </c>
      <c r="BI424" s="13">
        <f t="shared" ref="BI424:BI462" si="666">_xlfn.POISSON.DIST(5,K424,FALSE) * _xlfn.POISSON.DIST(6,L424,FALSE)</f>
        <v>2.1121094576923943E-4</v>
      </c>
      <c r="BJ424" s="14">
        <f t="shared" ref="BJ424:BJ462" si="667">SUM(N424,Q424,T424,W424,X424,Y424,AD424,AE424,AF424,AG424,AM424,AN424,AO424,AP424,AQ424,AX424,AY424,AZ424,BA424,BB424,BC424)</f>
        <v>0.40836155803722451</v>
      </c>
      <c r="BK424" s="14">
        <f t="shared" ref="BK424:BK462" si="668">SUM(M424,P424,S424,V424,AC424,AL424,AY424)</f>
        <v>0.22060661933779252</v>
      </c>
      <c r="BL424" s="14">
        <f t="shared" ref="BL424:BL462" si="669">SUM(O424,R424,U424,AA424,AB424,AH424,AI424,AJ424,AK424,AR424,AS424,AT424,AU424,AV424,BD424,BE424,BF424,BG424,BH424,BI424)</f>
        <v>0.34401193091447263</v>
      </c>
      <c r="BM424" s="14">
        <f t="shared" ref="BM424:BM462" si="670">SUM(S424:BI424)</f>
        <v>0.69788163087858968</v>
      </c>
      <c r="BN424" s="14">
        <f t="shared" ref="BN424:BN462" si="671">SUM(M424:R424)</f>
        <v>0.2966626113761916</v>
      </c>
    </row>
    <row r="425" spans="1:66" x14ac:dyDescent="0.25">
      <c r="A425" t="s">
        <v>21</v>
      </c>
      <c r="B425" t="s">
        <v>271</v>
      </c>
      <c r="C425" t="s">
        <v>150</v>
      </c>
      <c r="D425" s="11">
        <v>44444</v>
      </c>
      <c r="E425" s="10">
        <f>VLOOKUP(A425,home!$A$2:$E$405,3,FALSE)</f>
        <v>1.4055555555555601</v>
      </c>
      <c r="F425" s="10">
        <f>VLOOKUP(B425,home!$B$2:$E$405,3,FALSE)</f>
        <v>0.79</v>
      </c>
      <c r="G425" s="10">
        <f>VLOOKUP(C425,away!$B$2:$E$405,4,FALSE)</f>
        <v>0.91</v>
      </c>
      <c r="H425" s="10">
        <f>VLOOKUP(A425,away!$A$2:$E$405,3,FALSE)</f>
        <v>1.3583333333333301</v>
      </c>
      <c r="I425" s="10">
        <f>VLOOKUP(C425,away!$B$2:$E$405,3,FALSE)</f>
        <v>0.83</v>
      </c>
      <c r="J425" s="10">
        <f>VLOOKUP(B425,home!$B$2:$E$405,4,FALSE)</f>
        <v>1.1499999999999999</v>
      </c>
      <c r="K425" s="12">
        <f t="shared" si="616"/>
        <v>1.0104538888888923</v>
      </c>
      <c r="L425" s="12">
        <f t="shared" si="617"/>
        <v>1.2965291666666634</v>
      </c>
      <c r="M425" s="13">
        <f t="shared" si="618"/>
        <v>9.9561169431379049E-2</v>
      </c>
      <c r="N425" s="13">
        <f t="shared" si="619"/>
        <v>0.10060197083426287</v>
      </c>
      <c r="O425" s="13">
        <f t="shared" si="620"/>
        <v>0.12908396003522438</v>
      </c>
      <c r="P425" s="13">
        <f t="shared" si="621"/>
        <v>0.13043338941077082</v>
      </c>
      <c r="Q425" s="13">
        <f t="shared" si="622"/>
        <v>5.0826826329683904E-2</v>
      </c>
      <c r="R425" s="13">
        <f t="shared" si="623"/>
        <v>8.3680559567251206E-2</v>
      </c>
      <c r="S425" s="13">
        <f t="shared" si="624"/>
        <v>4.2719639519972777E-2</v>
      </c>
      <c r="T425" s="13">
        <f t="shared" si="625"/>
        <v>6.5898462785536321E-2</v>
      </c>
      <c r="U425" s="13">
        <f t="shared" si="626"/>
        <v>8.4555346839127576E-2</v>
      </c>
      <c r="V425" s="13">
        <f t="shared" si="627"/>
        <v>6.2184745416309934E-3</v>
      </c>
      <c r="W425" s="13">
        <f t="shared" si="628"/>
        <v>1.7119388108236485E-2</v>
      </c>
      <c r="X425" s="13">
        <f t="shared" si="629"/>
        <v>2.2195785997815042E-2</v>
      </c>
      <c r="Y425" s="13">
        <f t="shared" si="630"/>
        <v>1.438874196162937E-2</v>
      </c>
      <c r="Z425" s="13">
        <f t="shared" si="631"/>
        <v>3.6164762053976098E-2</v>
      </c>
      <c r="AA425" s="13">
        <f t="shared" si="632"/>
        <v>3.6542824458181584E-2</v>
      </c>
      <c r="AB425" s="13">
        <f t="shared" si="633"/>
        <v>1.8462419542376853E-2</v>
      </c>
      <c r="AC425" s="13">
        <f t="shared" si="634"/>
        <v>5.0916983753675898E-4</v>
      </c>
      <c r="AD425" s="13">
        <f t="shared" si="635"/>
        <v>4.3245880723414521E-3</v>
      </c>
      <c r="AE425" s="13">
        <f t="shared" si="636"/>
        <v>5.6069545696094568E-3</v>
      </c>
      <c r="AF425" s="13">
        <f t="shared" si="637"/>
        <v>3.6347900678367954E-3</v>
      </c>
      <c r="AG425" s="13">
        <f t="shared" si="638"/>
        <v>1.5708704458869019E-3</v>
      </c>
      <c r="AH425" s="13">
        <f t="shared" si="639"/>
        <v>1.1722167202134957E-2</v>
      </c>
      <c r="AI425" s="13">
        <f t="shared" si="640"/>
        <v>1.1844709435603092E-2</v>
      </c>
      <c r="AJ425" s="13">
        <f t="shared" si="641"/>
        <v>5.9842663559820496E-3</v>
      </c>
      <c r="AK425" s="13">
        <f t="shared" si="642"/>
        <v>2.0156084038496745E-3</v>
      </c>
      <c r="AL425" s="13">
        <f t="shared" si="643"/>
        <v>2.6682188678559047E-5</v>
      </c>
      <c r="AM425" s="13">
        <f t="shared" si="644"/>
        <v>8.7395936710798832E-4</v>
      </c>
      <c r="AN425" s="13">
        <f t="shared" si="645"/>
        <v>1.1331138099370448E-3</v>
      </c>
      <c r="AO425" s="13">
        <f t="shared" si="646"/>
        <v>7.3455755186808253E-4</v>
      </c>
      <c r="AP425" s="13">
        <f t="shared" si="647"/>
        <v>3.1745843019740982E-4</v>
      </c>
      <c r="AQ425" s="13">
        <f t="shared" si="648"/>
        <v>1.0289852848878879E-4</v>
      </c>
      <c r="AR425" s="13">
        <f t="shared" si="649"/>
        <v>3.0396263348222655E-3</v>
      </c>
      <c r="AS425" s="13">
        <f t="shared" si="650"/>
        <v>3.0714022507902484E-3</v>
      </c>
      <c r="AT425" s="13">
        <f t="shared" si="651"/>
        <v>1.5517551743265514E-3</v>
      </c>
      <c r="AU425" s="13">
        <f t="shared" si="652"/>
        <v>5.2265901683390837E-4</v>
      </c>
      <c r="AV425" s="13">
        <f t="shared" si="653"/>
        <v>1.3203070903066691E-4</v>
      </c>
      <c r="AW425" s="13">
        <f t="shared" si="654"/>
        <v>9.7099667083473391E-7</v>
      </c>
      <c r="AX425" s="13">
        <f t="shared" si="655"/>
        <v>1.4718260687085691E-4</v>
      </c>
      <c r="AY425" s="13">
        <f t="shared" si="656"/>
        <v>1.9082654263409925E-4</v>
      </c>
      <c r="AZ425" s="13">
        <f t="shared" si="657"/>
        <v>1.2370608914963465E-4</v>
      </c>
      <c r="BA425" s="13">
        <f t="shared" si="658"/>
        <v>5.3462850892255931E-5</v>
      </c>
      <c r="BB425" s="13">
        <f t="shared" si="659"/>
        <v>1.7329036378740176E-5</v>
      </c>
      <c r="BC425" s="13">
        <f t="shared" si="660"/>
        <v>4.4935202190528591E-6</v>
      </c>
      <c r="BD425" s="13">
        <f t="shared" si="661"/>
        <v>6.5682736647752575E-4</v>
      </c>
      <c r="BE425" s="13">
        <f t="shared" si="662"/>
        <v>6.6369376678586552E-4</v>
      </c>
      <c r="BF425" s="13">
        <f t="shared" si="663"/>
        <v>3.3531597384004765E-4</v>
      </c>
      <c r="BG425" s="13">
        <f t="shared" si="664"/>
        <v>1.1294044325774743E-4</v>
      </c>
      <c r="BH425" s="13">
        <f t="shared" si="665"/>
        <v>2.8530277525656532E-5</v>
      </c>
      <c r="BI425" s="13">
        <f t="shared" si="666"/>
        <v>5.7657059753758047E-6</v>
      </c>
      <c r="BJ425" s="14">
        <f t="shared" si="667"/>
        <v>0.28986736750658243</v>
      </c>
      <c r="BK425" s="14">
        <f t="shared" si="668"/>
        <v>0.27965935147260301</v>
      </c>
      <c r="BL425" s="14">
        <f t="shared" si="669"/>
        <v>0.39401240885939726</v>
      </c>
      <c r="BM425" s="14">
        <f t="shared" si="670"/>
        <v>0.40532615873802341</v>
      </c>
      <c r="BN425" s="14">
        <f t="shared" si="671"/>
        <v>0.59418787560857222</v>
      </c>
    </row>
    <row r="426" spans="1:66" x14ac:dyDescent="0.25">
      <c r="A426" t="s">
        <v>21</v>
      </c>
      <c r="B426" t="s">
        <v>152</v>
      </c>
      <c r="C426" t="s">
        <v>372</v>
      </c>
      <c r="D426" s="11">
        <v>44444</v>
      </c>
      <c r="E426" s="10">
        <f>VLOOKUP(A426,home!$A$2:$E$405,3,FALSE)</f>
        <v>1.4055555555555601</v>
      </c>
      <c r="F426" s="10">
        <f>VLOOKUP(B426,home!$B$2:$E$405,3,FALSE)</f>
        <v>0.75</v>
      </c>
      <c r="G426" s="10">
        <f>VLOOKUP(C426,away!$B$2:$E$405,4,FALSE)</f>
        <v>1.66</v>
      </c>
      <c r="H426" s="10">
        <f>VLOOKUP(A426,away!$A$2:$E$405,3,FALSE)</f>
        <v>1.3583333333333301</v>
      </c>
      <c r="I426" s="10">
        <f>VLOOKUP(C426,away!$B$2:$E$405,3,FALSE)</f>
        <v>0.63</v>
      </c>
      <c r="J426" s="10">
        <f>VLOOKUP(B426,home!$B$2:$E$405,4,FALSE)</f>
        <v>1.02</v>
      </c>
      <c r="K426" s="12">
        <f t="shared" si="616"/>
        <v>1.7499166666666721</v>
      </c>
      <c r="L426" s="12">
        <f t="shared" si="617"/>
        <v>0.87286499999999789</v>
      </c>
      <c r="M426" s="13">
        <f t="shared" si="618"/>
        <v>7.2600630931931975E-2</v>
      </c>
      <c r="N426" s="13">
        <f t="shared" si="619"/>
        <v>0.12704505407830369</v>
      </c>
      <c r="O426" s="13">
        <f t="shared" si="620"/>
        <v>6.3370549718400657E-2</v>
      </c>
      <c r="P426" s="13">
        <f t="shared" si="621"/>
        <v>0.11089318112805829</v>
      </c>
      <c r="Q426" s="13">
        <f t="shared" si="622"/>
        <v>0.11115912877459615</v>
      </c>
      <c r="R426" s="13">
        <f t="shared" si="623"/>
        <v>2.7656967439975821E-2</v>
      </c>
      <c r="S426" s="13">
        <f t="shared" si="624"/>
        <v>4.2345698180742714E-2</v>
      </c>
      <c r="T426" s="13">
        <f t="shared" si="625"/>
        <v>9.7026912937837634E-2</v>
      </c>
      <c r="U426" s="13">
        <f t="shared" si="626"/>
        <v>4.839738827267117E-2</v>
      </c>
      <c r="V426" s="13">
        <f t="shared" si="627"/>
        <v>7.1867284501423339E-3</v>
      </c>
      <c r="W426" s="13">
        <f t="shared" si="628"/>
        <v>6.4839737364937561E-2</v>
      </c>
      <c r="X426" s="13">
        <f t="shared" si="629"/>
        <v>5.6596337355046086E-2</v>
      </c>
      <c r="Y426" s="13">
        <f t="shared" si="630"/>
        <v>2.4700481002706085E-2</v>
      </c>
      <c r="Z426" s="13">
        <f t="shared" si="631"/>
        <v>8.0469329614981482E-3</v>
      </c>
      <c r="AA426" s="13">
        <f t="shared" si="632"/>
        <v>1.4081462104875011E-2</v>
      </c>
      <c r="AB426" s="13">
        <f t="shared" si="633"/>
        <v>1.232069261417797E-2</v>
      </c>
      <c r="AC426" s="13">
        <f t="shared" si="634"/>
        <v>6.8608148571653487E-4</v>
      </c>
      <c r="AD426" s="13">
        <f t="shared" si="635"/>
        <v>2.8366034269298509E-2</v>
      </c>
      <c r="AE426" s="13">
        <f t="shared" si="636"/>
        <v>2.4759718502471186E-2</v>
      </c>
      <c r="AF426" s="13">
        <f t="shared" si="637"/>
        <v>1.0805945845329725E-2</v>
      </c>
      <c r="AG426" s="13">
        <f t="shared" si="638"/>
        <v>3.1440439734279043E-3</v>
      </c>
      <c r="AH426" s="13">
        <f t="shared" si="639"/>
        <v>1.7559715348595152E-3</v>
      </c>
      <c r="AI426" s="13">
        <f t="shared" si="640"/>
        <v>3.072803855042923E-3</v>
      </c>
      <c r="AJ426" s="13">
        <f t="shared" si="641"/>
        <v>2.6885753396686056E-3</v>
      </c>
      <c r="AK426" s="13">
        <f t="shared" si="642"/>
        <v>1.5682609321583676E-3</v>
      </c>
      <c r="AL426" s="13">
        <f t="shared" si="643"/>
        <v>4.1917959933710718E-5</v>
      </c>
      <c r="AM426" s="13">
        <f t="shared" si="644"/>
        <v>9.9276392270166904E-3</v>
      </c>
      <c r="AN426" s="13">
        <f t="shared" si="645"/>
        <v>8.6654888138899024E-3</v>
      </c>
      <c r="AO426" s="13">
        <f t="shared" si="646"/>
        <v>3.7819009467679951E-3</v>
      </c>
      <c r="AP426" s="13">
        <f t="shared" si="647"/>
        <v>1.1003629899668797E-3</v>
      </c>
      <c r="AQ426" s="13">
        <f t="shared" si="648"/>
        <v>2.4011708530935944E-4</v>
      </c>
      <c r="AR426" s="13">
        <f t="shared" si="649"/>
        <v>3.0654521875502953E-4</v>
      </c>
      <c r="AS426" s="13">
        <f t="shared" si="650"/>
        <v>5.3642858738640713E-4</v>
      </c>
      <c r="AT426" s="13">
        <f t="shared" si="651"/>
        <v>4.6935266277196657E-4</v>
      </c>
      <c r="AU426" s="13">
        <f t="shared" si="652"/>
        <v>2.7377601570968213E-4</v>
      </c>
      <c r="AV426" s="13">
        <f t="shared" si="653"/>
        <v>1.1977130320599241E-4</v>
      </c>
      <c r="AW426" s="13">
        <f t="shared" si="654"/>
        <v>1.7785336419634457E-6</v>
      </c>
      <c r="AX426" s="13">
        <f t="shared" si="655"/>
        <v>2.8954235573350551E-3</v>
      </c>
      <c r="AY426" s="13">
        <f t="shared" si="656"/>
        <v>2.5273138833732567E-3</v>
      </c>
      <c r="AZ426" s="13">
        <f t="shared" si="657"/>
        <v>1.103001916405296E-3</v>
      </c>
      <c r="BA426" s="13">
        <f t="shared" si="658"/>
        <v>3.2092392258770223E-4</v>
      </c>
      <c r="BB426" s="13">
        <f t="shared" si="659"/>
        <v>7.0030814922378471E-5</v>
      </c>
      <c r="BC426" s="13">
        <f t="shared" si="660"/>
        <v>1.2225489453444353E-5</v>
      </c>
      <c r="BD426" s="13">
        <f t="shared" si="661"/>
        <v>4.459543206143468E-5</v>
      </c>
      <c r="BE426" s="13">
        <f t="shared" si="662"/>
        <v>7.8038289821505811E-5</v>
      </c>
      <c r="BF426" s="13">
        <f t="shared" si="663"/>
        <v>6.828025199840858E-5</v>
      </c>
      <c r="BG426" s="13">
        <f t="shared" si="664"/>
        <v>3.9828250325405172E-5</v>
      </c>
      <c r="BH426" s="13">
        <f t="shared" si="665"/>
        <v>1.7424029762149709E-5</v>
      </c>
      <c r="BI426" s="13">
        <f t="shared" si="666"/>
        <v>6.098120016256384E-6</v>
      </c>
      <c r="BJ426" s="14">
        <f t="shared" si="667"/>
        <v>0.57908782275098258</v>
      </c>
      <c r="BK426" s="14">
        <f t="shared" si="668"/>
        <v>0.23628155201989884</v>
      </c>
      <c r="BL426" s="14">
        <f t="shared" si="669"/>
        <v>0.17687280997364424</v>
      </c>
      <c r="BM426" s="14">
        <f t="shared" si="670"/>
        <v>0.48503807028502571</v>
      </c>
      <c r="BN426" s="14">
        <f t="shared" si="671"/>
        <v>0.5127255120712666</v>
      </c>
    </row>
    <row r="427" spans="1:66" x14ac:dyDescent="0.25">
      <c r="A427" t="s">
        <v>21</v>
      </c>
      <c r="B427" t="s">
        <v>275</v>
      </c>
      <c r="C427" t="s">
        <v>151</v>
      </c>
      <c r="D427" s="11">
        <v>44444</v>
      </c>
      <c r="E427" s="10">
        <f>VLOOKUP(A427,home!$A$2:$E$405,3,FALSE)</f>
        <v>1.4055555555555601</v>
      </c>
      <c r="F427" s="10">
        <f>VLOOKUP(B427,home!$B$2:$E$405,3,FALSE)</f>
        <v>0.71</v>
      </c>
      <c r="G427" s="10">
        <f>VLOOKUP(C427,away!$B$2:$E$405,4,FALSE)</f>
        <v>1.19</v>
      </c>
      <c r="H427" s="10">
        <f>VLOOKUP(A427,away!$A$2:$E$405,3,FALSE)</f>
        <v>1.3583333333333301</v>
      </c>
      <c r="I427" s="10">
        <f>VLOOKUP(C427,away!$B$2:$E$405,3,FALSE)</f>
        <v>0.71</v>
      </c>
      <c r="J427" s="10">
        <f>VLOOKUP(B427,home!$B$2:$E$405,4,FALSE)</f>
        <v>1.02</v>
      </c>
      <c r="K427" s="12">
        <f t="shared" si="616"/>
        <v>1.1875538888888926</v>
      </c>
      <c r="L427" s="12">
        <f t="shared" si="617"/>
        <v>0.98370499999999761</v>
      </c>
      <c r="M427" s="13">
        <f t="shared" si="618"/>
        <v>0.1140339704140078</v>
      </c>
      <c r="N427" s="13">
        <f t="shared" si="619"/>
        <v>0.13542148503059587</v>
      </c>
      <c r="O427" s="13">
        <f t="shared" si="620"/>
        <v>0.11217578686611127</v>
      </c>
      <c r="P427" s="13">
        <f t="shared" si="621"/>
        <v>0.13321479193202199</v>
      </c>
      <c r="Q427" s="13">
        <f t="shared" si="622"/>
        <v>8.0410155593596558E-2</v>
      </c>
      <c r="R427" s="13">
        <f t="shared" si="623"/>
        <v>5.517394120956385E-2</v>
      </c>
      <c r="S427" s="13">
        <f t="shared" si="624"/>
        <v>3.8905469846097711E-2</v>
      </c>
      <c r="T427" s="13">
        <f t="shared" si="625"/>
        <v>7.9099872108198716E-2</v>
      </c>
      <c r="U427" s="13">
        <f t="shared" si="626"/>
        <v>6.5522028448744676E-2</v>
      </c>
      <c r="V427" s="13">
        <f t="shared" si="627"/>
        <v>5.0499416501835429E-3</v>
      </c>
      <c r="W427" s="13">
        <f t="shared" si="628"/>
        <v>3.183046432711218E-2</v>
      </c>
      <c r="X427" s="13">
        <f t="shared" si="629"/>
        <v>3.1311786910901813E-2</v>
      </c>
      <c r="Y427" s="13">
        <f t="shared" si="630"/>
        <v>1.5400780671594295E-2</v>
      </c>
      <c r="Z427" s="13">
        <f t="shared" si="631"/>
        <v>1.8091627279184626E-2</v>
      </c>
      <c r="AA427" s="13">
        <f t="shared" si="632"/>
        <v>2.1484782331724076E-2</v>
      </c>
      <c r="AB427" s="13">
        <f t="shared" si="633"/>
        <v>1.2757168404985152E-2</v>
      </c>
      <c r="AC427" s="13">
        <f t="shared" si="634"/>
        <v>3.687097163654793E-4</v>
      </c>
      <c r="AD427" s="13">
        <f t="shared" si="635"/>
        <v>9.4500979242003076E-3</v>
      </c>
      <c r="AE427" s="13">
        <f t="shared" si="636"/>
        <v>9.2961085785254419E-3</v>
      </c>
      <c r="AF427" s="13">
        <f t="shared" si="637"/>
        <v>4.5723142446191731E-3</v>
      </c>
      <c r="AG427" s="13">
        <f t="shared" si="638"/>
        <v>1.4992694613343643E-3</v>
      </c>
      <c r="AH427" s="13">
        <f t="shared" si="639"/>
        <v>4.4492060531675674E-3</v>
      </c>
      <c r="AI427" s="13">
        <f t="shared" si="640"/>
        <v>5.2836719509071449E-3</v>
      </c>
      <c r="AJ427" s="13">
        <f t="shared" si="641"/>
        <v>3.137322586456472E-3</v>
      </c>
      <c r="AK427" s="13">
        <f t="shared" si="642"/>
        <v>1.2419132127484474E-3</v>
      </c>
      <c r="AL427" s="13">
        <f t="shared" si="643"/>
        <v>1.7229107421452586E-5</v>
      </c>
      <c r="AM427" s="13">
        <f t="shared" si="644"/>
        <v>2.2445001080529845E-3</v>
      </c>
      <c r="AN427" s="13">
        <f t="shared" si="645"/>
        <v>2.2079259787922559E-3</v>
      </c>
      <c r="AO427" s="13">
        <f t="shared" si="646"/>
        <v>1.0859739124839151E-3</v>
      </c>
      <c r="AP427" s="13">
        <f t="shared" si="647"/>
        <v>3.5609265585999573E-4</v>
      </c>
      <c r="AQ427" s="13">
        <f t="shared" si="648"/>
        <v>8.7572531508189059E-5</v>
      </c>
      <c r="AR427" s="13">
        <f t="shared" si="649"/>
        <v>8.7534124810623843E-4</v>
      </c>
      <c r="AS427" s="13">
        <f t="shared" si="650"/>
        <v>1.0395149032934202E-3</v>
      </c>
      <c r="AT427" s="13">
        <f t="shared" si="651"/>
        <v>6.1723998298203139E-4</v>
      </c>
      <c r="AU427" s="13">
        <f t="shared" si="652"/>
        <v>2.443352473893418E-4</v>
      </c>
      <c r="AV427" s="13">
        <f t="shared" si="653"/>
        <v>7.254031830746061E-5</v>
      </c>
      <c r="AW427" s="13">
        <f t="shared" si="654"/>
        <v>5.5908582718097231E-7</v>
      </c>
      <c r="AX427" s="13">
        <f t="shared" si="655"/>
        <v>4.4424413865497633E-4</v>
      </c>
      <c r="AY427" s="13">
        <f t="shared" si="656"/>
        <v>4.3700518041559248E-4</v>
      </c>
      <c r="AZ427" s="13">
        <f t="shared" si="657"/>
        <v>2.1494209050035962E-4</v>
      </c>
      <c r="BA427" s="13">
        <f t="shared" si="658"/>
        <v>7.047986971188526E-5</v>
      </c>
      <c r="BB427" s="13">
        <f t="shared" si="659"/>
        <v>1.733285005873248E-5</v>
      </c>
      <c r="BC427" s="13">
        <f t="shared" si="660"/>
        <v>3.4100822534050792E-6</v>
      </c>
      <c r="BD427" s="13">
        <f t="shared" si="661"/>
        <v>1.4351292707805749E-4</v>
      </c>
      <c r="BE427" s="13">
        <f t="shared" si="662"/>
        <v>1.7042933465737521E-4</v>
      </c>
      <c r="BF427" s="13">
        <f t="shared" si="663"/>
        <v>1.0119700957655626E-4</v>
      </c>
      <c r="BG427" s="13">
        <f t="shared" si="664"/>
        <v>4.0058967422188631E-5</v>
      </c>
      <c r="BH427" s="13">
        <f t="shared" si="665"/>
        <v>1.189304563677339E-5</v>
      </c>
      <c r="BI427" s="13">
        <f t="shared" si="666"/>
        <v>2.8247265193366617E-6</v>
      </c>
      <c r="BJ427" s="14">
        <f t="shared" si="667"/>
        <v>0.4054618142489711</v>
      </c>
      <c r="BK427" s="14">
        <f t="shared" si="668"/>
        <v>0.29202711784651358</v>
      </c>
      <c r="BL427" s="14">
        <f t="shared" si="669"/>
        <v>0.28454470877537735</v>
      </c>
      <c r="BM427" s="14">
        <f t="shared" si="670"/>
        <v>0.36925869100956099</v>
      </c>
      <c r="BN427" s="14">
        <f t="shared" si="671"/>
        <v>0.6304301310458974</v>
      </c>
    </row>
    <row r="428" spans="1:66" x14ac:dyDescent="0.25">
      <c r="A428" t="s">
        <v>21</v>
      </c>
      <c r="B428" t="s">
        <v>268</v>
      </c>
      <c r="C428" t="s">
        <v>264</v>
      </c>
      <c r="D428" s="11">
        <v>44444</v>
      </c>
      <c r="E428" s="10">
        <f>VLOOKUP(A428,home!$A$2:$E$405,3,FALSE)</f>
        <v>1.4055555555555601</v>
      </c>
      <c r="F428" s="10">
        <f>VLOOKUP(B428,home!$B$2:$E$405,3,FALSE)</f>
        <v>0.99</v>
      </c>
      <c r="G428" s="10">
        <f>VLOOKUP(C428,away!$B$2:$E$405,4,FALSE)</f>
        <v>1.3</v>
      </c>
      <c r="H428" s="10">
        <f>VLOOKUP(A428,away!$A$2:$E$405,3,FALSE)</f>
        <v>1.3583333333333301</v>
      </c>
      <c r="I428" s="10">
        <f>VLOOKUP(C428,away!$B$2:$E$405,3,FALSE)</f>
        <v>0.71</v>
      </c>
      <c r="J428" s="10">
        <f>VLOOKUP(B428,home!$B$2:$E$405,4,FALSE)</f>
        <v>1.1499999999999999</v>
      </c>
      <c r="K428" s="12">
        <f t="shared" si="616"/>
        <v>1.8089500000000058</v>
      </c>
      <c r="L428" s="12">
        <f t="shared" si="617"/>
        <v>1.1090791666666637</v>
      </c>
      <c r="M428" s="13">
        <f t="shared" si="618"/>
        <v>5.4040086422105393E-2</v>
      </c>
      <c r="N428" s="13">
        <f t="shared" si="619"/>
        <v>9.7755814333267882E-2</v>
      </c>
      <c r="O428" s="13">
        <f t="shared" si="620"/>
        <v>5.9934734015623131E-2</v>
      </c>
      <c r="P428" s="13">
        <f t="shared" si="621"/>
        <v>0.10841893709756183</v>
      </c>
      <c r="Q428" s="13">
        <f t="shared" si="622"/>
        <v>8.8417690169082769E-2</v>
      </c>
      <c r="R428" s="13">
        <f t="shared" si="623"/>
        <v>3.3236182428217735E-2</v>
      </c>
      <c r="S428" s="13">
        <f t="shared" si="624"/>
        <v>5.4379381583283169E-2</v>
      </c>
      <c r="T428" s="13">
        <f t="shared" si="625"/>
        <v>9.8062218131317574E-2</v>
      </c>
      <c r="U428" s="13">
        <f t="shared" si="626"/>
        <v>6.0122592203524672E-2</v>
      </c>
      <c r="V428" s="13">
        <f t="shared" si="627"/>
        <v>1.2122183819928568E-2</v>
      </c>
      <c r="W428" s="13">
        <f t="shared" si="628"/>
        <v>5.3314393543787586E-2</v>
      </c>
      <c r="X428" s="13">
        <f t="shared" si="629"/>
        <v>5.9129883162882486E-2</v>
      </c>
      <c r="Y428" s="13">
        <f t="shared" si="630"/>
        <v>3.2789860771693456E-2</v>
      </c>
      <c r="Z428" s="13">
        <f t="shared" si="631"/>
        <v>1.2287185836889643E-2</v>
      </c>
      <c r="AA428" s="13">
        <f t="shared" si="632"/>
        <v>2.2226904819641596E-2</v>
      </c>
      <c r="AB428" s="13">
        <f t="shared" si="633"/>
        <v>2.01036797367454E-2</v>
      </c>
      <c r="AC428" s="13">
        <f t="shared" si="634"/>
        <v>1.5200224177013744E-3</v>
      </c>
      <c r="AD428" s="13">
        <f t="shared" si="635"/>
        <v>2.4110768050258736E-2</v>
      </c>
      <c r="AE428" s="13">
        <f t="shared" si="636"/>
        <v>2.6740750536874174E-2</v>
      </c>
      <c r="AF428" s="13">
        <f t="shared" si="637"/>
        <v>1.4828804660738781E-2</v>
      </c>
      <c r="AG428" s="13">
        <f t="shared" si="638"/>
        <v>5.4821061052649674E-3</v>
      </c>
      <c r="AH428" s="13">
        <f t="shared" si="639"/>
        <v>3.4068654571639983E-3</v>
      </c>
      <c r="AI428" s="13">
        <f t="shared" si="640"/>
        <v>6.1628492687368364E-3</v>
      </c>
      <c r="AJ428" s="13">
        <f t="shared" si="641"/>
        <v>5.5741430923407689E-3</v>
      </c>
      <c r="AK428" s="13">
        <f t="shared" si="642"/>
        <v>3.3611153822966215E-3</v>
      </c>
      <c r="AL428" s="13">
        <f t="shared" si="643"/>
        <v>1.2198293955668954E-4</v>
      </c>
      <c r="AM428" s="13">
        <f t="shared" si="644"/>
        <v>8.723034772903128E-3</v>
      </c>
      <c r="AN428" s="13">
        <f t="shared" si="645"/>
        <v>9.6745361367357296E-3</v>
      </c>
      <c r="AO428" s="13">
        <f t="shared" si="646"/>
        <v>5.3649132382086956E-3</v>
      </c>
      <c r="AP428" s="13">
        <f t="shared" si="647"/>
        <v>1.9833711678238172E-3</v>
      </c>
      <c r="AQ428" s="13">
        <f t="shared" si="648"/>
        <v>5.4992891050018153E-4</v>
      </c>
      <c r="AR428" s="13">
        <f t="shared" si="649"/>
        <v>7.5569670043537803E-4</v>
      </c>
      <c r="AS428" s="13">
        <f t="shared" si="650"/>
        <v>1.3670175462525817E-3</v>
      </c>
      <c r="AT428" s="13">
        <f t="shared" si="651"/>
        <v>1.2364331951468081E-3</v>
      </c>
      <c r="AU428" s="13">
        <f t="shared" si="652"/>
        <v>7.4554860945360841E-4</v>
      </c>
      <c r="AV428" s="13">
        <f t="shared" si="653"/>
        <v>3.3716503926777756E-4</v>
      </c>
      <c r="AW428" s="13">
        <f t="shared" si="654"/>
        <v>6.7980711307684125E-6</v>
      </c>
      <c r="AX428" s="13">
        <f t="shared" si="655"/>
        <v>2.6299222920738632E-3</v>
      </c>
      <c r="AY428" s="13">
        <f t="shared" si="656"/>
        <v>2.9167920240913618E-3</v>
      </c>
      <c r="AZ428" s="13">
        <f t="shared" si="657"/>
        <v>1.61747663370961E-3</v>
      </c>
      <c r="BA428" s="13">
        <f t="shared" si="658"/>
        <v>5.9796987900581817E-4</v>
      </c>
      <c r="BB428" s="13">
        <f t="shared" si="659"/>
        <v>1.6579898377488459E-4</v>
      </c>
      <c r="BC428" s="13">
        <f t="shared" si="660"/>
        <v>3.6776839751845739E-5</v>
      </c>
      <c r="BD428" s="13">
        <f t="shared" si="661"/>
        <v>1.3968791112860263E-4</v>
      </c>
      <c r="BE428" s="13">
        <f t="shared" si="662"/>
        <v>2.5268844683608662E-4</v>
      </c>
      <c r="BF428" s="13">
        <f t="shared" si="663"/>
        <v>2.285503829520702E-4</v>
      </c>
      <c r="BG428" s="13">
        <f t="shared" si="664"/>
        <v>1.3781207174704956E-4</v>
      </c>
      <c r="BH428" s="13">
        <f t="shared" si="665"/>
        <v>6.2323786796706569E-5</v>
      </c>
      <c r="BI428" s="13">
        <f t="shared" si="666"/>
        <v>2.2548122825180522E-5</v>
      </c>
      <c r="BJ428" s="14">
        <f t="shared" si="667"/>
        <v>0.53489281034374736</v>
      </c>
      <c r="BK428" s="14">
        <f t="shared" si="668"/>
        <v>0.23351938630422844</v>
      </c>
      <c r="BL428" s="14">
        <f t="shared" si="669"/>
        <v>0.21941453821713264</v>
      </c>
      <c r="BM428" s="14">
        <f t="shared" si="670"/>
        <v>0.55540048228317873</v>
      </c>
      <c r="BN428" s="14">
        <f t="shared" si="671"/>
        <v>0.44180344446585879</v>
      </c>
    </row>
    <row r="429" spans="1:66" x14ac:dyDescent="0.25">
      <c r="A429" t="s">
        <v>21</v>
      </c>
      <c r="B429" t="s">
        <v>270</v>
      </c>
      <c r="C429" t="s">
        <v>22</v>
      </c>
      <c r="D429" s="11">
        <v>44444</v>
      </c>
      <c r="E429" s="10">
        <f>VLOOKUP(A429,home!$A$2:$E$405,3,FALSE)</f>
        <v>1.4055555555555601</v>
      </c>
      <c r="F429" s="10">
        <f>VLOOKUP(B429,home!$B$2:$E$405,3,FALSE)</f>
        <v>0.79</v>
      </c>
      <c r="G429" s="10">
        <f>VLOOKUP(C429,away!$B$2:$E$405,4,FALSE)</f>
        <v>1.03</v>
      </c>
      <c r="H429" s="10">
        <f>VLOOKUP(A429,away!$A$2:$E$405,3,FALSE)</f>
        <v>1.3583333333333301</v>
      </c>
      <c r="I429" s="10">
        <f>VLOOKUP(C429,away!$B$2:$E$405,3,FALSE)</f>
        <v>0.95</v>
      </c>
      <c r="J429" s="10">
        <f>VLOOKUP(B429,home!$B$2:$E$405,4,FALSE)</f>
        <v>1.1499999999999999</v>
      </c>
      <c r="K429" s="12">
        <f t="shared" si="616"/>
        <v>1.1437005555555595</v>
      </c>
      <c r="L429" s="12">
        <f t="shared" si="617"/>
        <v>1.4839791666666629</v>
      </c>
      <c r="M429" s="13">
        <f t="shared" si="618"/>
        <v>7.2245898467116293E-2</v>
      </c>
      <c r="N429" s="13">
        <f t="shared" si="619"/>
        <v>8.2627674213451463E-2</v>
      </c>
      <c r="O429" s="13">
        <f t="shared" si="620"/>
        <v>0.10721140820231558</v>
      </c>
      <c r="P429" s="13">
        <f t="shared" si="621"/>
        <v>0.1226177471228822</v>
      </c>
      <c r="Q429" s="13">
        <f t="shared" si="622"/>
        <v>4.7250658451094114E-2</v>
      </c>
      <c r="R429" s="13">
        <f t="shared" si="623"/>
        <v>7.9549748100615852E-2</v>
      </c>
      <c r="S429" s="13">
        <f t="shared" si="624"/>
        <v>5.2027562216333034E-2</v>
      </c>
      <c r="T429" s="13">
        <f t="shared" si="625"/>
        <v>7.011899275270575E-2</v>
      </c>
      <c r="U429" s="13">
        <f t="shared" si="626"/>
        <v>9.0981091096979189E-2</v>
      </c>
      <c r="V429" s="13">
        <f t="shared" si="627"/>
        <v>9.8114027579881066E-3</v>
      </c>
      <c r="W429" s="13">
        <f t="shared" si="628"/>
        <v>1.8013534773627441E-2</v>
      </c>
      <c r="X429" s="13">
        <f t="shared" si="629"/>
        <v>2.6731710322088601E-2</v>
      </c>
      <c r="Y429" s="13">
        <f t="shared" si="630"/>
        <v>1.9834650603673839E-2</v>
      </c>
      <c r="Z429" s="13">
        <f t="shared" si="631"/>
        <v>3.9350056298298283E-2</v>
      </c>
      <c r="AA429" s="13">
        <f t="shared" si="632"/>
        <v>4.5004681249506295E-2</v>
      </c>
      <c r="AB429" s="13">
        <f t="shared" si="633"/>
        <v>2.5735939473830613E-2</v>
      </c>
      <c r="AC429" s="13">
        <f t="shared" si="634"/>
        <v>1.0407615932405841E-3</v>
      </c>
      <c r="AD429" s="13">
        <f t="shared" si="635"/>
        <v>5.1505224320292711E-3</v>
      </c>
      <c r="AE429" s="13">
        <f t="shared" si="636"/>
        <v>7.6432679865807507E-3</v>
      </c>
      <c r="AF429" s="13">
        <f t="shared" si="637"/>
        <v>5.6712252286680431E-3</v>
      </c>
      <c r="AG429" s="13">
        <f t="shared" si="638"/>
        <v>2.8053266962725855E-3</v>
      </c>
      <c r="AH429" s="13">
        <f t="shared" si="639"/>
        <v>1.4598665938458747E-2</v>
      </c>
      <c r="AI429" s="13">
        <f t="shared" si="640"/>
        <v>1.6696502344185297E-2</v>
      </c>
      <c r="AJ429" s="13">
        <f t="shared" si="641"/>
        <v>9.5478995034397121E-3</v>
      </c>
      <c r="AK429" s="13">
        <f t="shared" si="642"/>
        <v>3.6399793221575491E-3</v>
      </c>
      <c r="AL429" s="13">
        <f t="shared" si="643"/>
        <v>7.0656380258468467E-5</v>
      </c>
      <c r="AM429" s="13">
        <f t="shared" si="644"/>
        <v>1.1781310733826496E-3</v>
      </c>
      <c r="AN429" s="13">
        <f t="shared" si="645"/>
        <v>1.7483219685024852E-3</v>
      </c>
      <c r="AO429" s="13">
        <f t="shared" si="646"/>
        <v>1.2972366889416691E-3</v>
      </c>
      <c r="AP429" s="13">
        <f t="shared" si="647"/>
        <v>6.4169074020835966E-4</v>
      </c>
      <c r="AQ429" s="13">
        <f t="shared" si="648"/>
        <v>2.3806392247802902E-4</v>
      </c>
      <c r="AR429" s="13">
        <f t="shared" si="649"/>
        <v>4.3328232227597989E-3</v>
      </c>
      <c r="AS429" s="13">
        <f t="shared" si="650"/>
        <v>4.9554523269944124E-3</v>
      </c>
      <c r="AT429" s="13">
        <f t="shared" si="651"/>
        <v>2.8337767897063004E-3</v>
      </c>
      <c r="AU429" s="13">
        <f t="shared" si="652"/>
        <v>1.0803306962358483E-3</v>
      </c>
      <c r="AV429" s="13">
        <f t="shared" si="653"/>
        <v>3.0889370436716586E-4</v>
      </c>
      <c r="AW429" s="13">
        <f t="shared" si="654"/>
        <v>3.331110350965885E-6</v>
      </c>
      <c r="AX429" s="13">
        <f t="shared" si="655"/>
        <v>2.2457152719083384E-4</v>
      </c>
      <c r="AY429" s="13">
        <f t="shared" si="656"/>
        <v>3.332594677777134E-4</v>
      </c>
      <c r="AZ429" s="13">
        <f t="shared" si="657"/>
        <v>2.4727505363827338E-4</v>
      </c>
      <c r="BA429" s="13">
        <f t="shared" si="658"/>
        <v>1.2231700934519309E-4</v>
      </c>
      <c r="BB429" s="13">
        <f t="shared" si="659"/>
        <v>4.5378973399309539E-5</v>
      </c>
      <c r="BC429" s="13">
        <f t="shared" si="660"/>
        <v>1.3468290225859198E-5</v>
      </c>
      <c r="BD429" s="13">
        <f t="shared" si="661"/>
        <v>1.0716365659041761E-3</v>
      </c>
      <c r="BE429" s="13">
        <f t="shared" si="662"/>
        <v>1.2256313357782583E-3</v>
      </c>
      <c r="BF429" s="13">
        <f t="shared" si="663"/>
        <v>7.008776198179483E-4</v>
      </c>
      <c r="BG429" s="13">
        <f t="shared" si="664"/>
        <v>2.6719804105408186E-4</v>
      </c>
      <c r="BH429" s="13">
        <f t="shared" si="665"/>
        <v>7.6398636999227613E-5</v>
      </c>
      <c r="BI429" s="13">
        <f t="shared" si="666"/>
        <v>1.7475432715940829E-5</v>
      </c>
      <c r="BJ429" s="14">
        <f t="shared" si="667"/>
        <v>0.29193727817528226</v>
      </c>
      <c r="BK429" s="14">
        <f t="shared" si="668"/>
        <v>0.25814728800559644</v>
      </c>
      <c r="BL429" s="14">
        <f t="shared" si="669"/>
        <v>0.40983640960382201</v>
      </c>
      <c r="BM429" s="14">
        <f t="shared" si="670"/>
        <v>0.48743796916809679</v>
      </c>
      <c r="BN429" s="14">
        <f t="shared" si="671"/>
        <v>0.51150313455747554</v>
      </c>
    </row>
    <row r="430" spans="1:66" x14ac:dyDescent="0.25">
      <c r="A430" t="s">
        <v>21</v>
      </c>
      <c r="B430" t="s">
        <v>273</v>
      </c>
      <c r="C430" t="s">
        <v>23</v>
      </c>
      <c r="D430" s="11">
        <v>44444</v>
      </c>
      <c r="E430" s="10">
        <f>VLOOKUP(A430,home!$A$2:$E$405,3,FALSE)</f>
        <v>1.4055555555555601</v>
      </c>
      <c r="F430" s="10">
        <f>VLOOKUP(B430,home!$B$2:$E$405,3,FALSE)</f>
        <v>0.59</v>
      </c>
      <c r="G430" s="10">
        <f>VLOOKUP(C430,away!$B$2:$E$405,4,FALSE)</f>
        <v>0.83</v>
      </c>
      <c r="H430" s="10">
        <f>VLOOKUP(A430,away!$A$2:$E$405,3,FALSE)</f>
        <v>1.3583333333333301</v>
      </c>
      <c r="I430" s="10">
        <f>VLOOKUP(C430,away!$B$2:$E$405,3,FALSE)</f>
        <v>1.3</v>
      </c>
      <c r="J430" s="10">
        <f>VLOOKUP(B430,home!$B$2:$E$405,4,FALSE)</f>
        <v>0.78</v>
      </c>
      <c r="K430" s="12">
        <f t="shared" si="616"/>
        <v>0.68830055555555769</v>
      </c>
      <c r="L430" s="12">
        <f t="shared" si="617"/>
        <v>1.3773499999999967</v>
      </c>
      <c r="M430" s="13">
        <f t="shared" si="618"/>
        <v>0.1267358150548806</v>
      </c>
      <c r="N430" s="13">
        <f t="shared" si="619"/>
        <v>8.7232331911060723E-2</v>
      </c>
      <c r="O430" s="13">
        <f t="shared" si="620"/>
        <v>0.17455957486583937</v>
      </c>
      <c r="P430" s="13">
        <f t="shared" si="621"/>
        <v>0.12014945235769921</v>
      </c>
      <c r="Q430" s="13">
        <f t="shared" si="622"/>
        <v>3.0021031258394948E-2</v>
      </c>
      <c r="R430" s="13">
        <f t="shared" si="623"/>
        <v>0.12021481522073166</v>
      </c>
      <c r="S430" s="13">
        <f t="shared" si="624"/>
        <v>2.8476344464277593E-2</v>
      </c>
      <c r="T430" s="13">
        <f t="shared" si="625"/>
        <v>4.134946740375018E-2</v>
      </c>
      <c r="U430" s="13">
        <f t="shared" si="626"/>
        <v>8.2743924102438318E-2</v>
      </c>
      <c r="V430" s="13">
        <f t="shared" si="627"/>
        <v>2.9996056416434899E-3</v>
      </c>
      <c r="W430" s="13">
        <f t="shared" si="628"/>
        <v>6.8878308311680035E-3</v>
      </c>
      <c r="X430" s="13">
        <f t="shared" si="629"/>
        <v>9.4869537953092258E-3</v>
      </c>
      <c r="Y430" s="13">
        <f t="shared" si="630"/>
        <v>6.533427904984567E-3</v>
      </c>
      <c r="Z430" s="13">
        <f t="shared" si="631"/>
        <v>5.5192625248091438E-2</v>
      </c>
      <c r="AA430" s="13">
        <f t="shared" si="632"/>
        <v>3.7989114620831037E-2</v>
      </c>
      <c r="AB430" s="13">
        <f t="shared" si="633"/>
        <v>1.307396434929088E-2</v>
      </c>
      <c r="AC430" s="13">
        <f t="shared" si="634"/>
        <v>1.7773240292043015E-4</v>
      </c>
      <c r="AD430" s="13">
        <f t="shared" si="635"/>
        <v>1.1852244469164085E-3</v>
      </c>
      <c r="AE430" s="13">
        <f t="shared" si="636"/>
        <v>1.6324688919603114E-3</v>
      </c>
      <c r="AF430" s="13">
        <f t="shared" si="637"/>
        <v>1.1242405141707649E-3</v>
      </c>
      <c r="AG430" s="13">
        <f t="shared" si="638"/>
        <v>5.1615755739769966E-4</v>
      </c>
      <c r="AH430" s="13">
        <f t="shared" si="639"/>
        <v>1.9004890596364656E-2</v>
      </c>
      <c r="AI430" s="13">
        <f t="shared" si="640"/>
        <v>1.3081076755750386E-2</v>
      </c>
      <c r="AJ430" s="13">
        <f t="shared" si="641"/>
        <v>4.5018561991239416E-3</v>
      </c>
      <c r="AK430" s="13">
        <f t="shared" si="642"/>
        <v>1.0328767076294137E-3</v>
      </c>
      <c r="AL430" s="13">
        <f t="shared" si="643"/>
        <v>6.7398314731665906E-6</v>
      </c>
      <c r="AM430" s="13">
        <f t="shared" si="644"/>
        <v>1.6315812905411857E-4</v>
      </c>
      <c r="AN430" s="13">
        <f t="shared" si="645"/>
        <v>2.2472584905268967E-4</v>
      </c>
      <c r="AO430" s="13">
        <f t="shared" si="646"/>
        <v>1.5476307409636073E-4</v>
      </c>
      <c r="AP430" s="13">
        <f t="shared" si="647"/>
        <v>7.1054306702207293E-5</v>
      </c>
      <c r="AQ430" s="13">
        <f t="shared" si="648"/>
        <v>2.4466662334071265E-5</v>
      </c>
      <c r="AR430" s="13">
        <f t="shared" si="649"/>
        <v>5.2352772125805556E-3</v>
      </c>
      <c r="AS430" s="13">
        <f t="shared" si="650"/>
        <v>3.6034442139065482E-3</v>
      </c>
      <c r="AT430" s="13">
        <f t="shared" si="651"/>
        <v>1.2401263271726683E-3</v>
      </c>
      <c r="AU430" s="13">
        <f t="shared" si="652"/>
        <v>2.8452654665067368E-4</v>
      </c>
      <c r="AV430" s="13">
        <f t="shared" si="653"/>
        <v>4.8959945032490742E-5</v>
      </c>
      <c r="AW430" s="13">
        <f t="shared" si="654"/>
        <v>1.7748798951352436E-7</v>
      </c>
      <c r="AX430" s="13">
        <f t="shared" si="655"/>
        <v>1.8716971811892526E-5</v>
      </c>
      <c r="AY430" s="13">
        <f t="shared" si="656"/>
        <v>2.5779821125110108E-5</v>
      </c>
      <c r="AZ430" s="13">
        <f t="shared" si="657"/>
        <v>1.7753918313335165E-5</v>
      </c>
      <c r="BA430" s="13">
        <f t="shared" si="658"/>
        <v>8.1511197962907093E-6</v>
      </c>
      <c r="BB430" s="13">
        <f t="shared" si="659"/>
        <v>2.8067362128552477E-6</v>
      </c>
      <c r="BC430" s="13">
        <f t="shared" si="660"/>
        <v>7.7317162455523269E-7</v>
      </c>
      <c r="BD430" s="13">
        <f t="shared" si="661"/>
        <v>1.2018015114579675E-3</v>
      </c>
      <c r="BE430" s="13">
        <f t="shared" si="662"/>
        <v>8.2720064800402787E-4</v>
      </c>
      <c r="BF430" s="13">
        <f t="shared" si="663"/>
        <v>2.8468133278854483E-4</v>
      </c>
      <c r="BG430" s="13">
        <f t="shared" si="664"/>
        <v>6.5315439838217355E-5</v>
      </c>
      <c r="BH430" s="13">
        <f t="shared" si="665"/>
        <v>1.1239163381750149E-5</v>
      </c>
      <c r="BI430" s="13">
        <f t="shared" si="666"/>
        <v>1.5471844799276621E-6</v>
      </c>
      <c r="BJ430" s="14">
        <f t="shared" si="667"/>
        <v>0.18668128427523634</v>
      </c>
      <c r="BK430" s="14">
        <f t="shared" si="668"/>
        <v>0.27857146957401957</v>
      </c>
      <c r="BL430" s="14">
        <f t="shared" si="669"/>
        <v>0.4790062129432931</v>
      </c>
      <c r="BM430" s="14">
        <f t="shared" si="670"/>
        <v>0.34051296903889833</v>
      </c>
      <c r="BN430" s="14">
        <f t="shared" si="671"/>
        <v>0.65891302066860646</v>
      </c>
    </row>
    <row r="431" spans="1:66" x14ac:dyDescent="0.25">
      <c r="A431" t="s">
        <v>21</v>
      </c>
      <c r="B431" t="s">
        <v>265</v>
      </c>
      <c r="C431" t="s">
        <v>153</v>
      </c>
      <c r="D431" s="11">
        <v>44444</v>
      </c>
      <c r="E431" s="10">
        <f>VLOOKUP(A431,home!$A$2:$E$405,3,FALSE)</f>
        <v>1.4055555555555601</v>
      </c>
      <c r="F431" s="10">
        <f>VLOOKUP(B431,home!$B$2:$E$405,3,FALSE)</f>
        <v>0.95</v>
      </c>
      <c r="G431" s="10">
        <f>VLOOKUP(C431,away!$B$2:$E$405,4,FALSE)</f>
        <v>0.55000000000000004</v>
      </c>
      <c r="H431" s="10">
        <f>VLOOKUP(A431,away!$A$2:$E$405,3,FALSE)</f>
        <v>1.3583333333333301</v>
      </c>
      <c r="I431" s="10">
        <f>VLOOKUP(C431,away!$B$2:$E$405,3,FALSE)</f>
        <v>1.58</v>
      </c>
      <c r="J431" s="10">
        <f>VLOOKUP(B431,home!$B$2:$E$405,4,FALSE)</f>
        <v>0.86</v>
      </c>
      <c r="K431" s="12">
        <f t="shared" si="616"/>
        <v>0.73440277777778018</v>
      </c>
      <c r="L431" s="12">
        <f t="shared" si="617"/>
        <v>1.8457033333333288</v>
      </c>
      <c r="M431" s="13">
        <f t="shared" si="618"/>
        <v>7.5765963985661627E-2</v>
      </c>
      <c r="N431" s="13">
        <f t="shared" si="619"/>
        <v>5.5642734412081146E-2</v>
      </c>
      <c r="O431" s="13">
        <f t="shared" si="620"/>
        <v>0.1398414922815486</v>
      </c>
      <c r="P431" s="13">
        <f t="shared" si="621"/>
        <v>0.10269998038015929</v>
      </c>
      <c r="Q431" s="13">
        <f t="shared" si="622"/>
        <v>2.0432089357691835E-2</v>
      </c>
      <c r="R431" s="13">
        <f t="shared" si="623"/>
        <v>0.12905295422118063</v>
      </c>
      <c r="S431" s="13">
        <f t="shared" si="624"/>
        <v>3.4802190242313596E-2</v>
      </c>
      <c r="T431" s="13">
        <f t="shared" si="625"/>
        <v>3.7711575434456253E-2</v>
      </c>
      <c r="U431" s="13">
        <f t="shared" si="626"/>
        <v>9.4776848060463756E-2</v>
      </c>
      <c r="V431" s="13">
        <f t="shared" si="627"/>
        <v>5.2415565381318738E-3</v>
      </c>
      <c r="W431" s="13">
        <f t="shared" si="628"/>
        <v>5.0017943933642348E-3</v>
      </c>
      <c r="X431" s="13">
        <f t="shared" si="629"/>
        <v>9.2318285844803245E-3</v>
      </c>
      <c r="Y431" s="13">
        <f t="shared" si="630"/>
        <v>8.519608395568621E-3</v>
      </c>
      <c r="Z431" s="13">
        <f t="shared" si="631"/>
        <v>7.939782259418221E-2</v>
      </c>
      <c r="AA431" s="13">
        <f t="shared" si="632"/>
        <v>5.8309981462674812E-2</v>
      </c>
      <c r="AB431" s="13">
        <f t="shared" si="633"/>
        <v>2.1411506179179623E-2</v>
      </c>
      <c r="AC431" s="13">
        <f t="shared" si="634"/>
        <v>4.4405472895579431E-4</v>
      </c>
      <c r="AD431" s="13">
        <f t="shared" si="635"/>
        <v>9.1833292409000515E-4</v>
      </c>
      <c r="AE431" s="13">
        <f t="shared" si="636"/>
        <v>1.6949701391026652E-3</v>
      </c>
      <c r="AF431" s="13">
        <f t="shared" si="637"/>
        <v>1.5642060178211229E-3</v>
      </c>
      <c r="AG431" s="13">
        <f t="shared" si="638"/>
        <v>9.6235342037083319E-4</v>
      </c>
      <c r="AH431" s="13">
        <f t="shared" si="639"/>
        <v>3.6636206455372605E-2</v>
      </c>
      <c r="AI431" s="13">
        <f t="shared" si="640"/>
        <v>2.6905731788065882E-2</v>
      </c>
      <c r="AJ431" s="13">
        <f t="shared" si="641"/>
        <v>9.8798220816497511E-3</v>
      </c>
      <c r="AK431" s="13">
        <f t="shared" si="642"/>
        <v>2.418589593571276E-3</v>
      </c>
      <c r="AL431" s="13">
        <f t="shared" si="643"/>
        <v>2.4076463653314013E-5</v>
      </c>
      <c r="AM431" s="13">
        <f t="shared" si="644"/>
        <v>1.3488525007529829E-4</v>
      </c>
      <c r="AN431" s="13">
        <f t="shared" si="645"/>
        <v>2.4895815568147766E-4</v>
      </c>
      <c r="AO431" s="13">
        <f t="shared" si="646"/>
        <v>2.2975144890091063E-4</v>
      </c>
      <c r="AP431" s="13">
        <f t="shared" si="647"/>
        <v>1.413510050248576E-4</v>
      </c>
      <c r="AQ431" s="13">
        <f t="shared" si="648"/>
        <v>6.522300528609896E-5</v>
      </c>
      <c r="AR431" s="13">
        <f t="shared" si="649"/>
        <v>1.3523913675073834E-2</v>
      </c>
      <c r="AS431" s="13">
        <f t="shared" si="650"/>
        <v>9.9319997694011317E-3</v>
      </c>
      <c r="AT431" s="13">
        <f t="shared" si="651"/>
        <v>3.6470441097682313E-3</v>
      </c>
      <c r="AU431" s="13">
        <f t="shared" si="652"/>
        <v>8.927997749639603E-4</v>
      </c>
      <c r="AV431" s="13">
        <f t="shared" si="653"/>
        <v>1.6391865868322733E-4</v>
      </c>
      <c r="AW431" s="13">
        <f t="shared" si="654"/>
        <v>9.0653881694266626E-7</v>
      </c>
      <c r="AX431" s="13">
        <f t="shared" si="655"/>
        <v>1.6510017056091592E-5</v>
      </c>
      <c r="AY431" s="13">
        <f t="shared" si="656"/>
        <v>3.0472593513818362E-5</v>
      </c>
      <c r="AZ431" s="13">
        <f t="shared" si="657"/>
        <v>2.8121683711883066E-5</v>
      </c>
      <c r="BA431" s="13">
        <f t="shared" si="658"/>
        <v>1.7301428455322723E-5</v>
      </c>
      <c r="BB431" s="13">
        <f t="shared" si="659"/>
        <v>7.9833260428543154E-6</v>
      </c>
      <c r="BC431" s="13">
        <f t="shared" si="660"/>
        <v>2.9469702976765939E-6</v>
      </c>
      <c r="BD431" s="13">
        <f t="shared" si="661"/>
        <v>4.1601887582993239E-3</v>
      </c>
      <c r="BE431" s="13">
        <f t="shared" si="662"/>
        <v>3.0552541801749178E-3</v>
      </c>
      <c r="BF431" s="13">
        <f t="shared" si="663"/>
        <v>1.1218935783688169E-3</v>
      </c>
      <c r="BG431" s="13">
        <f t="shared" si="664"/>
        <v>2.7464058677503767E-4</v>
      </c>
      <c r="BH431" s="13">
        <f t="shared" si="665"/>
        <v>5.042420245452678E-5</v>
      </c>
      <c r="BI431" s="13">
        <f t="shared" si="666"/>
        <v>7.4063348699667288E-6</v>
      </c>
      <c r="BJ431" s="14">
        <f t="shared" si="667"/>
        <v>0.14260299796307332</v>
      </c>
      <c r="BK431" s="14">
        <f t="shared" si="668"/>
        <v>0.21900829493238932</v>
      </c>
      <c r="BL431" s="14">
        <f t="shared" si="669"/>
        <v>0.55606261575254001</v>
      </c>
      <c r="BM431" s="14">
        <f t="shared" si="670"/>
        <v>0.47360695054916485</v>
      </c>
      <c r="BN431" s="14">
        <f t="shared" si="671"/>
        <v>0.52343521463832299</v>
      </c>
    </row>
    <row r="432" spans="1:66" x14ac:dyDescent="0.25">
      <c r="A432" t="s">
        <v>175</v>
      </c>
      <c r="B432" t="s">
        <v>279</v>
      </c>
      <c r="C432" t="s">
        <v>282</v>
      </c>
      <c r="D432" s="11">
        <v>44444</v>
      </c>
      <c r="E432" s="10">
        <f>VLOOKUP(A432,home!$A$2:$E$405,3,FALSE)</f>
        <v>1.17903930131004</v>
      </c>
      <c r="F432" s="10">
        <f>VLOOKUP(B432,home!$B$2:$E$405,3,FALSE)</f>
        <v>1.85</v>
      </c>
      <c r="G432" s="10">
        <f>VLOOKUP(C432,away!$B$2:$E$405,4,FALSE)</f>
        <v>0.7</v>
      </c>
      <c r="H432" s="10">
        <f>VLOOKUP(A432,away!$A$2:$E$405,3,FALSE)</f>
        <v>1.0480349344978199</v>
      </c>
      <c r="I432" s="10">
        <f>VLOOKUP(C432,away!$B$2:$E$405,3,FALSE)</f>
        <v>1.05</v>
      </c>
      <c r="J432" s="10">
        <f>VLOOKUP(B432,home!$B$2:$E$405,4,FALSE)</f>
        <v>0.67</v>
      </c>
      <c r="K432" s="12">
        <f t="shared" si="616"/>
        <v>1.5268558951965017</v>
      </c>
      <c r="L432" s="12">
        <f t="shared" si="617"/>
        <v>0.73729257641921631</v>
      </c>
      <c r="M432" s="13">
        <f t="shared" si="618"/>
        <v>0.10391848641664617</v>
      </c>
      <c r="N432" s="13">
        <f t="shared" si="619"/>
        <v>0.15866855360515381</v>
      </c>
      <c r="O432" s="13">
        <f t="shared" si="620"/>
        <v>7.6618328587714377E-2</v>
      </c>
      <c r="P432" s="13">
        <f t="shared" si="621"/>
        <v>0.11698514668425436</v>
      </c>
      <c r="Q432" s="13">
        <f t="shared" si="622"/>
        <v>0.12113200822716563</v>
      </c>
      <c r="R432" s="13">
        <f t="shared" si="623"/>
        <v>2.8245062442685012E-2</v>
      </c>
      <c r="S432" s="13">
        <f t="shared" si="624"/>
        <v>3.2923700624993654E-2</v>
      </c>
      <c r="T432" s="13">
        <f t="shared" si="625"/>
        <v>8.9309730432640649E-2</v>
      </c>
      <c r="U432" s="13">
        <f t="shared" si="626"/>
        <v>4.3126140100806912E-2</v>
      </c>
      <c r="V432" s="13">
        <f t="shared" si="627"/>
        <v>4.118167870280973E-3</v>
      </c>
      <c r="W432" s="13">
        <f t="shared" si="628"/>
        <v>6.1650373619546298E-2</v>
      </c>
      <c r="X432" s="13">
        <f t="shared" si="629"/>
        <v>4.5454362803162569E-2</v>
      </c>
      <c r="Y432" s="13">
        <f t="shared" si="630"/>
        <v>1.6756582130318758E-2</v>
      </c>
      <c r="Z432" s="13">
        <f t="shared" si="631"/>
        <v>6.9416249531629587E-3</v>
      </c>
      <c r="AA432" s="13">
        <f t="shared" si="632"/>
        <v>1.0598860981980004E-2</v>
      </c>
      <c r="AB432" s="13">
        <f t="shared" si="633"/>
        <v>8.0914666863521785E-3</v>
      </c>
      <c r="AC432" s="13">
        <f t="shared" si="634"/>
        <v>2.8974901927196467E-4</v>
      </c>
      <c r="AD432" s="13">
        <f t="shared" si="635"/>
        <v>2.3532809100517808E-2</v>
      </c>
      <c r="AE432" s="13">
        <f t="shared" si="636"/>
        <v>1.7350565452102354E-2</v>
      </c>
      <c r="AF432" s="13">
        <f t="shared" si="637"/>
        <v>6.396221552255393E-3</v>
      </c>
      <c r="AG432" s="13">
        <f t="shared" si="638"/>
        <v>1.5719622225368328E-3</v>
      </c>
      <c r="AH432" s="13">
        <f t="shared" si="639"/>
        <v>1.2795021365633599E-3</v>
      </c>
      <c r="AI432" s="13">
        <f t="shared" si="640"/>
        <v>1.9536153801282853E-3</v>
      </c>
      <c r="AJ432" s="13">
        <f t="shared" si="641"/>
        <v>1.4914445800477138E-3</v>
      </c>
      <c r="AK432" s="13">
        <f t="shared" si="642"/>
        <v>7.5907364980157385E-4</v>
      </c>
      <c r="AL432" s="13">
        <f t="shared" si="643"/>
        <v>1.3047276837827372E-5</v>
      </c>
      <c r="AM432" s="13">
        <f t="shared" si="644"/>
        <v>7.1862416611319004E-3</v>
      </c>
      <c r="AN432" s="13">
        <f t="shared" si="645"/>
        <v>5.2983626291070477E-3</v>
      </c>
      <c r="AO432" s="13">
        <f t="shared" si="646"/>
        <v>1.9532217168088135E-3</v>
      </c>
      <c r="AP432" s="13">
        <f t="shared" si="647"/>
        <v>4.8003195730131169E-4</v>
      </c>
      <c r="AQ432" s="13">
        <f t="shared" si="648"/>
        <v>8.8480999640560832E-5</v>
      </c>
      <c r="AR432" s="13">
        <f t="shared" si="649"/>
        <v>1.8867348536013835E-4</v>
      </c>
      <c r="AS432" s="13">
        <f t="shared" si="650"/>
        <v>2.880772233893981E-4</v>
      </c>
      <c r="AT432" s="13">
        <f t="shared" si="651"/>
        <v>2.1992620340197108E-4</v>
      </c>
      <c r="AU432" s="13">
        <f t="shared" si="652"/>
        <v>1.1193187339082809E-4</v>
      </c>
      <c r="AV432" s="13">
        <f t="shared" si="653"/>
        <v>4.2725960186793616E-5</v>
      </c>
      <c r="AW432" s="13">
        <f t="shared" si="654"/>
        <v>4.0799542007902845E-7</v>
      </c>
      <c r="AX432" s="13">
        <f t="shared" si="655"/>
        <v>1.8287259074343241E-3</v>
      </c>
      <c r="AY432" s="13">
        <f t="shared" si="656"/>
        <v>1.3483060358568221E-3</v>
      </c>
      <c r="AZ432" s="13">
        <f t="shared" si="657"/>
        <v>4.9704801548922822E-4</v>
      </c>
      <c r="BA432" s="13">
        <f t="shared" si="658"/>
        <v>1.2215660398137053E-4</v>
      </c>
      <c r="BB432" s="13">
        <f t="shared" si="659"/>
        <v>2.2516289319011646E-5</v>
      </c>
      <c r="BC432" s="13">
        <f t="shared" si="660"/>
        <v>3.3202185926829162E-6</v>
      </c>
      <c r="BD432" s="13">
        <f t="shared" si="661"/>
        <v>2.3184593353861603E-5</v>
      </c>
      <c r="BE432" s="13">
        <f t="shared" si="662"/>
        <v>3.5399533040077224E-5</v>
      </c>
      <c r="BF432" s="13">
        <f t="shared" si="663"/>
        <v>2.7024992854722629E-5</v>
      </c>
      <c r="BG432" s="13">
        <f t="shared" si="664"/>
        <v>1.3754423219292188E-5</v>
      </c>
      <c r="BH432" s="13">
        <f t="shared" si="665"/>
        <v>5.2502555443509842E-6</v>
      </c>
      <c r="BI432" s="13">
        <f t="shared" si="666"/>
        <v>1.6032767258360839E-6</v>
      </c>
      <c r="BJ432" s="14">
        <f t="shared" si="667"/>
        <v>0.5606515811800632</v>
      </c>
      <c r="BK432" s="14">
        <f t="shared" si="668"/>
        <v>0.25959660392814177</v>
      </c>
      <c r="BL432" s="14">
        <f t="shared" si="669"/>
        <v>0.17312104636654671</v>
      </c>
      <c r="BM432" s="14">
        <f t="shared" si="670"/>
        <v>0.39339537242385847</v>
      </c>
      <c r="BN432" s="14">
        <f t="shared" si="671"/>
        <v>0.60556758596361937</v>
      </c>
    </row>
    <row r="433" spans="1:66" x14ac:dyDescent="0.25">
      <c r="A433" t="s">
        <v>175</v>
      </c>
      <c r="B433" t="s">
        <v>176</v>
      </c>
      <c r="C433" t="s">
        <v>276</v>
      </c>
      <c r="D433" s="11">
        <v>44444</v>
      </c>
      <c r="E433" s="10">
        <f>VLOOKUP(A433,home!$A$2:$E$405,3,FALSE)</f>
        <v>1.17903930131004</v>
      </c>
      <c r="F433" s="10">
        <f>VLOOKUP(B433,home!$B$2:$E$405,3,FALSE)</f>
        <v>0.85</v>
      </c>
      <c r="G433" s="10">
        <f>VLOOKUP(C433,away!$B$2:$E$405,4,FALSE)</f>
        <v>0.7</v>
      </c>
      <c r="H433" s="10">
        <f>VLOOKUP(A433,away!$A$2:$E$405,3,FALSE)</f>
        <v>1.0480349344978199</v>
      </c>
      <c r="I433" s="10">
        <f>VLOOKUP(C433,away!$B$2:$E$405,3,FALSE)</f>
        <v>1.75</v>
      </c>
      <c r="J433" s="10">
        <f>VLOOKUP(B433,home!$B$2:$E$405,4,FALSE)</f>
        <v>0.79</v>
      </c>
      <c r="K433" s="12">
        <f t="shared" si="616"/>
        <v>0.70152838427947373</v>
      </c>
      <c r="L433" s="12">
        <f t="shared" si="617"/>
        <v>1.4489082969432361</v>
      </c>
      <c r="M433" s="13">
        <f t="shared" si="618"/>
        <v>0.11643330243364823</v>
      </c>
      <c r="N433" s="13">
        <f t="shared" si="619"/>
        <v>8.1681266532600563E-2</v>
      </c>
      <c r="O433" s="13">
        <f t="shared" si="620"/>
        <v>0.16870117793661399</v>
      </c>
      <c r="P433" s="13">
        <f t="shared" si="621"/>
        <v>0.11834866478391681</v>
      </c>
      <c r="Q433" s="13">
        <f t="shared" si="622"/>
        <v>2.8650863468258164E-2</v>
      </c>
      <c r="R433" s="13">
        <f t="shared" si="623"/>
        <v>0.12221626820822863</v>
      </c>
      <c r="S433" s="13">
        <f t="shared" si="624"/>
        <v>3.0073883853199427E-2</v>
      </c>
      <c r="T433" s="13">
        <f t="shared" si="625"/>
        <v>4.1512473793747104E-2</v>
      </c>
      <c r="U433" s="13">
        <f t="shared" si="626"/>
        <v>8.5738181168785454E-2</v>
      </c>
      <c r="V433" s="13">
        <f t="shared" si="627"/>
        <v>3.3965120178004707E-3</v>
      </c>
      <c r="W433" s="13">
        <f t="shared" si="628"/>
        <v>6.699797985699649E-3</v>
      </c>
      <c r="X433" s="13">
        <f t="shared" si="629"/>
        <v>9.7073928893238008E-3</v>
      </c>
      <c r="Y433" s="13">
        <f t="shared" si="630"/>
        <v>7.0325610495145163E-3</v>
      </c>
      <c r="Z433" s="13">
        <f t="shared" si="631"/>
        <v>5.9026721676114093E-2</v>
      </c>
      <c r="AA433" s="13">
        <f t="shared" si="632"/>
        <v>4.1408920686758506E-2</v>
      </c>
      <c r="AB433" s="13">
        <f t="shared" si="633"/>
        <v>1.4524766612069286E-2</v>
      </c>
      <c r="AC433" s="13">
        <f t="shared" si="634"/>
        <v>2.1577410297747763E-4</v>
      </c>
      <c r="AD433" s="13">
        <f t="shared" si="635"/>
        <v>1.1750246139766868E-3</v>
      </c>
      <c r="AE433" s="13">
        <f t="shared" si="636"/>
        <v>1.7025029123033445E-3</v>
      </c>
      <c r="AF433" s="13">
        <f t="shared" si="637"/>
        <v>1.2333852976031696E-3</v>
      </c>
      <c r="AG433" s="13">
        <f t="shared" si="638"/>
        <v>5.9568739700834473E-4</v>
      </c>
      <c r="AH433" s="13">
        <f t="shared" si="639"/>
        <v>2.1381076694470223E-2</v>
      </c>
      <c r="AI433" s="13">
        <f t="shared" si="640"/>
        <v>1.4999432187627207E-2</v>
      </c>
      <c r="AJ433" s="13">
        <f t="shared" si="641"/>
        <v>5.2612637138478233E-3</v>
      </c>
      <c r="AK433" s="13">
        <f t="shared" si="642"/>
        <v>1.2303086108146292E-3</v>
      </c>
      <c r="AL433" s="13">
        <f t="shared" si="643"/>
        <v>8.7729460381438108E-6</v>
      </c>
      <c r="AM433" s="13">
        <f t="shared" si="644"/>
        <v>1.6486262378633554E-4</v>
      </c>
      <c r="AN433" s="13">
        <f t="shared" si="645"/>
        <v>2.3887082345985282E-4</v>
      </c>
      <c r="AO433" s="13">
        <f t="shared" si="646"/>
        <v>1.7305095900432195E-4</v>
      </c>
      <c r="AP433" s="13">
        <f t="shared" si="647"/>
        <v>8.3578323431781932E-5</v>
      </c>
      <c r="AQ433" s="13">
        <f t="shared" si="648"/>
        <v>3.0274331566228543E-5</v>
      </c>
      <c r="AR433" s="13">
        <f t="shared" si="649"/>
        <v>6.1958438840395138E-3</v>
      </c>
      <c r="AS433" s="13">
        <f t="shared" si="650"/>
        <v>4.3465603492180991E-3</v>
      </c>
      <c r="AT433" s="13">
        <f t="shared" si="651"/>
        <v>1.524617729480099E-3</v>
      </c>
      <c r="AU433" s="13">
        <f t="shared" si="652"/>
        <v>3.5652087080200454E-4</v>
      </c>
      <c r="AV433" s="13">
        <f t="shared" si="653"/>
        <v>6.2527377613910308E-5</v>
      </c>
      <c r="AW433" s="13">
        <f t="shared" si="654"/>
        <v>2.4770176671827221E-7</v>
      </c>
      <c r="AX433" s="13">
        <f t="shared" si="655"/>
        <v>1.9275968348817108E-5</v>
      </c>
      <c r="AY433" s="13">
        <f t="shared" si="656"/>
        <v>2.7929110472216315E-5</v>
      </c>
      <c r="AZ433" s="13">
        <f t="shared" si="657"/>
        <v>2.0233359944719227E-5</v>
      </c>
      <c r="BA433" s="13">
        <f t="shared" si="658"/>
        <v>9.7720943663142053E-6</v>
      </c>
      <c r="BB433" s="13">
        <f t="shared" si="659"/>
        <v>3.5397171514662284E-6</v>
      </c>
      <c r="BC433" s="13">
        <f t="shared" si="660"/>
        <v>1.0257451099183392E-6</v>
      </c>
      <c r="BD433" s="13">
        <f t="shared" si="661"/>
        <v>1.4962016016916429E-3</v>
      </c>
      <c r="BE433" s="13">
        <f t="shared" si="662"/>
        <v>1.049627892191099E-3</v>
      </c>
      <c r="BF433" s="13">
        <f t="shared" si="663"/>
        <v>3.6817187965174563E-4</v>
      </c>
      <c r="BG433" s="13">
        <f t="shared" si="664"/>
        <v>8.6094341289741998E-5</v>
      </c>
      <c r="BH433" s="13">
        <f t="shared" si="665"/>
        <v>1.509940603514957E-5</v>
      </c>
      <c r="BI433" s="13">
        <f t="shared" si="666"/>
        <v>2.1185323838836429E-6</v>
      </c>
      <c r="BJ433" s="14">
        <f t="shared" si="667"/>
        <v>0.18076336899667736</v>
      </c>
      <c r="BK433" s="14">
        <f t="shared" si="668"/>
        <v>0.26850483924805274</v>
      </c>
      <c r="BL433" s="14">
        <f t="shared" si="669"/>
        <v>0.49096477968361268</v>
      </c>
      <c r="BM433" s="14">
        <f t="shared" si="670"/>
        <v>0.3632004848324849</v>
      </c>
      <c r="BN433" s="14">
        <f t="shared" si="671"/>
        <v>0.63603154336326639</v>
      </c>
    </row>
    <row r="434" spans="1:66" x14ac:dyDescent="0.25">
      <c r="A434" t="s">
        <v>175</v>
      </c>
      <c r="B434" t="s">
        <v>283</v>
      </c>
      <c r="C434" t="s">
        <v>284</v>
      </c>
      <c r="D434" s="11">
        <v>44444</v>
      </c>
      <c r="E434" s="10">
        <f>VLOOKUP(A434,home!$A$2:$E$405,3,FALSE)</f>
        <v>1.17903930131004</v>
      </c>
      <c r="F434" s="10">
        <f>VLOOKUP(B434,home!$B$2:$E$405,3,FALSE)</f>
        <v>1.05</v>
      </c>
      <c r="G434" s="10">
        <f>VLOOKUP(C434,away!$B$2:$E$405,4,FALSE)</f>
        <v>1</v>
      </c>
      <c r="H434" s="10">
        <f>VLOOKUP(A434,away!$A$2:$E$405,3,FALSE)</f>
        <v>1.0480349344978199</v>
      </c>
      <c r="I434" s="10">
        <f>VLOOKUP(C434,away!$B$2:$E$405,3,FALSE)</f>
        <v>1.25</v>
      </c>
      <c r="J434" s="10">
        <f>VLOOKUP(B434,home!$B$2:$E$405,4,FALSE)</f>
        <v>0.67</v>
      </c>
      <c r="K434" s="12">
        <f t="shared" si="616"/>
        <v>1.2379912663755421</v>
      </c>
      <c r="L434" s="12">
        <f t="shared" si="617"/>
        <v>0.87772925764192422</v>
      </c>
      <c r="M434" s="13">
        <f t="shared" si="618"/>
        <v>0.12054640167688913</v>
      </c>
      <c r="N434" s="13">
        <f t="shared" si="619"/>
        <v>0.14923539246898676</v>
      </c>
      <c r="O434" s="13">
        <f t="shared" si="620"/>
        <v>0.10580710365526109</v>
      </c>
      <c r="P434" s="13">
        <f t="shared" si="621"/>
        <v>0.13098827024570495</v>
      </c>
      <c r="Q434" s="13">
        <f t="shared" si="622"/>
        <v>9.237605625536599E-2</v>
      </c>
      <c r="R434" s="13">
        <f t="shared" si="623"/>
        <v>4.643499527228722E-2</v>
      </c>
      <c r="S434" s="13">
        <f t="shared" si="624"/>
        <v>3.558365638310735E-2</v>
      </c>
      <c r="T434" s="13">
        <f t="shared" si="625"/>
        <v>8.1081167280911026E-2</v>
      </c>
      <c r="U434" s="13">
        <f t="shared" si="626"/>
        <v>5.7486118601281173E-2</v>
      </c>
      <c r="V434" s="13">
        <f t="shared" si="627"/>
        <v>4.2962170894842635E-3</v>
      </c>
      <c r="W434" s="13">
        <f t="shared" si="628"/>
        <v>3.8120250288786288E-2</v>
      </c>
      <c r="X434" s="13">
        <f t="shared" si="629"/>
        <v>3.3459258987100733E-2</v>
      </c>
      <c r="Y434" s="13">
        <f t="shared" si="630"/>
        <v>1.4684085275998402E-2</v>
      </c>
      <c r="Z434" s="13">
        <f t="shared" si="631"/>
        <v>1.3585784642983644E-2</v>
      </c>
      <c r="AA434" s="13">
        <f t="shared" si="632"/>
        <v>1.6819082734872717E-2</v>
      </c>
      <c r="AB434" s="13">
        <f t="shared" si="633"/>
        <v>1.0410938767110047E-2</v>
      </c>
      <c r="AC434" s="13">
        <f t="shared" si="634"/>
        <v>2.9177252354863867E-4</v>
      </c>
      <c r="AD434" s="13">
        <f t="shared" si="635"/>
        <v>1.1798134232391793E-2</v>
      </c>
      <c r="AE434" s="13">
        <f t="shared" si="636"/>
        <v>1.0355567601357021E-2</v>
      </c>
      <c r="AF434" s="13">
        <f t="shared" si="637"/>
        <v>4.5446923315999302E-3</v>
      </c>
      <c r="AG434" s="13">
        <f t="shared" si="638"/>
        <v>1.3296698088087178E-3</v>
      </c>
      <c r="AH434" s="13">
        <f t="shared" si="639"/>
        <v>2.9811601672922708E-3</v>
      </c>
      <c r="AI434" s="13">
        <f t="shared" si="640"/>
        <v>3.6906502507744821E-3</v>
      </c>
      <c r="AJ434" s="13">
        <f t="shared" si="641"/>
        <v>2.2844963888527569E-3</v>
      </c>
      <c r="AK434" s="13">
        <f t="shared" si="642"/>
        <v>9.4272885915539244E-4</v>
      </c>
      <c r="AL434" s="13">
        <f t="shared" si="643"/>
        <v>1.2681847863796547E-5</v>
      </c>
      <c r="AM434" s="13">
        <f t="shared" si="644"/>
        <v>2.9211974278454708E-3</v>
      </c>
      <c r="AN434" s="13">
        <f t="shared" si="645"/>
        <v>2.5640204497683035E-3</v>
      </c>
      <c r="AO434" s="13">
        <f t="shared" si="646"/>
        <v>1.1252578829769229E-3</v>
      </c>
      <c r="AP434" s="13">
        <f t="shared" si="647"/>
        <v>3.2922392209368598E-4</v>
      </c>
      <c r="AQ434" s="13">
        <f t="shared" si="648"/>
        <v>7.2242367184313395E-5</v>
      </c>
      <c r="AR434" s="13">
        <f t="shared" si="649"/>
        <v>5.2333030010982416E-4</v>
      </c>
      <c r="AS434" s="13">
        <f t="shared" si="650"/>
        <v>6.4787834096565388E-4</v>
      </c>
      <c r="AT434" s="13">
        <f t="shared" si="651"/>
        <v>4.010338638946776E-4</v>
      </c>
      <c r="AU434" s="13">
        <f t="shared" si="652"/>
        <v>1.6549214034081622E-4</v>
      </c>
      <c r="AV434" s="13">
        <f t="shared" si="653"/>
        <v>5.1219456098931523E-5</v>
      </c>
      <c r="AW434" s="13">
        <f t="shared" si="654"/>
        <v>3.8278789377408788E-7</v>
      </c>
      <c r="AX434" s="13">
        <f t="shared" si="655"/>
        <v>6.0273615050523142E-4</v>
      </c>
      <c r="AY434" s="13">
        <f t="shared" si="656"/>
        <v>5.2903915393690785E-4</v>
      </c>
      <c r="AZ434" s="13">
        <f t="shared" si="657"/>
        <v>2.3217657192427688E-4</v>
      </c>
      <c r="BA434" s="13">
        <f t="shared" si="658"/>
        <v>6.7929390038980815E-5</v>
      </c>
      <c r="BB434" s="13">
        <f t="shared" si="659"/>
        <v>1.4905903272745831E-5</v>
      </c>
      <c r="BC434" s="13">
        <f t="shared" si="660"/>
        <v>2.6166694828139067E-6</v>
      </c>
      <c r="BD434" s="13">
        <f t="shared" si="661"/>
        <v>7.6557052636153539E-5</v>
      </c>
      <c r="BE434" s="13">
        <f t="shared" si="662"/>
        <v>9.4776962543010766E-5</v>
      </c>
      <c r="BF434" s="13">
        <f t="shared" si="663"/>
        <v>5.8666525940924618E-5</v>
      </c>
      <c r="BG434" s="13">
        <f t="shared" si="664"/>
        <v>2.4209548914486284E-5</v>
      </c>
      <c r="BH434" s="13">
        <f t="shared" si="665"/>
        <v>7.4928025297563791E-6</v>
      </c>
      <c r="BI434" s="13">
        <f t="shared" si="666"/>
        <v>1.8552048185029935E-6</v>
      </c>
      <c r="BJ434" s="14">
        <f t="shared" si="667"/>
        <v>0.44544562042033625</v>
      </c>
      <c r="BK434" s="14">
        <f t="shared" si="668"/>
        <v>0.29224803892053497</v>
      </c>
      <c r="BL434" s="14">
        <f t="shared" si="669"/>
        <v>0.24890978689567983</v>
      </c>
      <c r="BM434" s="14">
        <f t="shared" si="670"/>
        <v>0.3542723549389965</v>
      </c>
      <c r="BN434" s="14">
        <f t="shared" si="671"/>
        <v>0.64538821957449521</v>
      </c>
    </row>
    <row r="435" spans="1:66" x14ac:dyDescent="0.25">
      <c r="A435" t="s">
        <v>24</v>
      </c>
      <c r="B435" t="s">
        <v>293</v>
      </c>
      <c r="C435" t="s">
        <v>290</v>
      </c>
      <c r="D435" s="11">
        <v>44444</v>
      </c>
      <c r="E435" s="10">
        <f>VLOOKUP(A435,home!$A$2:$E$405,3,FALSE)</f>
        <v>1.63610315186246</v>
      </c>
      <c r="F435" s="10">
        <f>VLOOKUP(B435,home!$B$2:$E$405,3,FALSE)</f>
        <v>0.88</v>
      </c>
      <c r="G435" s="10">
        <f>VLOOKUP(C435,away!$B$2:$E$405,4,FALSE)</f>
        <v>0.95</v>
      </c>
      <c r="H435" s="10">
        <f>VLOOKUP(A435,away!$A$2:$E$405,3,FALSE)</f>
        <v>1.4240687679083099</v>
      </c>
      <c r="I435" s="10">
        <f>VLOOKUP(C435,away!$B$2:$E$405,3,FALSE)</f>
        <v>1.02</v>
      </c>
      <c r="J435" s="10">
        <f>VLOOKUP(B435,home!$B$2:$E$405,4,FALSE)</f>
        <v>1.01</v>
      </c>
      <c r="K435" s="12">
        <f t="shared" si="616"/>
        <v>1.3677822349570166</v>
      </c>
      <c r="L435" s="12">
        <f t="shared" si="617"/>
        <v>1.4670756446991411</v>
      </c>
      <c r="M435" s="13">
        <f t="shared" si="618"/>
        <v>5.8726871523985834E-2</v>
      </c>
      <c r="N435" s="13">
        <f t="shared" si="619"/>
        <v>8.0325571585110916E-2</v>
      </c>
      <c r="O435" s="13">
        <f t="shared" si="620"/>
        <v>8.6156762902215134E-2</v>
      </c>
      <c r="P435" s="13">
        <f t="shared" si="621"/>
        <v>0.1178436897190536</v>
      </c>
      <c r="Q435" s="13">
        <f t="shared" si="622"/>
        <v>5.4933944913441425E-2</v>
      </c>
      <c r="R435" s="13">
        <f t="shared" si="623"/>
        <v>6.3199244239979177E-2</v>
      </c>
      <c r="S435" s="13">
        <f t="shared" si="624"/>
        <v>5.9117465506947103E-2</v>
      </c>
      <c r="T435" s="13">
        <f t="shared" si="625"/>
        <v>8.059225264975417E-2</v>
      </c>
      <c r="U435" s="13">
        <f t="shared" si="626"/>
        <v>8.6442803534153068E-2</v>
      </c>
      <c r="V435" s="13">
        <f t="shared" si="627"/>
        <v>1.3180830136738543E-2</v>
      </c>
      <c r="W435" s="13">
        <f t="shared" si="628"/>
        <v>2.5045891316237506E-2</v>
      </c>
      <c r="X435" s="13">
        <f t="shared" si="629"/>
        <v>3.6744217149833752E-2</v>
      </c>
      <c r="Y435" s="13">
        <f t="shared" si="630"/>
        <v>2.6953273032028803E-2</v>
      </c>
      <c r="Z435" s="13">
        <f t="shared" si="631"/>
        <v>3.0906023995955309E-2</v>
      </c>
      <c r="AA435" s="13">
        <f t="shared" si="632"/>
        <v>4.2272710574822937E-2</v>
      </c>
      <c r="AB435" s="13">
        <f t="shared" si="633"/>
        <v>2.8909931273861215E-2</v>
      </c>
      <c r="AC435" s="13">
        <f t="shared" si="634"/>
        <v>1.6530738150241006E-3</v>
      </c>
      <c r="AD435" s="13">
        <f t="shared" si="635"/>
        <v>8.5643313002534659E-3</v>
      </c>
      <c r="AE435" s="13">
        <f t="shared" si="636"/>
        <v>1.2564521863736385E-2</v>
      </c>
      <c r="AF435" s="13">
        <f t="shared" si="637"/>
        <v>9.2165520067887582E-3</v>
      </c>
      <c r="AG435" s="13">
        <f t="shared" si="638"/>
        <v>4.5071263257542597E-3</v>
      </c>
      <c r="AH435" s="13">
        <f t="shared" si="639"/>
        <v>1.1335368769738317E-2</v>
      </c>
      <c r="AI435" s="13">
        <f t="shared" si="640"/>
        <v>1.5504316029934642E-2</v>
      </c>
      <c r="AJ435" s="13">
        <f t="shared" si="641"/>
        <v>1.0603264015451953E-2</v>
      </c>
      <c r="AK435" s="13">
        <f t="shared" si="642"/>
        <v>4.8343187176313925E-3</v>
      </c>
      <c r="AL435" s="13">
        <f t="shared" si="643"/>
        <v>1.3268496188211109E-4</v>
      </c>
      <c r="AM435" s="13">
        <f t="shared" si="644"/>
        <v>2.3428280413546037E-3</v>
      </c>
      <c r="AN435" s="13">
        <f t="shared" si="645"/>
        <v>3.4371059591895309E-3</v>
      </c>
      <c r="AO435" s="13">
        <f t="shared" si="646"/>
        <v>2.5212472204886212E-3</v>
      </c>
      <c r="AP435" s="13">
        <f t="shared" si="647"/>
        <v>1.2329534638147537E-3</v>
      </c>
      <c r="AQ435" s="13">
        <f t="shared" si="648"/>
        <v>4.5220899945251733E-4</v>
      </c>
      <c r="AR435" s="13">
        <f t="shared" si="649"/>
        <v>3.3259686891532704E-3</v>
      </c>
      <c r="AS435" s="13">
        <f t="shared" si="650"/>
        <v>4.5492008870471187E-3</v>
      </c>
      <c r="AT435" s="13">
        <f t="shared" si="651"/>
        <v>3.111158078276876E-3</v>
      </c>
      <c r="AU435" s="13">
        <f t="shared" si="652"/>
        <v>1.4184622498700401E-3</v>
      </c>
      <c r="AV435" s="13">
        <f t="shared" si="653"/>
        <v>4.8503686658235031E-4</v>
      </c>
      <c r="AW435" s="13">
        <f t="shared" si="654"/>
        <v>7.3958597906324878E-6</v>
      </c>
      <c r="AX435" s="13">
        <f t="shared" si="655"/>
        <v>5.3407976242066135E-4</v>
      </c>
      <c r="AY435" s="13">
        <f t="shared" si="656"/>
        <v>7.8353541177405585E-4</v>
      </c>
      <c r="AZ435" s="13">
        <f t="shared" si="657"/>
        <v>5.7475285968651521E-4</v>
      </c>
      <c r="BA435" s="13">
        <f t="shared" si="658"/>
        <v>2.8106864072242307E-4</v>
      </c>
      <c r="BB435" s="13">
        <f t="shared" si="659"/>
        <v>1.0308723932314004E-4</v>
      </c>
      <c r="BC435" s="13">
        <f t="shared" si="660"/>
        <v>3.0247355618050066E-5</v>
      </c>
      <c r="BD435" s="13">
        <f t="shared" si="661"/>
        <v>8.1324127648144747E-4</v>
      </c>
      <c r="BE435" s="13">
        <f t="shared" si="662"/>
        <v>1.1123369707050912E-3</v>
      </c>
      <c r="BF435" s="13">
        <f t="shared" si="663"/>
        <v>7.6071737390816371E-4</v>
      </c>
      <c r="BG435" s="13">
        <f t="shared" si="664"/>
        <v>3.4683190328491342E-4</v>
      </c>
      <c r="BH435" s="13">
        <f t="shared" si="665"/>
        <v>1.1859762895735865E-4</v>
      </c>
      <c r="BI435" s="13">
        <f t="shared" si="666"/>
        <v>3.2443145999179801E-5</v>
      </c>
      <c r="BJ435" s="14">
        <f t="shared" si="667"/>
        <v>0.35174079709678441</v>
      </c>
      <c r="BK435" s="14">
        <f t="shared" si="668"/>
        <v>0.25143815107540535</v>
      </c>
      <c r="BL435" s="14">
        <f t="shared" si="669"/>
        <v>0.36533271512805376</v>
      </c>
      <c r="BM435" s="14">
        <f t="shared" si="670"/>
        <v>0.53745546286042922</v>
      </c>
      <c r="BN435" s="14">
        <f t="shared" si="671"/>
        <v>0.4611860848837861</v>
      </c>
    </row>
    <row r="436" spans="1:66" x14ac:dyDescent="0.25">
      <c r="A436" t="s">
        <v>24</v>
      </c>
      <c r="B436" t="s">
        <v>289</v>
      </c>
      <c r="C436" t="s">
        <v>326</v>
      </c>
      <c r="D436" s="11">
        <v>44444</v>
      </c>
      <c r="E436" s="10">
        <f>VLOOKUP(A436,home!$A$2:$E$405,3,FALSE)</f>
        <v>1.63610315186246</v>
      </c>
      <c r="F436" s="10">
        <f>VLOOKUP(B436,home!$B$2:$E$405,3,FALSE)</f>
        <v>0.61</v>
      </c>
      <c r="G436" s="10">
        <f>VLOOKUP(C436,away!$B$2:$E$405,4,FALSE)</f>
        <v>0.92</v>
      </c>
      <c r="H436" s="10">
        <f>VLOOKUP(A436,away!$A$2:$E$405,3,FALSE)</f>
        <v>1.4240687679083099</v>
      </c>
      <c r="I436" s="10">
        <f>VLOOKUP(C436,away!$B$2:$E$405,3,FALSE)</f>
        <v>0.71</v>
      </c>
      <c r="J436" s="10">
        <f>VLOOKUP(B436,home!$B$2:$E$405,4,FALSE)</f>
        <v>1.48</v>
      </c>
      <c r="K436" s="12">
        <f t="shared" si="616"/>
        <v>0.91818108882521254</v>
      </c>
      <c r="L436" s="12">
        <f t="shared" si="617"/>
        <v>1.4964114613180519</v>
      </c>
      <c r="M436" s="13">
        <f t="shared" si="618"/>
        <v>8.9403759050377937E-2</v>
      </c>
      <c r="N436" s="13">
        <f t="shared" si="619"/>
        <v>8.2088840829942958E-2</v>
      </c>
      <c r="O436" s="13">
        <f t="shared" si="620"/>
        <v>0.13378480972790305</v>
      </c>
      <c r="P436" s="13">
        <f t="shared" si="621"/>
        <v>0.12283868226423991</v>
      </c>
      <c r="Q436" s="13">
        <f t="shared" si="622"/>
        <v>3.7686210626818296E-2</v>
      </c>
      <c r="R436" s="13">
        <f t="shared" si="623"/>
        <v>0.10009856131354447</v>
      </c>
      <c r="S436" s="13">
        <f t="shared" si="624"/>
        <v>4.2194371972414019E-2</v>
      </c>
      <c r="T436" s="13">
        <f t="shared" si="625"/>
        <v>5.6394077515617064E-2</v>
      </c>
      <c r="U436" s="13">
        <f t="shared" si="626"/>
        <v>9.190860601670757E-2</v>
      </c>
      <c r="V436" s="13">
        <f t="shared" si="627"/>
        <v>6.4415649074764086E-3</v>
      </c>
      <c r="W436" s="13">
        <f t="shared" si="628"/>
        <v>1.1534255302342773E-2</v>
      </c>
      <c r="X436" s="13">
        <f t="shared" si="629"/>
        <v>1.7259991832194239E-2</v>
      </c>
      <c r="Y436" s="13">
        <f t="shared" si="630"/>
        <v>1.291402479997571E-2</v>
      </c>
      <c r="Z436" s="13">
        <f t="shared" si="631"/>
        <v>4.9929544803678588E-2</v>
      </c>
      <c r="AA436" s="13">
        <f t="shared" si="632"/>
        <v>4.5844363812388843E-2</v>
      </c>
      <c r="AB436" s="13">
        <f t="shared" si="633"/>
        <v>2.1046713940879178E-2</v>
      </c>
      <c r="AC436" s="13">
        <f t="shared" si="634"/>
        <v>5.5316000786674103E-4</v>
      </c>
      <c r="AD436" s="13">
        <f t="shared" si="635"/>
        <v>2.6476337730732664E-3</v>
      </c>
      <c r="AE436" s="13">
        <f t="shared" si="636"/>
        <v>3.9619495233995938E-3</v>
      </c>
      <c r="AF436" s="13">
        <f t="shared" si="637"/>
        <v>2.9643533379893733E-3</v>
      </c>
      <c r="AG436" s="13">
        <f t="shared" si="638"/>
        <v>1.4786307701212416E-3</v>
      </c>
      <c r="AH436" s="13">
        <f t="shared" si="639"/>
        <v>1.8678785775654457E-2</v>
      </c>
      <c r="AI436" s="13">
        <f t="shared" si="640"/>
        <v>1.7150507861423303E-2</v>
      </c>
      <c r="AJ436" s="13">
        <f t="shared" si="641"/>
        <v>7.873635991053507E-3</v>
      </c>
      <c r="AK436" s="13">
        <f t="shared" si="642"/>
        <v>2.4098078890929637E-3</v>
      </c>
      <c r="AL436" s="13">
        <f t="shared" si="643"/>
        <v>3.0401158595283806E-5</v>
      </c>
      <c r="AM436" s="13">
        <f t="shared" si="644"/>
        <v>4.8620145211416372E-4</v>
      </c>
      <c r="AN436" s="13">
        <f t="shared" si="645"/>
        <v>7.2755742545311467E-4</v>
      </c>
      <c r="AO436" s="13">
        <f t="shared" si="646"/>
        <v>5.4436263510754745E-4</v>
      </c>
      <c r="AP436" s="13">
        <f t="shared" si="647"/>
        <v>2.7153016209607698E-4</v>
      </c>
      <c r="AQ436" s="13">
        <f t="shared" si="648"/>
        <v>1.0158021166352953E-4</v>
      </c>
      <c r="AR436" s="13">
        <f t="shared" si="649"/>
        <v>5.5902298236387782E-3</v>
      </c>
      <c r="AS436" s="13">
        <f t="shared" si="650"/>
        <v>5.1328433062518292E-3</v>
      </c>
      <c r="AT436" s="13">
        <f t="shared" si="651"/>
        <v>2.3564398278517543E-3</v>
      </c>
      <c r="AU436" s="13">
        <f t="shared" si="652"/>
        <v>7.212128289626734E-4</v>
      </c>
      <c r="AV436" s="13">
        <f t="shared" si="653"/>
        <v>1.6555099514291475E-4</v>
      </c>
      <c r="AW436" s="13">
        <f t="shared" si="654"/>
        <v>1.1602912142052732E-6</v>
      </c>
      <c r="AX436" s="13">
        <f t="shared" si="655"/>
        <v>7.4403496448430351E-5</v>
      </c>
      <c r="AY436" s="13">
        <f t="shared" si="656"/>
        <v>1.1133824484756815E-4</v>
      </c>
      <c r="AZ436" s="13">
        <f t="shared" si="657"/>
        <v>8.3303912836468264E-5</v>
      </c>
      <c r="BA436" s="13">
        <f t="shared" si="658"/>
        <v>4.1552309980377051E-5</v>
      </c>
      <c r="BB436" s="13">
        <f t="shared" si="659"/>
        <v>1.5544838224719174E-5</v>
      </c>
      <c r="BC436" s="13">
        <f t="shared" si="660"/>
        <v>4.6522948167609398E-6</v>
      </c>
      <c r="BD436" s="13">
        <f t="shared" si="661"/>
        <v>1.3942139965825106E-3</v>
      </c>
      <c r="BE436" s="13">
        <f t="shared" si="662"/>
        <v>1.2801409254374807E-3</v>
      </c>
      <c r="BF436" s="13">
        <f t="shared" si="663"/>
        <v>5.8770059438395061E-4</v>
      </c>
      <c r="BG436" s="13">
        <f t="shared" si="664"/>
        <v>1.7987185721822681E-4</v>
      </c>
      <c r="BH436" s="13">
        <f t="shared" si="665"/>
        <v>4.1288734427411148E-5</v>
      </c>
      <c r="BI436" s="13">
        <f t="shared" si="666"/>
        <v>7.5821070265550858E-6</v>
      </c>
      <c r="BJ436" s="14">
        <f t="shared" si="667"/>
        <v>0.2313919952950633</v>
      </c>
      <c r="BK436" s="14">
        <f t="shared" si="668"/>
        <v>0.26157327760581778</v>
      </c>
      <c r="BL436" s="14">
        <f t="shared" si="669"/>
        <v>0.45625286732557152</v>
      </c>
      <c r="BM436" s="14">
        <f t="shared" si="670"/>
        <v>0.43313664326367118</v>
      </c>
      <c r="BN436" s="14">
        <f t="shared" si="671"/>
        <v>0.56590086381282656</v>
      </c>
    </row>
    <row r="437" spans="1:66" x14ac:dyDescent="0.25">
      <c r="A437" t="s">
        <v>24</v>
      </c>
      <c r="B437" t="s">
        <v>291</v>
      </c>
      <c r="C437" t="s">
        <v>292</v>
      </c>
      <c r="D437" s="11">
        <v>44444</v>
      </c>
      <c r="E437" s="10">
        <f>VLOOKUP(A437,home!$A$2:$E$405,3,FALSE)</f>
        <v>1.63610315186246</v>
      </c>
      <c r="F437" s="10">
        <f>VLOOKUP(B437,home!$B$2:$E$405,3,FALSE)</f>
        <v>0.51</v>
      </c>
      <c r="G437" s="10">
        <f>VLOOKUP(C437,away!$B$2:$E$405,4,FALSE)</f>
        <v>0.68</v>
      </c>
      <c r="H437" s="10">
        <f>VLOOKUP(A437,away!$A$2:$E$405,3,FALSE)</f>
        <v>1.4240687679083099</v>
      </c>
      <c r="I437" s="10">
        <f>VLOOKUP(C437,away!$B$2:$E$405,3,FALSE)</f>
        <v>1.26</v>
      </c>
      <c r="J437" s="10">
        <f>VLOOKUP(B437,home!$B$2:$E$405,4,FALSE)</f>
        <v>1.4</v>
      </c>
      <c r="K437" s="12">
        <f t="shared" si="616"/>
        <v>0.56740057306590119</v>
      </c>
      <c r="L437" s="12">
        <f t="shared" si="617"/>
        <v>2.5120573065902585</v>
      </c>
      <c r="M437" s="13">
        <f t="shared" si="618"/>
        <v>4.5984178851867646E-2</v>
      </c>
      <c r="N437" s="13">
        <f t="shared" si="619"/>
        <v>2.6091449432514593E-2</v>
      </c>
      <c r="O437" s="13">
        <f t="shared" si="620"/>
        <v>0.11551489247238735</v>
      </c>
      <c r="P437" s="13">
        <f t="shared" si="621"/>
        <v>6.5543216186478528E-2</v>
      </c>
      <c r="Q437" s="13">
        <f t="shared" si="622"/>
        <v>7.4021516800643807E-3</v>
      </c>
      <c r="R437" s="13">
        <f t="shared" si="623"/>
        <v>0.14509001482762438</v>
      </c>
      <c r="S437" s="13">
        <f t="shared" si="624"/>
        <v>2.3355387088166871E-2</v>
      </c>
      <c r="T437" s="13">
        <f t="shared" si="625"/>
        <v>1.8594629212395082E-2</v>
      </c>
      <c r="U437" s="13">
        <f t="shared" si="626"/>
        <v>8.2324157559334171E-2</v>
      </c>
      <c r="V437" s="13">
        <f t="shared" si="627"/>
        <v>3.6988257537925355E-3</v>
      </c>
      <c r="W437" s="13">
        <f t="shared" si="628"/>
        <v>1.3999950350630844E-3</v>
      </c>
      <c r="X437" s="13">
        <f t="shared" si="629"/>
        <v>3.5168677570203062E-3</v>
      </c>
      <c r="Y437" s="13">
        <f t="shared" si="630"/>
        <v>4.4172866726672781E-3</v>
      </c>
      <c r="Z437" s="13">
        <f t="shared" si="631"/>
        <v>0.12149147728700758</v>
      </c>
      <c r="AA437" s="13">
        <f t="shared" si="632"/>
        <v>6.8934333835271019E-2</v>
      </c>
      <c r="AB437" s="13">
        <f t="shared" si="633"/>
        <v>1.9556690261024457E-2</v>
      </c>
      <c r="AC437" s="13">
        <f t="shared" si="634"/>
        <v>3.2950590571311807E-4</v>
      </c>
      <c r="AD437" s="13">
        <f t="shared" si="635"/>
        <v>1.9858949629605261E-4</v>
      </c>
      <c r="AE437" s="13">
        <f t="shared" si="636"/>
        <v>4.9886819518257797E-4</v>
      </c>
      <c r="AF437" s="13">
        <f t="shared" si="637"/>
        <v>6.2659274736694527E-4</v>
      </c>
      <c r="AG437" s="13">
        <f t="shared" si="638"/>
        <v>5.2467896309319959E-4</v>
      </c>
      <c r="AH437" s="13">
        <f t="shared" si="639"/>
        <v>7.629838830181794E-2</v>
      </c>
      <c r="AI437" s="13">
        <f t="shared" si="640"/>
        <v>4.3291749246456145E-2</v>
      </c>
      <c r="AJ437" s="13">
        <f t="shared" si="641"/>
        <v>1.2281881665732255E-2</v>
      </c>
      <c r="AK437" s="13">
        <f t="shared" si="642"/>
        <v>2.3229155651546892E-3</v>
      </c>
      <c r="AL437" s="13">
        <f t="shared" si="643"/>
        <v>1.8786354221914448E-5</v>
      </c>
      <c r="AM437" s="13">
        <f t="shared" si="644"/>
        <v>2.2535958800649786E-5</v>
      </c>
      <c r="AN437" s="13">
        <f t="shared" si="645"/>
        <v>5.6611619966189331E-5</v>
      </c>
      <c r="AO437" s="13">
        <f t="shared" si="646"/>
        <v>7.1105816786988459E-5</v>
      </c>
      <c r="AP437" s="13">
        <f t="shared" si="647"/>
        <v>5.9540628866940865E-5</v>
      </c>
      <c r="AQ437" s="13">
        <f t="shared" si="648"/>
        <v>3.7392367946044412E-5</v>
      </c>
      <c r="AR437" s="13">
        <f t="shared" si="649"/>
        <v>3.8333184762928497E-2</v>
      </c>
      <c r="AS437" s="13">
        <f t="shared" si="650"/>
        <v>2.1750271001926696E-2</v>
      </c>
      <c r="AT437" s="13">
        <f t="shared" si="651"/>
        <v>6.1705581154159299E-3</v>
      </c>
      <c r="AU437" s="13">
        <f t="shared" si="652"/>
        <v>1.1670594036078154E-3</v>
      </c>
      <c r="AV437" s="13">
        <f t="shared" si="653"/>
        <v>1.6554754360225581E-4</v>
      </c>
      <c r="AW437" s="13">
        <f t="shared" si="654"/>
        <v>7.4380538581495446E-7</v>
      </c>
      <c r="AX437" s="13">
        <f t="shared" si="655"/>
        <v>2.1311526563463711E-6</v>
      </c>
      <c r="AY437" s="13">
        <f t="shared" si="656"/>
        <v>5.3535776018341388E-6</v>
      </c>
      <c r="AZ437" s="13">
        <f t="shared" si="657"/>
        <v>6.7242468655427025E-6</v>
      </c>
      <c r="BA437" s="13">
        <f t="shared" si="658"/>
        <v>5.6305644899677294E-6</v>
      </c>
      <c r="BB437" s="13">
        <f t="shared" si="659"/>
        <v>3.5360751668127711E-6</v>
      </c>
      <c r="BC437" s="13">
        <f t="shared" si="660"/>
        <v>1.7765646918888778E-6</v>
      </c>
      <c r="BD437" s="13">
        <f t="shared" si="661"/>
        <v>1.6049192811431481E-2</v>
      </c>
      <c r="BE437" s="13">
        <f t="shared" si="662"/>
        <v>9.1063211984513635E-3</v>
      </c>
      <c r="BF437" s="13">
        <f t="shared" si="663"/>
        <v>2.583465933261734E-3</v>
      </c>
      <c r="BG437" s="13">
        <f t="shared" si="664"/>
        <v>4.8862001700964699E-4</v>
      </c>
      <c r="BH437" s="13">
        <f t="shared" si="665"/>
        <v>6.9310819415686033E-5</v>
      </c>
      <c r="BI437" s="13">
        <f t="shared" si="666"/>
        <v>7.8653997312254896E-6</v>
      </c>
      <c r="BJ437" s="14">
        <f t="shared" si="667"/>
        <v>6.3543447765502706E-2</v>
      </c>
      <c r="BK437" s="14">
        <f t="shared" si="668"/>
        <v>0.13893525371784249</v>
      </c>
      <c r="BL437" s="14">
        <f t="shared" si="669"/>
        <v>0.66150642074158472</v>
      </c>
      <c r="BM437" s="14">
        <f t="shared" si="670"/>
        <v>0.57984608628878442</v>
      </c>
      <c r="BN437" s="14">
        <f t="shared" si="671"/>
        <v>0.40562590345093685</v>
      </c>
    </row>
    <row r="438" spans="1:66" x14ac:dyDescent="0.25">
      <c r="A438" t="s">
        <v>24</v>
      </c>
      <c r="B438" t="s">
        <v>181</v>
      </c>
      <c r="C438" t="s">
        <v>182</v>
      </c>
      <c r="D438" s="11">
        <v>44444</v>
      </c>
      <c r="E438" s="10">
        <f>VLOOKUP(A438,home!$A$2:$E$405,3,FALSE)</f>
        <v>1.63610315186246</v>
      </c>
      <c r="F438" s="10">
        <f>VLOOKUP(B438,home!$B$2:$E$405,3,FALSE)</f>
        <v>0.61</v>
      </c>
      <c r="G438" s="10">
        <f>VLOOKUP(C438,away!$B$2:$E$405,4,FALSE)</f>
        <v>1.04</v>
      </c>
      <c r="H438" s="10">
        <f>VLOOKUP(A438,away!$A$2:$E$405,3,FALSE)</f>
        <v>1.4240687679083099</v>
      </c>
      <c r="I438" s="10">
        <f>VLOOKUP(C438,away!$B$2:$E$405,3,FALSE)</f>
        <v>0.86</v>
      </c>
      <c r="J438" s="10">
        <f>VLOOKUP(B438,home!$B$2:$E$405,4,FALSE)</f>
        <v>0.82</v>
      </c>
      <c r="K438" s="12">
        <f t="shared" si="616"/>
        <v>1.0379438395415446</v>
      </c>
      <c r="L438" s="12">
        <f t="shared" si="617"/>
        <v>1.00425329512894</v>
      </c>
      <c r="M438" s="13">
        <f t="shared" si="618"/>
        <v>0.12974333391021442</v>
      </c>
      <c r="N438" s="13">
        <f t="shared" si="619"/>
        <v>0.13466629415368864</v>
      </c>
      <c r="O438" s="13">
        <f t="shared" si="620"/>
        <v>0.13029517060034718</v>
      </c>
      <c r="P438" s="13">
        <f t="shared" si="621"/>
        <v>0.13523906964664492</v>
      </c>
      <c r="Q438" s="13">
        <f t="shared" si="622"/>
        <v>6.9888025205355309E-2</v>
      </c>
      <c r="R438" s="13">
        <f t="shared" si="623"/>
        <v>6.542467720739302E-2</v>
      </c>
      <c r="S438" s="13">
        <f t="shared" si="624"/>
        <v>3.5241899155194614E-2</v>
      </c>
      <c r="T438" s="13">
        <f t="shared" si="625"/>
        <v>7.0185279602532499E-2</v>
      </c>
      <c r="U438" s="13">
        <f t="shared" si="626"/>
        <v>6.7907140661407683E-2</v>
      </c>
      <c r="V438" s="13">
        <f t="shared" si="627"/>
        <v>4.0816326534763954E-3</v>
      </c>
      <c r="W438" s="13">
        <f t="shared" si="628"/>
        <v>2.4179948406540912E-2</v>
      </c>
      <c r="X438" s="13">
        <f t="shared" si="629"/>
        <v>2.4282792863316475E-2</v>
      </c>
      <c r="Y438" s="13">
        <f t="shared" si="630"/>
        <v>1.2193037373959537E-2</v>
      </c>
      <c r="Z438" s="13">
        <f t="shared" si="631"/>
        <v>2.1900982556090565E-2</v>
      </c>
      <c r="AA438" s="13">
        <f t="shared" si="632"/>
        <v>2.2731989924001033E-2</v>
      </c>
      <c r="AB438" s="13">
        <f t="shared" si="633"/>
        <v>1.1797264451068669E-2</v>
      </c>
      <c r="AC438" s="13">
        <f t="shared" si="634"/>
        <v>2.6590778600112374E-4</v>
      </c>
      <c r="AD438" s="13">
        <f t="shared" si="635"/>
        <v>6.2743571222503821E-3</v>
      </c>
      <c r="AE438" s="13">
        <f t="shared" si="636"/>
        <v>6.3010438148356799E-3</v>
      </c>
      <c r="AF438" s="13">
        <f t="shared" si="637"/>
        <v>3.163922006900279E-3</v>
      </c>
      <c r="AG438" s="13">
        <f t="shared" si="638"/>
        <v>1.0591263669868581E-3</v>
      </c>
      <c r="AH438" s="13">
        <f t="shared" si="639"/>
        <v>5.4985334746288457E-3</v>
      </c>
      <c r="AI438" s="13">
        <f t="shared" si="640"/>
        <v>5.7071689465039736E-3</v>
      </c>
      <c r="AJ438" s="13">
        <f t="shared" si="641"/>
        <v>2.9618604246233033E-3</v>
      </c>
      <c r="AK438" s="13">
        <f t="shared" si="642"/>
        <v>1.0247482604398869E-3</v>
      </c>
      <c r="AL438" s="13">
        <f t="shared" si="643"/>
        <v>1.1086849861736134E-5</v>
      </c>
      <c r="AM438" s="13">
        <f t="shared" si="644"/>
        <v>1.3024860644246798E-3</v>
      </c>
      <c r="AN438" s="13">
        <f t="shared" si="645"/>
        <v>1.3080259220580098E-3</v>
      </c>
      <c r="AO438" s="13">
        <f t="shared" si="646"/>
        <v>6.5679467117041312E-4</v>
      </c>
      <c r="AP438" s="13">
        <f t="shared" si="647"/>
        <v>2.1986273758200535E-4</v>
      </c>
      <c r="AQ438" s="13">
        <f t="shared" si="648"/>
        <v>5.5199469673199561E-5</v>
      </c>
      <c r="AR438" s="13">
        <f t="shared" si="649"/>
        <v>1.1043840720545599E-3</v>
      </c>
      <c r="AS438" s="13">
        <f t="shared" si="650"/>
        <v>1.1462886440768356E-3</v>
      </c>
      <c r="AT438" s="13">
        <f t="shared" si="651"/>
        <v>5.9489161822799089E-4</v>
      </c>
      <c r="AU438" s="13">
        <f t="shared" si="652"/>
        <v>2.0582136344488117E-4</v>
      </c>
      <c r="AV438" s="13">
        <f t="shared" si="653"/>
        <v>5.3407754058413921E-5</v>
      </c>
      <c r="AW438" s="13">
        <f t="shared" si="654"/>
        <v>3.210131229064471E-7</v>
      </c>
      <c r="AX438" s="13">
        <f t="shared" si="655"/>
        <v>2.2531789777638456E-4</v>
      </c>
      <c r="AY438" s="13">
        <f t="shared" si="656"/>
        <v>2.2627624129345988E-4</v>
      </c>
      <c r="AZ438" s="13">
        <f t="shared" si="657"/>
        <v>1.1361933046417408E-4</v>
      </c>
      <c r="BA438" s="13">
        <f t="shared" si="658"/>
        <v>3.80341956696636E-5</v>
      </c>
      <c r="BB438" s="13">
        <f t="shared" si="659"/>
        <v>9.5489915822096294E-6</v>
      </c>
      <c r="BC438" s="13">
        <f t="shared" si="660"/>
        <v>1.9179212523185067E-6</v>
      </c>
      <c r="BD438" s="13">
        <f t="shared" si="661"/>
        <v>1.8484689057478467E-4</v>
      </c>
      <c r="BE438" s="13">
        <f t="shared" si="662"/>
        <v>1.9186069133050773E-4</v>
      </c>
      <c r="BF438" s="13">
        <f t="shared" si="663"/>
        <v>9.9570311308341163E-5</v>
      </c>
      <c r="BG438" s="13">
        <f t="shared" si="664"/>
        <v>3.4449463741242166E-5</v>
      </c>
      <c r="BH438" s="13">
        <f t="shared" si="665"/>
        <v>8.9391521664330289E-6</v>
      </c>
      <c r="BI438" s="13">
        <f t="shared" si="666"/>
        <v>1.8556675843747234E-6</v>
      </c>
      <c r="BJ438" s="14">
        <f t="shared" si="667"/>
        <v>0.35635091035931321</v>
      </c>
      <c r="BK438" s="14">
        <f t="shared" si="668"/>
        <v>0.30480920624268659</v>
      </c>
      <c r="BL438" s="14">
        <f t="shared" si="669"/>
        <v>0.31697486957898208</v>
      </c>
      <c r="BM438" s="14">
        <f t="shared" si="670"/>
        <v>0.33455344278525845</v>
      </c>
      <c r="BN438" s="14">
        <f t="shared" si="671"/>
        <v>0.66525657072364341</v>
      </c>
    </row>
    <row r="439" spans="1:66" x14ac:dyDescent="0.25">
      <c r="A439" t="s">
        <v>24</v>
      </c>
      <c r="B439" t="s">
        <v>26</v>
      </c>
      <c r="C439" t="s">
        <v>288</v>
      </c>
      <c r="D439" s="11">
        <v>44444</v>
      </c>
      <c r="E439" s="10">
        <f>VLOOKUP(A439,home!$A$2:$E$405,3,FALSE)</f>
        <v>1.63610315186246</v>
      </c>
      <c r="F439" s="10">
        <f>VLOOKUP(B439,home!$B$2:$E$405,3,FALSE)</f>
        <v>1.36</v>
      </c>
      <c r="G439" s="10">
        <f>VLOOKUP(C439,away!$B$2:$E$405,4,FALSE)</f>
        <v>1.9</v>
      </c>
      <c r="H439" s="10">
        <f>VLOOKUP(A439,away!$A$2:$E$405,3,FALSE)</f>
        <v>1.4240687679083099</v>
      </c>
      <c r="I439" s="10">
        <f>VLOOKUP(C439,away!$B$2:$E$405,3,FALSE)</f>
        <v>0.71</v>
      </c>
      <c r="J439" s="10">
        <f>VLOOKUP(B439,home!$B$2:$E$405,4,FALSE)</f>
        <v>0.7</v>
      </c>
      <c r="K439" s="12">
        <f t="shared" si="616"/>
        <v>4.2276905444125967</v>
      </c>
      <c r="L439" s="12">
        <f t="shared" si="617"/>
        <v>0.70776217765042992</v>
      </c>
      <c r="M439" s="13">
        <f t="shared" si="618"/>
        <v>7.1872064023403301E-3</v>
      </c>
      <c r="N439" s="13">
        <f t="shared" si="619"/>
        <v>3.0385284547915892E-2</v>
      </c>
      <c r="O439" s="13">
        <f t="shared" si="620"/>
        <v>5.0868328545435031E-3</v>
      </c>
      <c r="P439" s="13">
        <f t="shared" si="621"/>
        <v>2.1505555160160908E-2</v>
      </c>
      <c r="Q439" s="13">
        <f t="shared" si="622"/>
        <v>6.4229790086255109E-2</v>
      </c>
      <c r="R439" s="13">
        <f t="shared" si="623"/>
        <v>1.8001339492377314E-3</v>
      </c>
      <c r="S439" s="13">
        <f t="shared" si="624"/>
        <v>1.6087227667349512E-2</v>
      </c>
      <c r="T439" s="13">
        <f t="shared" si="625"/>
        <v>4.5459416101477905E-2</v>
      </c>
      <c r="U439" s="13">
        <f t="shared" si="626"/>
        <v>7.610409275868462E-3</v>
      </c>
      <c r="V439" s="13">
        <f t="shared" si="627"/>
        <v>5.3484660042228648E-3</v>
      </c>
      <c r="W439" s="13">
        <f t="shared" si="628"/>
        <v>9.0514558739088868E-2</v>
      </c>
      <c r="X439" s="13">
        <f t="shared" si="629"/>
        <v>6.4062781202245289E-2</v>
      </c>
      <c r="Y439" s="13">
        <f t="shared" si="630"/>
        <v>2.2670606765022076E-2</v>
      </c>
      <c r="Z439" s="13">
        <f t="shared" si="631"/>
        <v>4.2468890799165511E-4</v>
      </c>
      <c r="AA439" s="13">
        <f t="shared" si="632"/>
        <v>1.7954532806332317E-3</v>
      </c>
      <c r="AB439" s="13">
        <f t="shared" si="633"/>
        <v>3.7953104287338454E-3</v>
      </c>
      <c r="AC439" s="13">
        <f t="shared" si="634"/>
        <v>1.0002298201583436E-3</v>
      </c>
      <c r="AD439" s="13">
        <f t="shared" si="635"/>
        <v>9.5666886028231174E-2</v>
      </c>
      <c r="AE439" s="13">
        <f t="shared" si="636"/>
        <v>6.7709403584376382E-2</v>
      </c>
      <c r="AF439" s="13">
        <f t="shared" si="637"/>
        <v>2.3961077464145025E-2</v>
      </c>
      <c r="AG439" s="13">
        <f t="shared" si="638"/>
        <v>5.6529147882913083E-3</v>
      </c>
      <c r="AH439" s="13">
        <f t="shared" si="639"/>
        <v>7.51446865860392E-5</v>
      </c>
      <c r="AI439" s="13">
        <f t="shared" si="640"/>
        <v>3.1768848094264606E-4</v>
      </c>
      <c r="AJ439" s="13">
        <f t="shared" si="641"/>
        <v>6.7154429347501311E-4</v>
      </c>
      <c r="AK439" s="13">
        <f t="shared" si="642"/>
        <v>9.4636048655951689E-4</v>
      </c>
      <c r="AL439" s="13">
        <f t="shared" si="643"/>
        <v>1.1971548535602789E-4</v>
      </c>
      <c r="AM439" s="13">
        <f t="shared" si="644"/>
        <v>8.0889997894990073E-2</v>
      </c>
      <c r="AN439" s="13">
        <f t="shared" si="645"/>
        <v>5.7250881060296861E-2</v>
      </c>
      <c r="AO439" s="13">
        <f t="shared" si="646"/>
        <v>2.026000412582073E-2</v>
      </c>
      <c r="AP439" s="13">
        <f t="shared" si="647"/>
        <v>4.7797548797658589E-3</v>
      </c>
      <c r="AQ439" s="13">
        <f t="shared" si="648"/>
        <v>8.4573243058458814E-4</v>
      </c>
      <c r="AR439" s="13">
        <f t="shared" si="649"/>
        <v>1.0636913403398837E-5</v>
      </c>
      <c r="AS439" s="13">
        <f t="shared" si="650"/>
        <v>4.4969578217284873E-5</v>
      </c>
      <c r="AT439" s="13">
        <f t="shared" si="651"/>
        <v>9.5058730307718986E-5</v>
      </c>
      <c r="AU439" s="13">
        <f t="shared" si="652"/>
        <v>1.3395963176193688E-4</v>
      </c>
      <c r="AV439" s="13">
        <f t="shared" si="653"/>
        <v>1.4158496713323349E-4</v>
      </c>
      <c r="AW439" s="13">
        <f t="shared" si="654"/>
        <v>9.9503503158796352E-6</v>
      </c>
      <c r="AX439" s="13">
        <f t="shared" si="655"/>
        <v>5.6996313206367416E-2</v>
      </c>
      <c r="AY439" s="13">
        <f t="shared" si="656"/>
        <v>4.0339834752984555E-2</v>
      </c>
      <c r="AZ439" s="13">
        <f t="shared" si="657"/>
        <v>1.427550464541542E-2</v>
      </c>
      <c r="BA439" s="13">
        <f t="shared" si="658"/>
        <v>3.3678874182993491E-3</v>
      </c>
      <c r="BB439" s="13">
        <f t="shared" si="659"/>
        <v>5.959158333142578E-4</v>
      </c>
      <c r="BC439" s="13">
        <f t="shared" si="660"/>
        <v>8.4353337576573977E-5</v>
      </c>
      <c r="BD439" s="13">
        <f t="shared" si="661"/>
        <v>1.2547341656447672E-6</v>
      </c>
      <c r="BE439" s="13">
        <f t="shared" si="662"/>
        <v>5.304627767847811E-6</v>
      </c>
      <c r="BF439" s="13">
        <f t="shared" si="663"/>
        <v>1.1213162327879346E-5</v>
      </c>
      <c r="BG439" s="13">
        <f t="shared" si="664"/>
        <v>1.5801926782179683E-5</v>
      </c>
      <c r="BH439" s="13">
        <f t="shared" si="665"/>
        <v>1.670141411013031E-5</v>
      </c>
      <c r="BI439" s="13">
        <f t="shared" si="666"/>
        <v>1.4121682102343401E-5</v>
      </c>
      <c r="BJ439" s="14">
        <f t="shared" si="667"/>
        <v>0.78999889889246477</v>
      </c>
      <c r="BK439" s="14">
        <f t="shared" si="668"/>
        <v>9.158823529257254E-2</v>
      </c>
      <c r="BL439" s="14">
        <f t="shared" si="669"/>
        <v>2.2589485104659593E-2</v>
      </c>
      <c r="BM439" s="14">
        <f t="shared" si="670"/>
        <v>0.73407662079456637</v>
      </c>
      <c r="BN439" s="14">
        <f t="shared" si="671"/>
        <v>0.13019480300045347</v>
      </c>
    </row>
    <row r="440" spans="1:66" x14ac:dyDescent="0.25">
      <c r="A440" t="s">
        <v>24</v>
      </c>
      <c r="B440" t="s">
        <v>295</v>
      </c>
      <c r="C440" t="s">
        <v>327</v>
      </c>
      <c r="D440" s="11">
        <v>44444</v>
      </c>
      <c r="E440" s="10">
        <f>VLOOKUP(A440,home!$A$2:$E$405,3,FALSE)</f>
        <v>1.63610315186246</v>
      </c>
      <c r="F440" s="10">
        <f>VLOOKUP(B440,home!$B$2:$E$405,3,FALSE)</f>
        <v>1.26</v>
      </c>
      <c r="G440" s="10">
        <f>VLOOKUP(C440,away!$B$2:$E$405,4,FALSE)</f>
        <v>0.61</v>
      </c>
      <c r="H440" s="10">
        <f>VLOOKUP(A440,away!$A$2:$E$405,3,FALSE)</f>
        <v>1.4240687679083099</v>
      </c>
      <c r="I440" s="10">
        <f>VLOOKUP(C440,away!$B$2:$E$405,3,FALSE)</f>
        <v>1.22</v>
      </c>
      <c r="J440" s="10">
        <f>VLOOKUP(B440,home!$B$2:$E$405,4,FALSE)</f>
        <v>0.62</v>
      </c>
      <c r="K440" s="12">
        <f t="shared" si="616"/>
        <v>1.2575088825214868</v>
      </c>
      <c r="L440" s="12">
        <f t="shared" si="617"/>
        <v>1.0771656160458456</v>
      </c>
      <c r="M440" s="13">
        <f t="shared" si="618"/>
        <v>9.6841999606368856E-2</v>
      </c>
      <c r="N440" s="13">
        <f t="shared" si="619"/>
        <v>0.12177967470615117</v>
      </c>
      <c r="O440" s="13">
        <f t="shared" si="620"/>
        <v>0.10431487216510585</v>
      </c>
      <c r="P440" s="13">
        <f t="shared" si="621"/>
        <v>0.13117687832671399</v>
      </c>
      <c r="Q440" s="13">
        <f t="shared" si="622"/>
        <v>7.6569511326781192E-2</v>
      </c>
      <c r="R440" s="13">
        <f t="shared" si="623"/>
        <v>5.6182196769234929E-2</v>
      </c>
      <c r="S440" s="13">
        <f t="shared" si="624"/>
        <v>4.4421256989436129E-2</v>
      </c>
      <c r="T440" s="13">
        <f t="shared" si="625"/>
        <v>8.2478044838641615E-2</v>
      </c>
      <c r="U440" s="13">
        <f t="shared" si="626"/>
        <v>7.0649611476882895E-2</v>
      </c>
      <c r="V440" s="13">
        <f t="shared" si="627"/>
        <v>6.6856229125884124E-3</v>
      </c>
      <c r="W440" s="13">
        <f t="shared" si="628"/>
        <v>3.2095613541252316E-2</v>
      </c>
      <c r="X440" s="13">
        <f t="shared" si="629"/>
        <v>3.457229133253243E-2</v>
      </c>
      <c r="Y440" s="13">
        <f t="shared" si="630"/>
        <v>1.8620041745661869E-2</v>
      </c>
      <c r="Z440" s="13">
        <f t="shared" si="631"/>
        <v>2.0172510197913961E-2</v>
      </c>
      <c r="AA440" s="13">
        <f t="shared" si="632"/>
        <v>2.5367110756632078E-2</v>
      </c>
      <c r="AB440" s="13">
        <f t="shared" si="633"/>
        <v>1.5949683550185601E-2</v>
      </c>
      <c r="AC440" s="13">
        <f t="shared" si="634"/>
        <v>5.6599870595119947E-4</v>
      </c>
      <c r="AD440" s="13">
        <f t="shared" si="635"/>
        <v>1.0090129779525427E-2</v>
      </c>
      <c r="AE440" s="13">
        <f t="shared" si="636"/>
        <v>1.0868740859945039E-2</v>
      </c>
      <c r="AF440" s="13">
        <f t="shared" si="637"/>
        <v>5.8537169720226752E-3</v>
      </c>
      <c r="AG440" s="13">
        <f t="shared" si="638"/>
        <v>2.1018075494422762E-3</v>
      </c>
      <c r="AH440" s="13">
        <f t="shared" si="639"/>
        <v>5.4322835936317718E-3</v>
      </c>
      <c r="AI440" s="13">
        <f t="shared" si="640"/>
        <v>6.8311448713676958E-3</v>
      </c>
      <c r="AJ440" s="13">
        <f t="shared" si="641"/>
        <v>4.29511267676799E-3</v>
      </c>
      <c r="AK440" s="13">
        <f t="shared" si="642"/>
        <v>1.800380780822129E-3</v>
      </c>
      <c r="AL440" s="13">
        <f t="shared" si="643"/>
        <v>3.0666836160105586E-5</v>
      </c>
      <c r="AM440" s="13">
        <f t="shared" si="644"/>
        <v>2.5376855647095591E-3</v>
      </c>
      <c r="AN440" s="13">
        <f t="shared" si="645"/>
        <v>2.7335076346410216E-3</v>
      </c>
      <c r="AO440" s="13">
        <f t="shared" si="646"/>
        <v>1.4722202176170591E-3</v>
      </c>
      <c r="AP440" s="13">
        <f t="shared" si="647"/>
        <v>5.2860833255487629E-4</v>
      </c>
      <c r="AQ440" s="13">
        <f t="shared" si="648"/>
        <v>1.4234968004586009E-4</v>
      </c>
      <c r="AR440" s="13">
        <f t="shared" si="649"/>
        <v>1.1702938207340217E-3</v>
      </c>
      <c r="AS440" s="13">
        <f t="shared" si="650"/>
        <v>1.471654874733041E-3</v>
      </c>
      <c r="AT440" s="13">
        <f t="shared" si="651"/>
        <v>9.2530953849142281E-4</v>
      </c>
      <c r="AU440" s="13">
        <f t="shared" si="652"/>
        <v>3.8786165457827394E-4</v>
      </c>
      <c r="AV440" s="13">
        <f t="shared" si="653"/>
        <v>1.2193486895541507E-4</v>
      </c>
      <c r="AW440" s="13">
        <f t="shared" si="654"/>
        <v>1.1538783252877906E-6</v>
      </c>
      <c r="AX440" s="13">
        <f t="shared" si="655"/>
        <v>5.318603564448039E-4</v>
      </c>
      <c r="AY440" s="13">
        <f t="shared" si="656"/>
        <v>5.7290168850023014E-4</v>
      </c>
      <c r="AZ440" s="13">
        <f t="shared" si="657"/>
        <v>3.0855500011352775E-4</v>
      </c>
      <c r="BA440" s="13">
        <f t="shared" si="658"/>
        <v>1.1078827892710473E-4</v>
      </c>
      <c r="BB440" s="13">
        <f t="shared" si="659"/>
        <v>2.9834331180293427E-5</v>
      </c>
      <c r="BC440" s="13">
        <f t="shared" si="660"/>
        <v>6.4273031450273119E-6</v>
      </c>
      <c r="BD440" s="13">
        <f t="shared" si="661"/>
        <v>2.1010004406093479E-4</v>
      </c>
      <c r="BE440" s="13">
        <f t="shared" si="662"/>
        <v>2.6420267162478124E-4</v>
      </c>
      <c r="BF440" s="13">
        <f t="shared" si="663"/>
        <v>1.6611860317703505E-4</v>
      </c>
      <c r="BG440" s="13">
        <f t="shared" si="664"/>
        <v>6.963187301572789E-5</v>
      </c>
      <c r="BH440" s="13">
        <f t="shared" si="665"/>
        <v>2.1890674705971515E-5</v>
      </c>
      <c r="BI440" s="13">
        <f t="shared" si="666"/>
        <v>5.5055435774295237E-6</v>
      </c>
      <c r="BJ440" s="14">
        <f t="shared" si="667"/>
        <v>0.40400431103983536</v>
      </c>
      <c r="BK440" s="14">
        <f t="shared" si="668"/>
        <v>0.28029532506571886</v>
      </c>
      <c r="BL440" s="14">
        <f t="shared" si="669"/>
        <v>0.29563690080828503</v>
      </c>
      <c r="BM440" s="14">
        <f t="shared" si="670"/>
        <v>0.41267216640122234</v>
      </c>
      <c r="BN440" s="14">
        <f t="shared" si="671"/>
        <v>0.58686513290035602</v>
      </c>
    </row>
    <row r="441" spans="1:66" x14ac:dyDescent="0.25">
      <c r="A441" t="s">
        <v>196</v>
      </c>
      <c r="B441" t="s">
        <v>197</v>
      </c>
      <c r="C441" t="s">
        <v>302</v>
      </c>
      <c r="D441" s="11">
        <v>44444</v>
      </c>
      <c r="E441" s="10">
        <f>VLOOKUP(A441,home!$A$2:$E$405,3,FALSE)</f>
        <v>1.5902777777777799</v>
      </c>
      <c r="F441" s="10">
        <f>VLOOKUP(B441,home!$B$2:$E$405,3,FALSE)</f>
        <v>0.9</v>
      </c>
      <c r="G441" s="10">
        <f>VLOOKUP(C441,away!$B$2:$E$405,4,FALSE)</f>
        <v>0.9</v>
      </c>
      <c r="H441" s="10">
        <f>VLOOKUP(A441,away!$A$2:$E$405,3,FALSE)</f>
        <v>1.3958333333333299</v>
      </c>
      <c r="I441" s="10">
        <f>VLOOKUP(C441,away!$B$2:$E$405,3,FALSE)</f>
        <v>0.9</v>
      </c>
      <c r="J441" s="10">
        <f>VLOOKUP(B441,home!$B$2:$E$405,4,FALSE)</f>
        <v>1.79</v>
      </c>
      <c r="K441" s="12">
        <f t="shared" si="616"/>
        <v>1.2881250000000017</v>
      </c>
      <c r="L441" s="12">
        <f t="shared" si="617"/>
        <v>2.2486874999999946</v>
      </c>
      <c r="M441" s="13">
        <f t="shared" si="618"/>
        <v>2.910595460896662E-2</v>
      </c>
      <c r="N441" s="13">
        <f t="shared" si="619"/>
        <v>3.7492107780675174E-2</v>
      </c>
      <c r="O441" s="13">
        <f t="shared" si="620"/>
        <v>6.5450196304750463E-2</v>
      </c>
      <c r="P441" s="13">
        <f t="shared" si="621"/>
        <v>8.4308034115056801E-2</v>
      </c>
      <c r="Q441" s="13">
        <f t="shared" si="622"/>
        <v>2.4147260667491142E-2</v>
      </c>
      <c r="R441" s="13">
        <f t="shared" si="623"/>
        <v>7.3588519151519122E-2</v>
      </c>
      <c r="S441" s="13">
        <f t="shared" si="624"/>
        <v>6.1051464484142733E-2</v>
      </c>
      <c r="T441" s="13">
        <f t="shared" si="625"/>
        <v>5.4299643222228855E-2</v>
      </c>
      <c r="U441" s="13">
        <f t="shared" si="626"/>
        <v>9.4791211232050684E-2</v>
      </c>
      <c r="V441" s="13">
        <f t="shared" si="627"/>
        <v>1.9649010809162808E-2</v>
      </c>
      <c r="W441" s="13">
        <f t="shared" si="628"/>
        <v>1.0368230049104022E-2</v>
      </c>
      <c r="X441" s="13">
        <f t="shared" si="629"/>
        <v>2.3314909308544542E-2</v>
      </c>
      <c r="Y441" s="13">
        <f t="shared" si="630"/>
        <v>2.6213972562878819E-2</v>
      </c>
      <c r="Z441" s="13">
        <f t="shared" si="631"/>
        <v>5.5159194386510423E-2</v>
      </c>
      <c r="AA441" s="13">
        <f t="shared" si="632"/>
        <v>7.105193726912383E-2</v>
      </c>
      <c r="AB441" s="13">
        <f t="shared" si="633"/>
        <v>4.5761888347395127E-2</v>
      </c>
      <c r="AC441" s="13">
        <f t="shared" si="634"/>
        <v>3.5571962333003199E-3</v>
      </c>
      <c r="AD441" s="13">
        <f t="shared" si="635"/>
        <v>3.3388940830005342E-3</v>
      </c>
      <c r="AE441" s="13">
        <f t="shared" si="636"/>
        <v>7.5081293882672453E-3</v>
      </c>
      <c r="AF441" s="13">
        <f t="shared" si="637"/>
        <v>8.4417183518895808E-3</v>
      </c>
      <c r="AG441" s="13">
        <f t="shared" si="638"/>
        <v>6.3275955121382191E-3</v>
      </c>
      <c r="AH441" s="13">
        <f t="shared" si="639"/>
        <v>3.1008947731753968E-2</v>
      </c>
      <c r="AI441" s="13">
        <f t="shared" si="640"/>
        <v>3.9943400796965629E-2</v>
      </c>
      <c r="AJ441" s="13">
        <f t="shared" si="641"/>
        <v>2.5726046575795712E-2</v>
      </c>
      <c r="AK441" s="13">
        <f t="shared" si="642"/>
        <v>1.1046121248482298E-2</v>
      </c>
      <c r="AL441" s="13">
        <f t="shared" si="643"/>
        <v>4.1214964486840157E-4</v>
      </c>
      <c r="AM441" s="13">
        <f t="shared" si="644"/>
        <v>8.601825881330141E-4</v>
      </c>
      <c r="AN441" s="13">
        <f t="shared" si="645"/>
        <v>1.9342818336523524E-3</v>
      </c>
      <c r="AO441" s="13">
        <f t="shared" si="646"/>
        <v>2.1747976904055574E-3</v>
      </c>
      <c r="AP441" s="13">
        <f t="shared" si="647"/>
        <v>1.6301467938146116E-3</v>
      </c>
      <c r="AQ441" s="13">
        <f t="shared" si="648"/>
        <v>9.1642267960399652E-4</v>
      </c>
      <c r="AR441" s="13">
        <f t="shared" si="649"/>
        <v>1.3945886630509672E-2</v>
      </c>
      <c r="AS441" s="13">
        <f t="shared" si="650"/>
        <v>1.7964045215925293E-2</v>
      </c>
      <c r="AT441" s="13">
        <f t="shared" si="651"/>
        <v>1.15699678718819E-2</v>
      </c>
      <c r="AU441" s="13">
        <f t="shared" si="652"/>
        <v>4.9678549549892976E-3</v>
      </c>
      <c r="AV441" s="13">
        <f t="shared" si="653"/>
        <v>1.5998045409738994E-3</v>
      </c>
      <c r="AW441" s="13">
        <f t="shared" si="654"/>
        <v>3.3161910592313734E-5</v>
      </c>
      <c r="AX441" s="13">
        <f t="shared" si="655"/>
        <v>1.8467044938980679E-4</v>
      </c>
      <c r="AY441" s="13">
        <f t="shared" si="656"/>
        <v>4.152661311622401E-4</v>
      </c>
      <c r="AZ441" s="13">
        <f t="shared" si="657"/>
        <v>4.6690187915894387E-4</v>
      </c>
      <c r="BA441" s="13">
        <f t="shared" si="658"/>
        <v>3.49972139797075E-4</v>
      </c>
      <c r="BB441" s="13">
        <f t="shared" si="659"/>
        <v>1.9674449402748334E-4</v>
      </c>
      <c r="BC441" s="13">
        <f t="shared" si="660"/>
        <v>8.8483376882685108E-5</v>
      </c>
      <c r="BD441" s="13">
        <f t="shared" si="661"/>
        <v>5.2266568237406882E-3</v>
      </c>
      <c r="BE441" s="13">
        <f t="shared" si="662"/>
        <v>6.7325873210809829E-3</v>
      </c>
      <c r="BF441" s="13">
        <f t="shared" si="663"/>
        <v>4.3362070214837262E-3</v>
      </c>
      <c r="BG441" s="13">
        <f t="shared" si="664"/>
        <v>1.8618588898495774E-3</v>
      </c>
      <c r="BH441" s="13">
        <f t="shared" si="665"/>
        <v>5.9957674562187261E-4</v>
      </c>
      <c r="BI441" s="13">
        <f t="shared" si="666"/>
        <v>1.5446595909083519E-4</v>
      </c>
      <c r="BJ441" s="14">
        <f t="shared" si="667"/>
        <v>0.21067033098224588</v>
      </c>
      <c r="BK441" s="14">
        <f t="shared" si="668"/>
        <v>0.19849907602665992</v>
      </c>
      <c r="BL441" s="14">
        <f t="shared" si="669"/>
        <v>0.52732718063298445</v>
      </c>
      <c r="BM441" s="14">
        <f t="shared" si="670"/>
        <v>0.67718160517937165</v>
      </c>
      <c r="BN441" s="14">
        <f t="shared" si="671"/>
        <v>0.31409207262845928</v>
      </c>
    </row>
    <row r="442" spans="1:66" x14ac:dyDescent="0.25">
      <c r="A442" t="s">
        <v>196</v>
      </c>
      <c r="B442" t="s">
        <v>307</v>
      </c>
      <c r="C442" t="s">
        <v>306</v>
      </c>
      <c r="D442" s="11">
        <v>44444</v>
      </c>
      <c r="E442" s="10">
        <f>VLOOKUP(A442,home!$A$2:$E$405,3,FALSE)</f>
        <v>1.5902777777777799</v>
      </c>
      <c r="F442" s="10">
        <f>VLOOKUP(B442,home!$B$2:$E$405,3,FALSE)</f>
        <v>1.26</v>
      </c>
      <c r="G442" s="10">
        <f>VLOOKUP(C442,away!$B$2:$E$405,4,FALSE)</f>
        <v>0.31</v>
      </c>
      <c r="H442" s="10">
        <f>VLOOKUP(A442,away!$A$2:$E$405,3,FALSE)</f>
        <v>1.3958333333333299</v>
      </c>
      <c r="I442" s="10">
        <f>VLOOKUP(C442,away!$B$2:$E$405,3,FALSE)</f>
        <v>1.81</v>
      </c>
      <c r="J442" s="10">
        <f>VLOOKUP(B442,home!$B$2:$E$405,4,FALSE)</f>
        <v>0.57999999999999996</v>
      </c>
      <c r="K442" s="12">
        <f t="shared" si="616"/>
        <v>0.62116250000000084</v>
      </c>
      <c r="L442" s="12">
        <f t="shared" si="617"/>
        <v>1.4653458333333296</v>
      </c>
      <c r="M442" s="13">
        <f t="shared" si="618"/>
        <v>0.12411976492546062</v>
      </c>
      <c r="N442" s="13">
        <f t="shared" si="619"/>
        <v>7.7098543480511525E-2</v>
      </c>
      <c r="O442" s="13">
        <f t="shared" si="620"/>
        <v>0.18187838036783605</v>
      </c>
      <c r="P442" s="13">
        <f t="shared" si="621"/>
        <v>0.11297602944523609</v>
      </c>
      <c r="Q442" s="13">
        <f t="shared" si="622"/>
        <v>2.3945362007356648E-2</v>
      </c>
      <c r="R442" s="13">
        <f t="shared" si="623"/>
        <v>0.13325736342271155</v>
      </c>
      <c r="S442" s="13">
        <f t="shared" si="624"/>
        <v>2.5708200536949034E-2</v>
      </c>
      <c r="T442" s="13">
        <f t="shared" si="625"/>
        <v>3.5088236445138275E-2</v>
      </c>
      <c r="U442" s="13">
        <f t="shared" si="626"/>
        <v>8.2774477007060157E-2</v>
      </c>
      <c r="V442" s="13">
        <f t="shared" si="627"/>
        <v>2.6000070913503185E-3</v>
      </c>
      <c r="W442" s="13">
        <f t="shared" si="628"/>
        <v>4.9579869759648993E-3</v>
      </c>
      <c r="X442" s="13">
        <f t="shared" si="629"/>
        <v>7.2651655569510787E-3</v>
      </c>
      <c r="Y442" s="13">
        <f t="shared" si="630"/>
        <v>5.3229900386775426E-3</v>
      </c>
      <c r="Z442" s="13">
        <f t="shared" si="631"/>
        <v>6.5089374084151858E-2</v>
      </c>
      <c r="AA442" s="13">
        <f t="shared" si="632"/>
        <v>4.0431078329547031E-2</v>
      </c>
      <c r="AB442" s="13">
        <f t="shared" si="633"/>
        <v>1.2557134846438644E-2</v>
      </c>
      <c r="AC442" s="13">
        <f t="shared" si="634"/>
        <v>1.4791080911177759E-4</v>
      </c>
      <c r="AD442" s="13">
        <f t="shared" si="635"/>
        <v>7.6992889623944997E-4</v>
      </c>
      <c r="AE442" s="13">
        <f t="shared" si="636"/>
        <v>1.1282121000674075E-3</v>
      </c>
      <c r="AF442" s="13">
        <f t="shared" si="637"/>
        <v>8.2661044997501068E-4</v>
      </c>
      <c r="AG442" s="13">
        <f t="shared" si="638"/>
        <v>4.0375672622022351E-4</v>
      </c>
      <c r="AH442" s="13">
        <f t="shared" si="639"/>
        <v>2.3844610777121581E-2</v>
      </c>
      <c r="AI442" s="13">
        <f t="shared" si="640"/>
        <v>1.4811378041843801E-2</v>
      </c>
      <c r="AJ442" s="13">
        <f t="shared" si="641"/>
        <v>4.6001363064584059E-3</v>
      </c>
      <c r="AK442" s="13">
        <f t="shared" si="642"/>
        <v>9.524773894868247E-4</v>
      </c>
      <c r="AL442" s="13">
        <f t="shared" si="643"/>
        <v>5.3852425310396597E-6</v>
      </c>
      <c r="AM442" s="13">
        <f t="shared" si="644"/>
        <v>9.565019160206762E-5</v>
      </c>
      <c r="AN442" s="13">
        <f t="shared" si="645"/>
        <v>1.4016060972162439E-4</v>
      </c>
      <c r="AO442" s="13">
        <f t="shared" si="646"/>
        <v>1.0269188272652067E-4</v>
      </c>
      <c r="AP442" s="13">
        <f t="shared" si="647"/>
        <v>5.0159707490153991E-5</v>
      </c>
      <c r="AQ442" s="13">
        <f t="shared" si="648"/>
        <v>1.837532959297894E-5</v>
      </c>
      <c r="AR442" s="13">
        <f t="shared" si="649"/>
        <v>6.9881202099420191E-3</v>
      </c>
      <c r="AS442" s="13">
        <f t="shared" si="650"/>
        <v>4.3407582199081144E-3</v>
      </c>
      <c r="AT442" s="13">
        <f t="shared" si="651"/>
        <v>1.3481581138868389E-3</v>
      </c>
      <c r="AU442" s="13">
        <f t="shared" si="652"/>
        <v>2.7914175480574493E-4</v>
      </c>
      <c r="AV442" s="13">
        <f t="shared" si="653"/>
        <v>4.3348097567380931E-5</v>
      </c>
      <c r="AW442" s="13">
        <f t="shared" si="654"/>
        <v>1.3615955684277287E-7</v>
      </c>
      <c r="AX442" s="13">
        <f t="shared" si="655"/>
        <v>9.9023853568365654E-6</v>
      </c>
      <c r="AY442" s="13">
        <f t="shared" si="656"/>
        <v>1.4510419122701434E-5</v>
      </c>
      <c r="AZ442" s="13">
        <f t="shared" si="657"/>
        <v>1.063139110068541E-5</v>
      </c>
      <c r="BA442" s="13">
        <f t="shared" si="658"/>
        <v>5.1928882173088026E-6</v>
      </c>
      <c r="BB442" s="13">
        <f t="shared" si="659"/>
        <v>1.9023442780497986E-6</v>
      </c>
      <c r="BC442" s="13">
        <f t="shared" si="660"/>
        <v>5.5751845228115435E-7</v>
      </c>
      <c r="BD442" s="13">
        <f t="shared" si="661"/>
        <v>1.7066688054118303E-3</v>
      </c>
      <c r="BE442" s="13">
        <f t="shared" si="662"/>
        <v>1.0601186618416274E-3</v>
      </c>
      <c r="BF442" s="13">
        <f t="shared" si="663"/>
        <v>3.2925297914310035E-4</v>
      </c>
      <c r="BG442" s="13">
        <f t="shared" si="664"/>
        <v>6.8173201218992124E-5</v>
      </c>
      <c r="BH442" s="13">
        <f t="shared" si="665"/>
        <v>1.058665902554806E-5</v>
      </c>
      <c r="BI442" s="13">
        <f t="shared" si="666"/>
        <v>1.3152071173914014E-6</v>
      </c>
      <c r="BJ442" s="14">
        <f t="shared" si="667"/>
        <v>0.15725652734476331</v>
      </c>
      <c r="BK442" s="14">
        <f t="shared" si="668"/>
        <v>0.26557180846976158</v>
      </c>
      <c r="BL442" s="14">
        <f t="shared" si="669"/>
        <v>0.5112826783983726</v>
      </c>
      <c r="BM442" s="14">
        <f t="shared" si="670"/>
        <v>0.34591057038837097</v>
      </c>
      <c r="BN442" s="14">
        <f t="shared" si="671"/>
        <v>0.6532754436491125</v>
      </c>
    </row>
    <row r="443" spans="1:66" x14ac:dyDescent="0.25">
      <c r="A443" t="s">
        <v>196</v>
      </c>
      <c r="B443" t="s">
        <v>203</v>
      </c>
      <c r="C443" t="s">
        <v>206</v>
      </c>
      <c r="D443" s="11">
        <v>44444</v>
      </c>
      <c r="E443" s="10">
        <f>VLOOKUP(A443,home!$A$2:$E$405,3,FALSE)</f>
        <v>1.5902777777777799</v>
      </c>
      <c r="F443" s="10">
        <f>VLOOKUP(B443,home!$B$2:$E$405,3,FALSE)</f>
        <v>0.71</v>
      </c>
      <c r="G443" s="10">
        <f>VLOOKUP(C443,away!$B$2:$E$405,4,FALSE)</f>
        <v>1.38</v>
      </c>
      <c r="H443" s="10">
        <f>VLOOKUP(A443,away!$A$2:$E$405,3,FALSE)</f>
        <v>1.3958333333333299</v>
      </c>
      <c r="I443" s="10">
        <f>VLOOKUP(C443,away!$B$2:$E$405,3,FALSE)</f>
        <v>0.39</v>
      </c>
      <c r="J443" s="10">
        <f>VLOOKUP(B443,home!$B$2:$E$405,4,FALSE)</f>
        <v>0.81</v>
      </c>
      <c r="K443" s="12">
        <f t="shared" si="616"/>
        <v>1.5581541666666687</v>
      </c>
      <c r="L443" s="12">
        <f t="shared" si="617"/>
        <v>0.44094374999999897</v>
      </c>
      <c r="M443" s="13">
        <f t="shared" si="618"/>
        <v>0.13545742202143074</v>
      </c>
      <c r="N443" s="13">
        <f t="shared" si="619"/>
        <v>0.21106354652861767</v>
      </c>
      <c r="O443" s="13">
        <f t="shared" si="620"/>
        <v>5.9729103631462097E-2</v>
      </c>
      <c r="P443" s="13">
        <f t="shared" si="621"/>
        <v>9.3067151694627925E-2</v>
      </c>
      <c r="Q443" s="13">
        <f t="shared" si="622"/>
        <v>0.16443477222750497</v>
      </c>
      <c r="R443" s="13">
        <f t="shared" si="623"/>
        <v>1.3168587469697729E-2</v>
      </c>
      <c r="S443" s="13">
        <f t="shared" si="624"/>
        <v>1.5985640718861001E-2</v>
      </c>
      <c r="T443" s="13">
        <f t="shared" si="625"/>
        <v>7.250648509639171E-2</v>
      </c>
      <c r="U443" s="13">
        <f t="shared" si="626"/>
        <v>2.0518689435023999E-2</v>
      </c>
      <c r="V443" s="13">
        <f t="shared" si="627"/>
        <v>1.2203408663742192E-3</v>
      </c>
      <c r="W443" s="13">
        <f t="shared" si="628"/>
        <v>8.5404908497057203E-2</v>
      </c>
      <c r="X443" s="13">
        <f t="shared" si="629"/>
        <v>3.7658760621099172E-2</v>
      </c>
      <c r="Y443" s="13">
        <f t="shared" si="630"/>
        <v>8.3026975643098813E-3</v>
      </c>
      <c r="Z443" s="13">
        <f t="shared" si="631"/>
        <v>1.9355354470305054E-3</v>
      </c>
      <c r="AA443" s="13">
        <f t="shared" si="632"/>
        <v>3.0158626215216152E-3</v>
      </c>
      <c r="AB443" s="13">
        <f t="shared" si="633"/>
        <v>2.3495894549090839E-3</v>
      </c>
      <c r="AC443" s="13">
        <f t="shared" si="634"/>
        <v>5.240283571912478E-5</v>
      </c>
      <c r="AD443" s="13">
        <f t="shared" si="635"/>
        <v>3.3268503507118796E-2</v>
      </c>
      <c r="AE443" s="13">
        <f t="shared" si="636"/>
        <v>1.4669538693317077E-2</v>
      </c>
      <c r="AF443" s="13">
        <f t="shared" si="637"/>
        <v>3.2342207011006588E-3</v>
      </c>
      <c r="AG443" s="13">
        <f t="shared" si="638"/>
        <v>4.7536980142365027E-4</v>
      </c>
      <c r="AH443" s="13">
        <f t="shared" si="639"/>
        <v>2.1336556456788878E-4</v>
      </c>
      <c r="AI443" s="13">
        <f t="shared" si="640"/>
        <v>3.3245644345464206E-4</v>
      </c>
      <c r="AJ443" s="13">
        <f t="shared" si="641"/>
        <v>2.5900919630201613E-4</v>
      </c>
      <c r="AK443" s="13">
        <f t="shared" si="642"/>
        <v>1.3452541947432393E-4</v>
      </c>
      <c r="AL443" s="13">
        <f t="shared" si="643"/>
        <v>1.4401522156028829E-6</v>
      </c>
      <c r="AM443" s="13">
        <f t="shared" si="644"/>
        <v>1.0367491471676371E-2</v>
      </c>
      <c r="AN443" s="13">
        <f t="shared" si="645"/>
        <v>4.5714805676139864E-3</v>
      </c>
      <c r="AO443" s="13">
        <f t="shared" si="646"/>
        <v>1.0078828922679176E-3</v>
      </c>
      <c r="AP443" s="13">
        <f t="shared" si="647"/>
        <v>1.4813988735915356E-4</v>
      </c>
      <c r="AQ443" s="13">
        <f t="shared" si="648"/>
        <v>1.6330339364180649E-5</v>
      </c>
      <c r="AR443" s="13">
        <f t="shared" si="649"/>
        <v>1.8816442432286358E-5</v>
      </c>
      <c r="AS443" s="13">
        <f t="shared" si="650"/>
        <v>2.9318918177710498E-5</v>
      </c>
      <c r="AT443" s="13">
        <f t="shared" si="651"/>
        <v>2.2841697260379375E-5</v>
      </c>
      <c r="AU443" s="13">
        <f t="shared" si="652"/>
        <v>1.1863628586666257E-5</v>
      </c>
      <c r="AV443" s="13">
        <f t="shared" si="653"/>
        <v>4.6213405785249552E-6</v>
      </c>
      <c r="AW443" s="13">
        <f t="shared" si="654"/>
        <v>2.7485238680892792E-8</v>
      </c>
      <c r="AX443" s="13">
        <f t="shared" si="655"/>
        <v>2.6923583390789491E-3</v>
      </c>
      <c r="AY443" s="13">
        <f t="shared" si="656"/>
        <v>1.1871785823772403E-3</v>
      </c>
      <c r="AZ443" s="13">
        <f t="shared" si="657"/>
        <v>2.6173948801655158E-4</v>
      </c>
      <c r="BA443" s="13">
        <f t="shared" si="658"/>
        <v>3.847079712303269E-5</v>
      </c>
      <c r="BB443" s="13">
        <f t="shared" si="659"/>
        <v>4.2408643872298E-6</v>
      </c>
      <c r="BC443" s="13">
        <f t="shared" si="660"/>
        <v>3.7399652922931119E-7</v>
      </c>
      <c r="BD443" s="13">
        <f t="shared" si="661"/>
        <v>1.382832114625242E-6</v>
      </c>
      <c r="BE443" s="13">
        <f t="shared" si="662"/>
        <v>2.1546656212038012E-6</v>
      </c>
      <c r="BF443" s="13">
        <f t="shared" si="663"/>
        <v>1.6786506077260646E-6</v>
      </c>
      <c r="BG443" s="13">
        <f t="shared" si="664"/>
        <v>8.718654796019681E-7</v>
      </c>
      <c r="BH443" s="13">
        <f t="shared" si="665"/>
        <v>3.3962520745365984E-7</v>
      </c>
      <c r="BI443" s="13">
        <f t="shared" si="666"/>
        <v>1.058376864197904E-7</v>
      </c>
      <c r="BJ443" s="14">
        <f t="shared" si="667"/>
        <v>0.6513144904637348</v>
      </c>
      <c r="BK443" s="14">
        <f t="shared" si="668"/>
        <v>0.24697157687160581</v>
      </c>
      <c r="BL443" s="14">
        <f t="shared" si="669"/>
        <v>9.9815184740166013E-2</v>
      </c>
      <c r="BM443" s="14">
        <f t="shared" si="670"/>
        <v>0.32192905285205731</v>
      </c>
      <c r="BN443" s="14">
        <f t="shared" si="671"/>
        <v>0.67692058357334117</v>
      </c>
    </row>
    <row r="444" spans="1:66" x14ac:dyDescent="0.25">
      <c r="A444" t="s">
        <v>196</v>
      </c>
      <c r="B444" t="s">
        <v>301</v>
      </c>
      <c r="C444" t="s">
        <v>200</v>
      </c>
      <c r="D444" s="11">
        <v>44444</v>
      </c>
      <c r="E444" s="10">
        <f>VLOOKUP(A444,home!$A$2:$E$405,3,FALSE)</f>
        <v>1.5902777777777799</v>
      </c>
      <c r="F444" s="10">
        <f>VLOOKUP(B444,home!$B$2:$E$405,3,FALSE)</f>
        <v>0.79</v>
      </c>
      <c r="G444" s="10">
        <f>VLOOKUP(C444,away!$B$2:$E$405,4,FALSE)</f>
        <v>0.83</v>
      </c>
      <c r="H444" s="10">
        <f>VLOOKUP(A444,away!$A$2:$E$405,3,FALSE)</f>
        <v>1.3958333333333299</v>
      </c>
      <c r="I444" s="10">
        <f>VLOOKUP(C444,away!$B$2:$E$405,3,FALSE)</f>
        <v>1.34</v>
      </c>
      <c r="J444" s="10">
        <f>VLOOKUP(B444,home!$B$2:$E$405,4,FALSE)</f>
        <v>1.43</v>
      </c>
      <c r="K444" s="12">
        <f t="shared" si="616"/>
        <v>1.0427451388888902</v>
      </c>
      <c r="L444" s="12">
        <f t="shared" si="617"/>
        <v>2.6746958333333266</v>
      </c>
      <c r="M444" s="13">
        <f t="shared" si="618"/>
        <v>2.4296062659865017E-2</v>
      </c>
      <c r="N444" s="13">
        <f t="shared" si="619"/>
        <v>2.5334601232714127E-2</v>
      </c>
      <c r="O444" s="13">
        <f t="shared" si="620"/>
        <v>6.4984577562746379E-2</v>
      </c>
      <c r="P444" s="13">
        <f t="shared" si="621"/>
        <v>6.7762352356301833E-2</v>
      </c>
      <c r="Q444" s="13">
        <f t="shared" si="622"/>
        <v>1.320876614055057E-2</v>
      </c>
      <c r="R444" s="13">
        <f t="shared" si="623"/>
        <v>8.6906989419002073E-2</v>
      </c>
      <c r="S444" s="13">
        <f t="shared" si="624"/>
        <v>4.7247741960724711E-2</v>
      </c>
      <c r="T444" s="13">
        <f t="shared" si="625"/>
        <v>3.5329431759604929E-2</v>
      </c>
      <c r="U444" s="13">
        <f t="shared" si="626"/>
        <v>9.0621840752132629E-2</v>
      </c>
      <c r="V444" s="13">
        <f t="shared" si="627"/>
        <v>1.4641687162802218E-2</v>
      </c>
      <c r="W444" s="13">
        <f t="shared" si="628"/>
        <v>4.5911255612597589E-3</v>
      </c>
      <c r="X444" s="13">
        <f t="shared" si="629"/>
        <v>1.2279864409011606E-2</v>
      </c>
      <c r="Y444" s="13">
        <f t="shared" si="630"/>
        <v>1.6422451084340779E-2</v>
      </c>
      <c r="Z444" s="13">
        <f t="shared" si="631"/>
        <v>7.7483254162182782E-2</v>
      </c>
      <c r="AA444" s="13">
        <f t="shared" si="632"/>
        <v>8.0795286622908469E-2</v>
      </c>
      <c r="AB444" s="13">
        <f t="shared" si="633"/>
        <v>4.2124446185586188E-2</v>
      </c>
      <c r="AC444" s="13">
        <f t="shared" si="634"/>
        <v>2.5522529578822953E-3</v>
      </c>
      <c r="AD444" s="13">
        <f t="shared" si="635"/>
        <v>1.196843465258035E-3</v>
      </c>
      <c r="AE444" s="13">
        <f t="shared" si="636"/>
        <v>3.2011922296778859E-3</v>
      </c>
      <c r="AF444" s="13">
        <f t="shared" si="637"/>
        <v>4.2811077592092321E-3</v>
      </c>
      <c r="AG444" s="13">
        <f t="shared" si="638"/>
        <v>3.8168870285359693E-3</v>
      </c>
      <c r="AH444" s="13">
        <f t="shared" si="639"/>
        <v>5.1811034265174367E-2</v>
      </c>
      <c r="AI444" s="13">
        <f t="shared" si="640"/>
        <v>5.4025704120816295E-2</v>
      </c>
      <c r="AJ444" s="13">
        <f t="shared" si="641"/>
        <v>2.8167520173515335E-2</v>
      </c>
      <c r="AK444" s="13">
        <f t="shared" si="642"/>
        <v>9.7905149118292893E-3</v>
      </c>
      <c r="AL444" s="13">
        <f t="shared" si="643"/>
        <v>2.8473200230937258E-4</v>
      </c>
      <c r="AM444" s="13">
        <f t="shared" si="644"/>
        <v>2.4960054108175015E-4</v>
      </c>
      <c r="AN444" s="13">
        <f t="shared" si="645"/>
        <v>6.6760552722910092E-4</v>
      </c>
      <c r="AO444" s="13">
        <f t="shared" si="646"/>
        <v>8.9282086099498755E-4</v>
      </c>
      <c r="AP444" s="13">
        <f t="shared" si="647"/>
        <v>7.9600807893878884E-4</v>
      </c>
      <c r="AQ444" s="13">
        <f t="shared" si="648"/>
        <v>5.3226987300931115E-4</v>
      </c>
      <c r="AR444" s="13">
        <f t="shared" si="649"/>
        <v>2.7715751493950405E-2</v>
      </c>
      <c r="AS444" s="13">
        <f t="shared" si="650"/>
        <v>2.8900465140969285E-2</v>
      </c>
      <c r="AT444" s="13">
        <f t="shared" si="651"/>
        <v>1.5067909768686771E-2</v>
      </c>
      <c r="AU444" s="13">
        <f t="shared" si="652"/>
        <v>5.2373298881715179E-3</v>
      </c>
      <c r="AV444" s="13">
        <f t="shared" si="653"/>
        <v>1.3653000704120862E-3</v>
      </c>
      <c r="AW444" s="13">
        <f t="shared" si="654"/>
        <v>2.2059027215086853E-5</v>
      </c>
      <c r="AX444" s="13">
        <f t="shared" si="655"/>
        <v>4.33782918128386E-5</v>
      </c>
      <c r="AY444" s="13">
        <f t="shared" si="656"/>
        <v>1.1602373636891654E-4</v>
      </c>
      <c r="AZ444" s="13">
        <f t="shared" si="657"/>
        <v>1.5516410211685271E-4</v>
      </c>
      <c r="BA444" s="13">
        <f t="shared" si="658"/>
        <v>1.3833892580495093E-4</v>
      </c>
      <c r="BB444" s="13">
        <f t="shared" si="659"/>
        <v>9.2503637109577638E-5</v>
      </c>
      <c r="BC444" s="13">
        <f t="shared" si="660"/>
        <v>4.948381854903306E-5</v>
      </c>
      <c r="BD444" s="13">
        <f t="shared" si="661"/>
        <v>1.2355200839761847E-2</v>
      </c>
      <c r="BE444" s="13">
        <f t="shared" si="662"/>
        <v>1.2883325615657601E-2</v>
      </c>
      <c r="BF444" s="13">
        <f t="shared" si="663"/>
        <v>6.7170125792248396E-3</v>
      </c>
      <c r="BG444" s="13">
        <f t="shared" si="664"/>
        <v>2.3347107382807432E-3</v>
      </c>
      <c r="BH444" s="13">
        <f t="shared" si="665"/>
        <v>6.086270682634841E-4</v>
      </c>
      <c r="BI444" s="13">
        <f t="shared" si="666"/>
        <v>1.2692858336558899E-4</v>
      </c>
      <c r="BJ444" s="14">
        <f t="shared" si="667"/>
        <v>0.12339546806317897</v>
      </c>
      <c r="BK444" s="14">
        <f t="shared" si="668"/>
        <v>0.15690085283625438</v>
      </c>
      <c r="BL444" s="14">
        <f t="shared" si="669"/>
        <v>0.62254047580045535</v>
      </c>
      <c r="BM444" s="14">
        <f t="shared" si="670"/>
        <v>0.69773273678173764</v>
      </c>
      <c r="BN444" s="14">
        <f t="shared" si="671"/>
        <v>0.28249334937117998</v>
      </c>
    </row>
    <row r="445" spans="1:66" x14ac:dyDescent="0.25">
      <c r="A445" t="s">
        <v>32</v>
      </c>
      <c r="B445" t="s">
        <v>207</v>
      </c>
      <c r="C445" t="s">
        <v>313</v>
      </c>
      <c r="D445" s="11">
        <v>44444</v>
      </c>
      <c r="E445" s="10">
        <f>VLOOKUP(A445,home!$A$2:$E$405,3,FALSE)</f>
        <v>1.2277580071174401</v>
      </c>
      <c r="F445" s="10">
        <f>VLOOKUP(B445,home!$B$2:$E$405,3,FALSE)</f>
        <v>1.17</v>
      </c>
      <c r="G445" s="10">
        <f>VLOOKUP(C445,away!$B$2:$E$405,4,FALSE)</f>
        <v>1.07</v>
      </c>
      <c r="H445" s="10">
        <f>VLOOKUP(A445,away!$A$2:$E$405,3,FALSE)</f>
        <v>1.1316725978647699</v>
      </c>
      <c r="I445" s="10">
        <f>VLOOKUP(C445,away!$B$2:$E$405,3,FALSE)</f>
        <v>0.81</v>
      </c>
      <c r="J445" s="10">
        <f>VLOOKUP(B445,home!$B$2:$E$405,4,FALSE)</f>
        <v>0.94</v>
      </c>
      <c r="K445" s="12">
        <f t="shared" si="616"/>
        <v>1.5370302491103232</v>
      </c>
      <c r="L445" s="12">
        <f t="shared" si="617"/>
        <v>0.86165551601423584</v>
      </c>
      <c r="M445" s="13">
        <f t="shared" si="618"/>
        <v>9.0837256366414529E-2</v>
      </c>
      <c r="N445" s="13">
        <f t="shared" si="619"/>
        <v>0.13961961078136842</v>
      </c>
      <c r="O445" s="13">
        <f t="shared" si="620"/>
        <v>7.827042300772033E-2</v>
      </c>
      <c r="P445" s="13">
        <f t="shared" si="621"/>
        <v>0.12030400777352676</v>
      </c>
      <c r="Q445" s="13">
        <f t="shared" si="622"/>
        <v>0.10729978256998655</v>
      </c>
      <c r="R445" s="13">
        <f t="shared" si="623"/>
        <v>3.3721070862684895E-2</v>
      </c>
      <c r="S445" s="13">
        <f t="shared" si="624"/>
        <v>3.983237403162021E-2</v>
      </c>
      <c r="T445" s="13">
        <f t="shared" si="625"/>
        <v>9.2455449518557054E-2</v>
      </c>
      <c r="U445" s="13">
        <f t="shared" si="626"/>
        <v>5.1830305948339421E-2</v>
      </c>
      <c r="V445" s="13">
        <f t="shared" si="627"/>
        <v>5.8615134934996878E-3</v>
      </c>
      <c r="W445" s="13">
        <f t="shared" si="628"/>
        <v>5.4974337177676628E-2</v>
      </c>
      <c r="X445" s="13">
        <f t="shared" si="629"/>
        <v>4.736894086837154E-2</v>
      </c>
      <c r="Y445" s="13">
        <f t="shared" si="630"/>
        <v>2.0407854593492251E-2</v>
      </c>
      <c r="Z445" s="13">
        <f t="shared" si="631"/>
        <v>9.6853155715797886E-3</v>
      </c>
      <c r="AA445" s="13">
        <f t="shared" si="632"/>
        <v>1.4886623005697375E-2</v>
      </c>
      <c r="AB445" s="13">
        <f t="shared" si="633"/>
        <v>1.1440594933429254E-2</v>
      </c>
      <c r="AC445" s="13">
        <f t="shared" si="634"/>
        <v>4.8518333301080169E-4</v>
      </c>
      <c r="AD445" s="13">
        <f t="shared" si="635"/>
        <v>2.1124304791719815E-2</v>
      </c>
      <c r="AE445" s="13">
        <f t="shared" si="636"/>
        <v>1.8201873745751329E-2</v>
      </c>
      <c r="AF445" s="13">
        <f t="shared" si="637"/>
        <v>7.8418724574106681E-3</v>
      </c>
      <c r="AG445" s="13">
        <f t="shared" si="638"/>
        <v>2.2523308862693377E-3</v>
      </c>
      <c r="AH445" s="13">
        <f t="shared" si="639"/>
        <v>2.0863513966475735E-3</v>
      </c>
      <c r="AI445" s="13">
        <f t="shared" si="640"/>
        <v>3.2067852069208903E-3</v>
      </c>
      <c r="AJ445" s="13">
        <f t="shared" si="641"/>
        <v>2.4644629327184582E-3</v>
      </c>
      <c r="AK445" s="13">
        <f t="shared" si="642"/>
        <v>1.2626513584664694E-3</v>
      </c>
      <c r="AL445" s="13">
        <f t="shared" si="643"/>
        <v>2.5702889673668367E-5</v>
      </c>
      <c r="AM445" s="13">
        <f t="shared" si="644"/>
        <v>6.4937390912598912E-3</v>
      </c>
      <c r="AN445" s="13">
        <f t="shared" si="645"/>
        <v>5.5953661075413561E-3</v>
      </c>
      <c r="AO445" s="13">
        <f t="shared" si="646"/>
        <v>2.4106390353410569E-3</v>
      </c>
      <c r="AP445" s="13">
        <f t="shared" si="647"/>
        <v>6.9238014064028613E-4</v>
      </c>
      <c r="AQ445" s="13">
        <f t="shared" si="648"/>
        <v>1.4914829184035368E-4</v>
      </c>
      <c r="AR445" s="13">
        <f t="shared" si="649"/>
        <v>3.5954323785307744E-4</v>
      </c>
      <c r="AS445" s="13">
        <f t="shared" si="650"/>
        <v>5.5262883244324779E-4</v>
      </c>
      <c r="AT445" s="13">
        <f t="shared" si="651"/>
        <v>4.2470361599789621E-4</v>
      </c>
      <c r="AU445" s="13">
        <f t="shared" si="652"/>
        <v>2.175941015651004E-4</v>
      </c>
      <c r="AV445" s="13">
        <f t="shared" si="653"/>
        <v>8.3612179033385866E-5</v>
      </c>
      <c r="AW445" s="13">
        <f t="shared" si="654"/>
        <v>9.4557403561073282E-7</v>
      </c>
      <c r="AX445" s="13">
        <f t="shared" si="655"/>
        <v>1.6635122355161082E-3</v>
      </c>
      <c r="AY445" s="13">
        <f t="shared" si="656"/>
        <v>1.433374493689627E-3</v>
      </c>
      <c r="AZ445" s="13">
        <f t="shared" si="657"/>
        <v>6.1753751950088982E-4</v>
      </c>
      <c r="BA445" s="13">
        <f t="shared" si="658"/>
        <v>1.7736820334123018E-4</v>
      </c>
      <c r="BB445" s="13">
        <f t="shared" si="659"/>
        <v>3.8207572693626383E-5</v>
      </c>
      <c r="BC445" s="13">
        <f t="shared" si="660"/>
        <v>6.5843531529956164E-6</v>
      </c>
      <c r="BD445" s="13">
        <f t="shared" si="661"/>
        <v>5.1633735690287084E-5</v>
      </c>
      <c r="BE445" s="13">
        <f t="shared" si="662"/>
        <v>7.9362613630538543E-5</v>
      </c>
      <c r="BF445" s="13">
        <f t="shared" si="663"/>
        <v>6.0991368899296499E-5</v>
      </c>
      <c r="BG445" s="13">
        <f t="shared" si="664"/>
        <v>3.1248526310955094E-5</v>
      </c>
      <c r="BH445" s="13">
        <f t="shared" si="665"/>
        <v>1.2007482545014458E-5</v>
      </c>
      <c r="BI445" s="13">
        <f t="shared" si="666"/>
        <v>3.6911727774702809E-6</v>
      </c>
      <c r="BJ445" s="14">
        <f t="shared" si="667"/>
        <v>0.53082421443512118</v>
      </c>
      <c r="BK445" s="14">
        <f t="shared" si="668"/>
        <v>0.25877941238143526</v>
      </c>
      <c r="BL445" s="14">
        <f t="shared" si="669"/>
        <v>0.20104628551937093</v>
      </c>
      <c r="BM445" s="14">
        <f t="shared" si="670"/>
        <v>0.42885064762615177</v>
      </c>
      <c r="BN445" s="14">
        <f t="shared" si="671"/>
        <v>0.57005215136170151</v>
      </c>
    </row>
    <row r="446" spans="1:66" x14ac:dyDescent="0.25">
      <c r="A446" t="s">
        <v>32</v>
      </c>
      <c r="B446" t="s">
        <v>312</v>
      </c>
      <c r="C446" t="s">
        <v>208</v>
      </c>
      <c r="D446" s="11">
        <v>44444</v>
      </c>
      <c r="E446" s="10">
        <f>VLOOKUP(A446,home!$A$2:$E$405,3,FALSE)</f>
        <v>1.2277580071174401</v>
      </c>
      <c r="F446" s="10">
        <f>VLOOKUP(B446,home!$B$2:$E$405,3,FALSE)</f>
        <v>0.61</v>
      </c>
      <c r="G446" s="10">
        <f>VLOOKUP(C446,away!$B$2:$E$405,4,FALSE)</f>
        <v>0.92</v>
      </c>
      <c r="H446" s="10">
        <f>VLOOKUP(A446,away!$A$2:$E$405,3,FALSE)</f>
        <v>1.1316725978647699</v>
      </c>
      <c r="I446" s="10">
        <f>VLOOKUP(C446,away!$B$2:$E$405,3,FALSE)</f>
        <v>1.32</v>
      </c>
      <c r="J446" s="10">
        <f>VLOOKUP(B446,home!$B$2:$E$405,4,FALSE)</f>
        <v>0.99</v>
      </c>
      <c r="K446" s="12">
        <f t="shared" si="616"/>
        <v>0.68901779359430737</v>
      </c>
      <c r="L446" s="12">
        <f t="shared" si="617"/>
        <v>1.4788697508896815</v>
      </c>
      <c r="M446" s="13">
        <f t="shared" si="618"/>
        <v>0.1144190669839656</v>
      </c>
      <c r="N446" s="13">
        <f t="shared" si="619"/>
        <v>7.8836773078411249E-2</v>
      </c>
      <c r="O446" s="13">
        <f t="shared" si="620"/>
        <v>0.16921089708760698</v>
      </c>
      <c r="P446" s="13">
        <f t="shared" si="621"/>
        <v>0.11658931896341639</v>
      </c>
      <c r="Q446" s="13">
        <f t="shared" si="622"/>
        <v>2.7159969720290996E-2</v>
      </c>
      <c r="R446" s="13">
        <f t="shared" si="623"/>
        <v>0.12512043861188446</v>
      </c>
      <c r="S446" s="13">
        <f t="shared" si="624"/>
        <v>2.9700183838804902E-2</v>
      </c>
      <c r="T446" s="13">
        <f t="shared" si="625"/>
        <v>4.0166057654418039E-2</v>
      </c>
      <c r="U446" s="13">
        <f t="shared" si="626"/>
        <v>8.6210208545912617E-2</v>
      </c>
      <c r="V446" s="13">
        <f t="shared" si="627"/>
        <v>3.3626138041211715E-3</v>
      </c>
      <c r="W446" s="13">
        <f t="shared" si="628"/>
        <v>6.2379008035877009E-3</v>
      </c>
      <c r="X446" s="13">
        <f t="shared" si="629"/>
        <v>9.2250428074762882E-3</v>
      </c>
      <c r="Y446" s="13">
        <f t="shared" si="630"/>
        <v>6.8213183793195539E-3</v>
      </c>
      <c r="Z446" s="13">
        <f t="shared" si="631"/>
        <v>6.1678943960388422E-2</v>
      </c>
      <c r="AA446" s="13">
        <f t="shared" si="632"/>
        <v>4.2497889878813769E-2</v>
      </c>
      <c r="AB446" s="13">
        <f t="shared" si="633"/>
        <v>1.4640901158357051E-2</v>
      </c>
      <c r="AC446" s="13">
        <f t="shared" si="634"/>
        <v>2.1414965163455359E-4</v>
      </c>
      <c r="AD446" s="13">
        <f t="shared" si="635"/>
        <v>1.0745061620870385E-3</v>
      </c>
      <c r="AE446" s="13">
        <f t="shared" si="636"/>
        <v>1.5890546602550864E-3</v>
      </c>
      <c r="AF446" s="13">
        <f t="shared" si="637"/>
        <v>1.1750024347807638E-3</v>
      </c>
      <c r="AG446" s="13">
        <f t="shared" si="638"/>
        <v>5.7922518600633246E-4</v>
      </c>
      <c r="AH446" s="13">
        <f t="shared" si="639"/>
        <v>2.2803781122459565E-2</v>
      </c>
      <c r="AI446" s="13">
        <f t="shared" si="640"/>
        <v>1.5712210954604608E-2</v>
      </c>
      <c r="AJ446" s="13">
        <f t="shared" si="641"/>
        <v>5.4129964622149857E-3</v>
      </c>
      <c r="AK446" s="13">
        <f t="shared" si="642"/>
        <v>1.2432169597097204E-3</v>
      </c>
      <c r="AL446" s="13">
        <f t="shared" si="643"/>
        <v>8.7284620294358304E-6</v>
      </c>
      <c r="AM446" s="13">
        <f t="shared" si="644"/>
        <v>1.4807077300093974E-4</v>
      </c>
      <c r="AN446" s="13">
        <f t="shared" si="645"/>
        <v>2.1897738718194232E-4</v>
      </c>
      <c r="AO446" s="13">
        <f t="shared" si="646"/>
        <v>1.6191951701611623E-4</v>
      </c>
      <c r="AP446" s="13">
        <f t="shared" si="647"/>
        <v>7.9819291931267113E-5</v>
      </c>
      <c r="AQ446" s="13">
        <f t="shared" si="648"/>
        <v>2.9510584093645945E-5</v>
      </c>
      <c r="AR446" s="13">
        <f t="shared" si="649"/>
        <v>6.7447644215829156E-3</v>
      </c>
      <c r="AS446" s="13">
        <f t="shared" si="650"/>
        <v>4.6472627000724454E-3</v>
      </c>
      <c r="AT446" s="13">
        <f t="shared" si="651"/>
        <v>1.6010233459285196E-3</v>
      </c>
      <c r="AU446" s="13">
        <f t="shared" si="652"/>
        <v>3.6771119110154811E-4</v>
      </c>
      <c r="AV446" s="13">
        <f t="shared" si="653"/>
        <v>6.3339888393180836E-5</v>
      </c>
      <c r="AW446" s="13">
        <f t="shared" si="654"/>
        <v>2.4705610467114718E-7</v>
      </c>
      <c r="AX446" s="13">
        <f t="shared" si="655"/>
        <v>1.7003899551485163E-5</v>
      </c>
      <c r="AY446" s="13">
        <f t="shared" si="656"/>
        <v>2.5146552693858029E-5</v>
      </c>
      <c r="AZ446" s="13">
        <f t="shared" si="657"/>
        <v>1.8594238059050041E-5</v>
      </c>
      <c r="BA446" s="13">
        <f t="shared" si="658"/>
        <v>9.166152068790257E-6</v>
      </c>
      <c r="BB446" s="13">
        <f t="shared" si="659"/>
        <v>3.3888862566471963E-6</v>
      </c>
      <c r="BC446" s="13">
        <f t="shared" si="660"/>
        <v>1.0023442748322603E-6</v>
      </c>
      <c r="BD446" s="13">
        <f t="shared" si="661"/>
        <v>1.6624380133259853E-3</v>
      </c>
      <c r="BE446" s="13">
        <f t="shared" si="662"/>
        <v>1.1454493719291743E-3</v>
      </c>
      <c r="BF446" s="13">
        <f t="shared" si="663"/>
        <v>3.9461749946031229E-4</v>
      </c>
      <c r="BG446" s="13">
        <f t="shared" si="664"/>
        <v>9.0632826263949061E-5</v>
      </c>
      <c r="BH446" s="13">
        <f t="shared" si="665"/>
        <v>1.561190749490059E-5</v>
      </c>
      <c r="BI446" s="13">
        <f t="shared" si="666"/>
        <v>2.1513764111869676E-6</v>
      </c>
      <c r="BJ446" s="14">
        <f t="shared" si="667"/>
        <v>0.17357745051276163</v>
      </c>
      <c r="BK446" s="14">
        <f t="shared" si="668"/>
        <v>0.26431920825666594</v>
      </c>
      <c r="BL446" s="14">
        <f t="shared" si="669"/>
        <v>0.49958754332352784</v>
      </c>
      <c r="BM446" s="14">
        <f t="shared" si="670"/>
        <v>0.3678017821111792</v>
      </c>
      <c r="BN446" s="14">
        <f t="shared" si="671"/>
        <v>0.63133646444557567</v>
      </c>
    </row>
    <row r="447" spans="1:66" x14ac:dyDescent="0.25">
      <c r="A447" t="s">
        <v>340</v>
      </c>
      <c r="B447" t="s">
        <v>385</v>
      </c>
      <c r="C447" t="s">
        <v>377</v>
      </c>
      <c r="D447" s="11">
        <v>44444</v>
      </c>
      <c r="E447" s="10">
        <f>VLOOKUP(A447,home!$A$2:$E$405,3,FALSE)</f>
        <v>1.3524355300859601</v>
      </c>
      <c r="F447" s="10">
        <f>VLOOKUP(B447,home!$B$2:$E$405,3,FALSE)</f>
        <v>0.53</v>
      </c>
      <c r="G447" s="10">
        <f>VLOOKUP(C447,away!$B$2:$E$405,4,FALSE)</f>
        <v>1.1100000000000001</v>
      </c>
      <c r="H447" s="10">
        <f>VLOOKUP(A447,away!$A$2:$E$405,3,FALSE)</f>
        <v>1.1318051575931201</v>
      </c>
      <c r="I447" s="10">
        <f>VLOOKUP(C447,away!$B$2:$E$405,3,FALSE)</f>
        <v>0.66</v>
      </c>
      <c r="J447" s="10">
        <f>VLOOKUP(B447,home!$B$2:$E$405,4,FALSE)</f>
        <v>0.59</v>
      </c>
      <c r="K447" s="12">
        <f t="shared" si="616"/>
        <v>0.79563782234957037</v>
      </c>
      <c r="L447" s="12">
        <f t="shared" si="617"/>
        <v>0.44072492836676092</v>
      </c>
      <c r="M447" s="13">
        <f t="shared" si="618"/>
        <v>0.2904386970175647</v>
      </c>
      <c r="N447" s="13">
        <f t="shared" si="619"/>
        <v>0.23108401242110185</v>
      </c>
      <c r="O447" s="13">
        <f t="shared" si="620"/>
        <v>0.1280035739380016</v>
      </c>
      <c r="P447" s="13">
        <f t="shared" si="621"/>
        <v>0.10184448482099381</v>
      </c>
      <c r="Q447" s="13">
        <f t="shared" si="622"/>
        <v>9.1929590211263248E-2</v>
      </c>
      <c r="R447" s="13">
        <f t="shared" si="623"/>
        <v>2.8207182977257564E-2</v>
      </c>
      <c r="S447" s="13">
        <f t="shared" si="624"/>
        <v>8.9281311297047597E-3</v>
      </c>
      <c r="T447" s="13">
        <f t="shared" si="625"/>
        <v>4.0515662060644685E-2</v>
      </c>
      <c r="U447" s="13">
        <f t="shared" si="626"/>
        <v>2.244270163864108E-2</v>
      </c>
      <c r="V447" s="13">
        <f t="shared" si="627"/>
        <v>3.4785727194995217E-4</v>
      </c>
      <c r="W447" s="13">
        <f t="shared" si="628"/>
        <v>2.438088632172597E-2</v>
      </c>
      <c r="X447" s="13">
        <f t="shared" si="629"/>
        <v>1.0745264377660818E-2</v>
      </c>
      <c r="Y447" s="13">
        <f t="shared" si="630"/>
        <v>2.367852936563236E-3</v>
      </c>
      <c r="Z447" s="13">
        <f t="shared" si="631"/>
        <v>4.1438695656933191E-3</v>
      </c>
      <c r="AA447" s="13">
        <f t="shared" si="632"/>
        <v>3.2970193573488922E-3</v>
      </c>
      <c r="AB447" s="13">
        <f t="shared" si="633"/>
        <v>1.3116166508627262E-3</v>
      </c>
      <c r="AC447" s="13">
        <f t="shared" si="634"/>
        <v>7.623670893542443E-6</v>
      </c>
      <c r="AD447" s="13">
        <f t="shared" si="635"/>
        <v>4.8495888249926178E-3</v>
      </c>
      <c r="AE447" s="13">
        <f t="shared" si="636"/>
        <v>2.1373346875031159E-3</v>
      </c>
      <c r="AF447" s="13">
        <f t="shared" si="637"/>
        <v>4.7098833852280195E-4</v>
      </c>
      <c r="AG447" s="13">
        <f t="shared" si="638"/>
        <v>6.9192100585680543E-5</v>
      </c>
      <c r="AH447" s="13">
        <f t="shared" si="639"/>
        <v>4.5657665437534719E-4</v>
      </c>
      <c r="AI447" s="13">
        <f t="shared" si="640"/>
        <v>3.6326965502285366E-4</v>
      </c>
      <c r="AJ447" s="13">
        <f t="shared" si="641"/>
        <v>1.4451553862403145E-4</v>
      </c>
      <c r="AK447" s="13">
        <f t="shared" si="642"/>
        <v>3.8327342815499886E-5</v>
      </c>
      <c r="AL447" s="13">
        <f t="shared" si="643"/>
        <v>1.0693187134780184E-7</v>
      </c>
      <c r="AM447" s="13">
        <f t="shared" si="644"/>
        <v>7.7170325840158788E-4</v>
      </c>
      <c r="AN447" s="13">
        <f t="shared" si="645"/>
        <v>3.4010886327943583E-4</v>
      </c>
      <c r="AO447" s="13">
        <f t="shared" si="646"/>
        <v>7.4947227202864906E-5</v>
      </c>
      <c r="AP447" s="13">
        <f t="shared" si="647"/>
        <v>1.1010370446756664E-5</v>
      </c>
      <c r="AQ447" s="13">
        <f t="shared" si="648"/>
        <v>1.2131361816095829E-6</v>
      </c>
      <c r="AR447" s="13">
        <f t="shared" si="649"/>
        <v>4.0244942658702042E-5</v>
      </c>
      <c r="AS447" s="13">
        <f t="shared" si="650"/>
        <v>3.2020398537553018E-5</v>
      </c>
      <c r="AT447" s="13">
        <f t="shared" si="651"/>
        <v>1.2738320081592023E-5</v>
      </c>
      <c r="AU447" s="13">
        <f t="shared" si="652"/>
        <v>3.3783630833698944E-6</v>
      </c>
      <c r="AV447" s="13">
        <f t="shared" si="653"/>
        <v>6.7198836168965053E-7</v>
      </c>
      <c r="AW447" s="13">
        <f t="shared" si="654"/>
        <v>1.0415681767876215E-9</v>
      </c>
      <c r="AX447" s="13">
        <f t="shared" si="655"/>
        <v>1.0233271666911783E-4</v>
      </c>
      <c r="AY447" s="13">
        <f t="shared" si="656"/>
        <v>4.5100579223573E-5</v>
      </c>
      <c r="AZ447" s="13">
        <f t="shared" si="657"/>
        <v>9.9384747738043167E-6</v>
      </c>
      <c r="BA447" s="13">
        <f t="shared" si="658"/>
        <v>1.4600445275865892E-6</v>
      </c>
      <c r="BB447" s="13">
        <f t="shared" si="659"/>
        <v>1.6086950495822019E-7</v>
      </c>
      <c r="BC447" s="13">
        <f t="shared" si="660"/>
        <v>1.4179840209821574E-8</v>
      </c>
      <c r="BD447" s="13">
        <f t="shared" si="661"/>
        <v>2.956158245063476E-6</v>
      </c>
      <c r="BE447" s="13">
        <f t="shared" si="662"/>
        <v>2.3520313086230314E-6</v>
      </c>
      <c r="BF447" s="13">
        <f t="shared" si="663"/>
        <v>9.3568253424541938E-7</v>
      </c>
      <c r="BG447" s="13">
        <f t="shared" si="664"/>
        <v>2.4815480465251767E-7</v>
      </c>
      <c r="BH447" s="13">
        <f t="shared" si="665"/>
        <v>4.9360337094828037E-8</v>
      </c>
      <c r="BI447" s="13">
        <f t="shared" si="666"/>
        <v>7.8545902233139416E-9</v>
      </c>
      <c r="BJ447" s="14">
        <f t="shared" si="667"/>
        <v>0.40990836200061553</v>
      </c>
      <c r="BK447" s="14">
        <f t="shared" si="668"/>
        <v>0.40161200142220166</v>
      </c>
      <c r="BL447" s="14">
        <f t="shared" si="669"/>
        <v>0.18436038700749235</v>
      </c>
      <c r="BM447" s="14">
        <f t="shared" si="670"/>
        <v>0.12847197907216476</v>
      </c>
      <c r="BN447" s="14">
        <f t="shared" si="671"/>
        <v>0.8715075413861828</v>
      </c>
    </row>
    <row r="448" spans="1:66" x14ac:dyDescent="0.25">
      <c r="A448" t="s">
        <v>340</v>
      </c>
      <c r="B448" t="s">
        <v>428</v>
      </c>
      <c r="C448" t="s">
        <v>429</v>
      </c>
      <c r="D448" s="11">
        <v>44444</v>
      </c>
      <c r="E448" s="10">
        <f>VLOOKUP(A448,home!$A$2:$E$405,3,FALSE)</f>
        <v>1.3524355300859601</v>
      </c>
      <c r="F448" s="10">
        <f>VLOOKUP(B448,home!$B$2:$E$405,3,FALSE)</f>
        <v>1.23</v>
      </c>
      <c r="G448" s="10">
        <f>VLOOKUP(C448,away!$B$2:$E$405,4,FALSE)</f>
        <v>0.94</v>
      </c>
      <c r="H448" s="10">
        <f>VLOOKUP(A448,away!$A$2:$E$405,3,FALSE)</f>
        <v>1.1318051575931201</v>
      </c>
      <c r="I448" s="10">
        <f>VLOOKUP(C448,away!$B$2:$E$405,3,FALSE)</f>
        <v>0.57999999999999996</v>
      </c>
      <c r="J448" s="10">
        <f>VLOOKUP(B448,home!$B$2:$E$405,4,FALSE)</f>
        <v>1.08</v>
      </c>
      <c r="K448" s="12">
        <f t="shared" si="616"/>
        <v>1.5636859598853869</v>
      </c>
      <c r="L448" s="12">
        <f t="shared" si="617"/>
        <v>0.70896275071633041</v>
      </c>
      <c r="M448" s="13">
        <f t="shared" si="618"/>
        <v>0.10303889809864358</v>
      </c>
      <c r="N448" s="13">
        <f t="shared" si="619"/>
        <v>0.16112047827891007</v>
      </c>
      <c r="O448" s="13">
        <f t="shared" si="620"/>
        <v>7.3050740626794022E-2</v>
      </c>
      <c r="P448" s="13">
        <f t="shared" si="621"/>
        <v>0.11422841747734684</v>
      </c>
      <c r="Q448" s="13">
        <f t="shared" si="622"/>
        <v>0.12597091486737508</v>
      </c>
      <c r="R448" s="13">
        <f t="shared" si="623"/>
        <v>2.5895127008318541E-2</v>
      </c>
      <c r="S448" s="13">
        <f t="shared" si="624"/>
        <v>3.1658265956239898E-2</v>
      </c>
      <c r="T448" s="13">
        <f t="shared" si="625"/>
        <v>8.930868631462692E-2</v>
      </c>
      <c r="U448" s="13">
        <f t="shared" si="626"/>
        <v>4.049184653235658E-2</v>
      </c>
      <c r="V448" s="13">
        <f t="shared" si="627"/>
        <v>3.8995776104285003E-3</v>
      </c>
      <c r="W448" s="13">
        <f t="shared" si="628"/>
        <v>6.5659650310677248E-2</v>
      </c>
      <c r="X448" s="13">
        <f t="shared" si="629"/>
        <v>4.6550246295330104E-2</v>
      </c>
      <c r="Y448" s="13">
        <f t="shared" si="630"/>
        <v>1.6501195330029948E-2</v>
      </c>
      <c r="Z448" s="13">
        <f t="shared" si="631"/>
        <v>6.1195601579887519E-3</v>
      </c>
      <c r="AA448" s="13">
        <f t="shared" si="632"/>
        <v>9.5690702997210109E-3</v>
      </c>
      <c r="AB448" s="13">
        <f t="shared" si="633"/>
        <v>7.4815104384149999E-3</v>
      </c>
      <c r="AC448" s="13">
        <f t="shared" si="634"/>
        <v>2.701907892850451E-4</v>
      </c>
      <c r="AD448" s="13">
        <f t="shared" si="635"/>
        <v>2.5667768330447569E-2</v>
      </c>
      <c r="AE448" s="13">
        <f t="shared" si="636"/>
        <v>1.8197491640303619E-2</v>
      </c>
      <c r="AF448" s="13">
        <f t="shared" si="637"/>
        <v>6.4506718647235409E-3</v>
      </c>
      <c r="AG448" s="13">
        <f t="shared" si="638"/>
        <v>1.5244286897276142E-3</v>
      </c>
      <c r="AH448" s="13">
        <f t="shared" si="639"/>
        <v>1.0846350506954414E-3</v>
      </c>
      <c r="AI448" s="13">
        <f t="shared" si="640"/>
        <v>1.6960286003720366E-3</v>
      </c>
      <c r="AJ448" s="13">
        <f t="shared" si="641"/>
        <v>1.326028054982909E-3</v>
      </c>
      <c r="AK448" s="13">
        <f t="shared" si="642"/>
        <v>6.9116381733030083E-4</v>
      </c>
      <c r="AL448" s="13">
        <f t="shared" si="643"/>
        <v>1.1981287395926555E-5</v>
      </c>
      <c r="AM448" s="13">
        <f t="shared" si="644"/>
        <v>8.0272657919823239E-3</v>
      </c>
      <c r="AN448" s="13">
        <f t="shared" si="645"/>
        <v>5.6910324366148905E-3</v>
      </c>
      <c r="AO448" s="13">
        <f t="shared" si="646"/>
        <v>2.0173650053391763E-3</v>
      </c>
      <c r="AP448" s="13">
        <f t="shared" si="647"/>
        <v>4.7674554779470916E-4</v>
      </c>
      <c r="AQ448" s="13">
        <f t="shared" si="648"/>
        <v>8.4498708739075162E-5</v>
      </c>
      <c r="AR448" s="13">
        <f t="shared" si="649"/>
        <v>1.5379316981287738E-4</v>
      </c>
      <c r="AS448" s="13">
        <f t="shared" si="650"/>
        <v>2.4048422036266546E-4</v>
      </c>
      <c r="AT448" s="13">
        <f t="shared" si="651"/>
        <v>1.8802089947754177E-4</v>
      </c>
      <c r="AU448" s="13">
        <f t="shared" si="652"/>
        <v>9.8001880226017914E-5</v>
      </c>
      <c r="AV448" s="13">
        <f t="shared" si="653"/>
        <v>3.8311041037948409E-5</v>
      </c>
      <c r="AW448" s="13">
        <f t="shared" si="654"/>
        <v>3.6895545809304983E-7</v>
      </c>
      <c r="AX448" s="13">
        <f t="shared" si="655"/>
        <v>2.0920204691985025E-3</v>
      </c>
      <c r="AY448" s="13">
        <f t="shared" si="656"/>
        <v>1.4831645863978384E-3</v>
      </c>
      <c r="AZ448" s="13">
        <f t="shared" si="657"/>
        <v>5.2575422246882995E-4</v>
      </c>
      <c r="BA448" s="13">
        <f t="shared" si="658"/>
        <v>1.2424671992074243E-4</v>
      </c>
      <c r="BB448" s="13">
        <f t="shared" si="659"/>
        <v>2.2021574080622756E-5</v>
      </c>
      <c r="BC448" s="13">
        <f t="shared" si="660"/>
        <v>3.1224951470603516E-6</v>
      </c>
      <c r="BD448" s="13">
        <f t="shared" si="661"/>
        <v>1.817227145198687E-5</v>
      </c>
      <c r="BE448" s="13">
        <f t="shared" si="662"/>
        <v>2.8415725728697902E-5</v>
      </c>
      <c r="BF448" s="13">
        <f t="shared" si="663"/>
        <v>2.2216635680959438E-5</v>
      </c>
      <c r="BG448" s="13">
        <f t="shared" si="664"/>
        <v>1.1579947096734999E-5</v>
      </c>
      <c r="BH448" s="13">
        <f t="shared" si="665"/>
        <v>4.5268501728450194E-6</v>
      </c>
      <c r="BI448" s="13">
        <f t="shared" si="666"/>
        <v>1.4157144115564978E-6</v>
      </c>
      <c r="BJ448" s="14">
        <f t="shared" si="667"/>
        <v>0.57749876947983558</v>
      </c>
      <c r="BK448" s="14">
        <f t="shared" si="668"/>
        <v>0.25459049580573762</v>
      </c>
      <c r="BL448" s="14">
        <f t="shared" si="669"/>
        <v>0.1620910887844457</v>
      </c>
      <c r="BM448" s="14">
        <f t="shared" si="670"/>
        <v>0.39551254223967963</v>
      </c>
      <c r="BN448" s="14">
        <f t="shared" si="671"/>
        <v>0.6033045763573881</v>
      </c>
    </row>
    <row r="449" spans="1:66" x14ac:dyDescent="0.25">
      <c r="A449" t="s">
        <v>340</v>
      </c>
      <c r="B449" t="s">
        <v>431</v>
      </c>
      <c r="C449" t="s">
        <v>365</v>
      </c>
      <c r="D449" s="11">
        <v>44444</v>
      </c>
      <c r="E449" s="10">
        <f>VLOOKUP(A449,home!$A$2:$E$405,3,FALSE)</f>
        <v>1.3524355300859601</v>
      </c>
      <c r="F449" s="10">
        <f>VLOOKUP(B449,home!$B$2:$E$405,3,FALSE)</f>
        <v>1.03</v>
      </c>
      <c r="G449" s="10">
        <f>VLOOKUP(C449,away!$B$2:$E$405,4,FALSE)</f>
        <v>1.07</v>
      </c>
      <c r="H449" s="10">
        <f>VLOOKUP(A449,away!$A$2:$E$405,3,FALSE)</f>
        <v>1.1318051575931201</v>
      </c>
      <c r="I449" s="10">
        <f>VLOOKUP(C449,away!$B$2:$E$405,3,FALSE)</f>
        <v>0.94</v>
      </c>
      <c r="J449" s="10">
        <f>VLOOKUP(B449,home!$B$2:$E$405,4,FALSE)</f>
        <v>1.1299999999999999</v>
      </c>
      <c r="K449" s="12">
        <f t="shared" si="616"/>
        <v>1.4905191977077368</v>
      </c>
      <c r="L449" s="12">
        <f t="shared" si="617"/>
        <v>1.2022034383954119</v>
      </c>
      <c r="M449" s="13">
        <f t="shared" si="618"/>
        <v>6.7696375639463027E-2</v>
      </c>
      <c r="N449" s="13">
        <f t="shared" si="619"/>
        <v>0.100902747505854</v>
      </c>
      <c r="O449" s="13">
        <f t="shared" si="620"/>
        <v>8.1384815560669843E-2</v>
      </c>
      <c r="P449" s="13">
        <f t="shared" si="621"/>
        <v>0.12130562999508174</v>
      </c>
      <c r="Q449" s="13">
        <f t="shared" si="622"/>
        <v>7.5198741129465937E-2</v>
      </c>
      <c r="R449" s="13">
        <f t="shared" si="623"/>
        <v>4.8920552550106862E-2</v>
      </c>
      <c r="S449" s="13">
        <f t="shared" si="624"/>
        <v>5.434211111564171E-2</v>
      </c>
      <c r="T449" s="13">
        <f t="shared" si="625"/>
        <v>9.0404185148850416E-2</v>
      </c>
      <c r="U449" s="13">
        <f t="shared" si="626"/>
        <v>7.2917022738404447E-2</v>
      </c>
      <c r="V449" s="13">
        <f t="shared" si="627"/>
        <v>1.0819558427656308E-2</v>
      </c>
      <c r="W449" s="13">
        <f t="shared" si="628"/>
        <v>3.7361722432307801E-2</v>
      </c>
      <c r="X449" s="13">
        <f t="shared" si="629"/>
        <v>4.4916391172495421E-2</v>
      </c>
      <c r="Y449" s="13">
        <f t="shared" si="630"/>
        <v>2.6999319953943668E-2</v>
      </c>
      <c r="Z449" s="13">
        <f t="shared" si="631"/>
        <v>1.9604152161313962E-2</v>
      </c>
      <c r="AA449" s="13">
        <f t="shared" si="632"/>
        <v>2.9220365151222082E-2</v>
      </c>
      <c r="AB449" s="13">
        <f t="shared" si="633"/>
        <v>2.1776757610963326E-2</v>
      </c>
      <c r="AC449" s="13">
        <f t="shared" si="634"/>
        <v>1.2117278611094035E-3</v>
      </c>
      <c r="AD449" s="13">
        <f t="shared" si="635"/>
        <v>1.3922091136195636E-2</v>
      </c>
      <c r="AE449" s="13">
        <f t="shared" si="636"/>
        <v>1.6737185833588679E-2</v>
      </c>
      <c r="AF449" s="13">
        <f t="shared" si="637"/>
        <v>1.0060751179101645E-2</v>
      </c>
      <c r="AG449" s="13">
        <f t="shared" si="638"/>
        <v>4.0316898867855631E-3</v>
      </c>
      <c r="AH449" s="13">
        <f t="shared" si="639"/>
        <v>5.8920447837896243E-3</v>
      </c>
      <c r="AI449" s="13">
        <f t="shared" si="640"/>
        <v>8.7822058639921655E-3</v>
      </c>
      <c r="AJ449" s="13">
        <f t="shared" si="641"/>
        <v>6.5450232192508931E-3</v>
      </c>
      <c r="AK449" s="13">
        <f t="shared" si="642"/>
        <v>3.251827585912118E-3</v>
      </c>
      <c r="AL449" s="13">
        <f t="shared" si="643"/>
        <v>8.6852160214487376E-5</v>
      </c>
      <c r="AM449" s="13">
        <f t="shared" si="644"/>
        <v>4.1502288221472623E-3</v>
      </c>
      <c r="AN449" s="13">
        <f t="shared" si="645"/>
        <v>4.989419360113179E-3</v>
      </c>
      <c r="AO449" s="13">
        <f t="shared" si="646"/>
        <v>2.9991485551623502E-3</v>
      </c>
      <c r="AP449" s="13">
        <f t="shared" si="647"/>
        <v>1.2018622350916026E-3</v>
      </c>
      <c r="AQ449" s="13">
        <f t="shared" si="648"/>
        <v>3.6122072787618E-4</v>
      </c>
      <c r="AR449" s="13">
        <f t="shared" si="649"/>
        <v>1.4166872996503271E-3</v>
      </c>
      <c r="AS449" s="13">
        <f t="shared" si="650"/>
        <v>2.1115996172775455E-3</v>
      </c>
      <c r="AT449" s="13">
        <f t="shared" si="651"/>
        <v>1.5736898837122458E-3</v>
      </c>
      <c r="AU449" s="13">
        <f t="shared" si="652"/>
        <v>7.8187166097051981E-4</v>
      </c>
      <c r="AV449" s="13">
        <f t="shared" si="653"/>
        <v>2.9134868020504851E-4</v>
      </c>
      <c r="AW449" s="13">
        <f t="shared" si="654"/>
        <v>4.3230838971690674E-6</v>
      </c>
      <c r="AX449" s="13">
        <f t="shared" si="655"/>
        <v>1.0309992890484103E-3</v>
      </c>
      <c r="AY449" s="13">
        <f t="shared" si="656"/>
        <v>1.239470890277224E-3</v>
      </c>
      <c r="AZ449" s="13">
        <f t="shared" si="657"/>
        <v>7.4504808304115056E-4</v>
      </c>
      <c r="BA449" s="13">
        <f t="shared" si="658"/>
        <v>2.9856645573399378E-4</v>
      </c>
      <c r="BB449" s="13">
        <f t="shared" si="659"/>
        <v>8.9734404918234744E-5</v>
      </c>
      <c r="BC449" s="13">
        <f t="shared" si="660"/>
        <v>2.1575802027013588E-5</v>
      </c>
      <c r="BD449" s="13">
        <f t="shared" si="661"/>
        <v>2.8385772379512213E-4</v>
      </c>
      <c r="BE449" s="13">
        <f t="shared" si="662"/>
        <v>4.2309538673424978E-4</v>
      </c>
      <c r="BF449" s="13">
        <f t="shared" si="663"/>
        <v>3.1531589819448936E-4</v>
      </c>
      <c r="BG449" s="13">
        <f t="shared" si="664"/>
        <v>1.5666146653378163E-4</v>
      </c>
      <c r="BH449" s="13">
        <f t="shared" si="665"/>
        <v>5.8376730852412381E-5</v>
      </c>
      <c r="BI449" s="13">
        <f t="shared" si="666"/>
        <v>1.7402327606987637E-5</v>
      </c>
      <c r="BJ449" s="14">
        <f t="shared" si="667"/>
        <v>0.43766210000402533</v>
      </c>
      <c r="BK449" s="14">
        <f t="shared" si="668"/>
        <v>0.25670172608944392</v>
      </c>
      <c r="BL449" s="14">
        <f t="shared" si="669"/>
        <v>0.28612052173984409</v>
      </c>
      <c r="BM449" s="14">
        <f t="shared" si="670"/>
        <v>0.5034444898076057</v>
      </c>
      <c r="BN449" s="14">
        <f t="shared" si="671"/>
        <v>0.49540886238064141</v>
      </c>
    </row>
    <row r="450" spans="1:66" x14ac:dyDescent="0.25">
      <c r="A450" t="s">
        <v>340</v>
      </c>
      <c r="B450" t="s">
        <v>413</v>
      </c>
      <c r="C450" t="s">
        <v>415</v>
      </c>
      <c r="D450" s="11">
        <v>44444</v>
      </c>
      <c r="E450" s="10">
        <f>VLOOKUP(A450,home!$A$2:$E$405,3,FALSE)</f>
        <v>1.3524355300859601</v>
      </c>
      <c r="F450" s="10">
        <f>VLOOKUP(B450,home!$B$2:$E$405,3,FALSE)</f>
        <v>1.27</v>
      </c>
      <c r="G450" s="10">
        <f>VLOOKUP(C450,away!$B$2:$E$405,4,FALSE)</f>
        <v>0.74</v>
      </c>
      <c r="H450" s="10">
        <f>VLOOKUP(A450,away!$A$2:$E$405,3,FALSE)</f>
        <v>1.1318051575931201</v>
      </c>
      <c r="I450" s="10">
        <f>VLOOKUP(C450,away!$B$2:$E$405,3,FALSE)</f>
        <v>1.07</v>
      </c>
      <c r="J450" s="10">
        <f>VLOOKUP(B450,home!$B$2:$E$405,4,FALSE)</f>
        <v>0.59</v>
      </c>
      <c r="K450" s="12">
        <f t="shared" si="616"/>
        <v>1.2710189111747852</v>
      </c>
      <c r="L450" s="12">
        <f t="shared" si="617"/>
        <v>0.71450859598853667</v>
      </c>
      <c r="M450" s="13">
        <f t="shared" si="618"/>
        <v>0.13730816396957191</v>
      </c>
      <c r="N450" s="13">
        <f t="shared" si="619"/>
        <v>0.17452127306401413</v>
      </c>
      <c r="O450" s="13">
        <f t="shared" si="620"/>
        <v>9.8107863455662581E-2</v>
      </c>
      <c r="P450" s="13">
        <f t="shared" si="621"/>
        <v>0.12469694978710073</v>
      </c>
      <c r="Q450" s="13">
        <f t="shared" si="622"/>
        <v>0.11090991923333032</v>
      </c>
      <c r="R450" s="13">
        <f t="shared" si="623"/>
        <v>3.5049455886570269E-2</v>
      </c>
      <c r="S450" s="13">
        <f t="shared" si="624"/>
        <v>2.8311006492033004E-2</v>
      </c>
      <c r="T450" s="13">
        <f t="shared" si="625"/>
        <v>7.9246090672608835E-2</v>
      </c>
      <c r="U450" s="13">
        <f t="shared" si="626"/>
        <v>4.4548521258217198E-2</v>
      </c>
      <c r="V450" s="13">
        <f t="shared" si="627"/>
        <v>2.8567502251048908E-3</v>
      </c>
      <c r="W450" s="13">
        <f t="shared" si="628"/>
        <v>4.6989534927476949E-2</v>
      </c>
      <c r="X450" s="13">
        <f t="shared" si="629"/>
        <v>3.3574426627185856E-2</v>
      </c>
      <c r="Y450" s="13">
        <f t="shared" si="630"/>
        <v>1.1994608215255354E-2</v>
      </c>
      <c r="Z450" s="13">
        <f t="shared" si="631"/>
        <v>8.3477125052251605E-3</v>
      </c>
      <c r="AA450" s="13">
        <f t="shared" si="632"/>
        <v>1.061010045919142E-2</v>
      </c>
      <c r="AB450" s="13">
        <f t="shared" si="633"/>
        <v>6.7428191665482853E-3</v>
      </c>
      <c r="AC450" s="13">
        <f t="shared" si="634"/>
        <v>1.6214806037185767E-4</v>
      </c>
      <c r="AD450" s="13">
        <f t="shared" si="635"/>
        <v>1.4931146880032822E-2</v>
      </c>
      <c r="AE450" s="13">
        <f t="shared" si="636"/>
        <v>1.0668432793750869E-2</v>
      </c>
      <c r="AF450" s="13">
        <f t="shared" si="637"/>
        <v>3.8113434684304975E-3</v>
      </c>
      <c r="AG450" s="13">
        <f t="shared" si="638"/>
        <v>9.0774589015278509E-4</v>
      </c>
      <c r="AH450" s="13">
        <f t="shared" si="639"/>
        <v>1.4911280854560942E-3</v>
      </c>
      <c r="AI450" s="13">
        <f t="shared" si="640"/>
        <v>1.8952519955985469E-3</v>
      </c>
      <c r="AJ450" s="13">
        <f t="shared" si="641"/>
        <v>1.204450563923752E-3</v>
      </c>
      <c r="AK450" s="13">
        <f t="shared" si="642"/>
        <v>5.1029314810740773E-4</v>
      </c>
      <c r="AL450" s="13">
        <f t="shared" si="643"/>
        <v>5.8902159806742517E-6</v>
      </c>
      <c r="AM450" s="13">
        <f t="shared" si="644"/>
        <v>3.7955540100100215E-3</v>
      </c>
      <c r="AN450" s="13">
        <f t="shared" si="645"/>
        <v>2.7119559666909203E-3</v>
      </c>
      <c r="AO450" s="13">
        <f t="shared" si="646"/>
        <v>9.6885792507153201E-4</v>
      </c>
      <c r="AP450" s="13">
        <f t="shared" si="647"/>
        <v>2.3075243858507581E-4</v>
      </c>
      <c r="AQ450" s="13">
        <f t="shared" si="648"/>
        <v>4.121865022858837E-5</v>
      </c>
      <c r="AR450" s="13">
        <f t="shared" si="649"/>
        <v>2.1308476695566176E-4</v>
      </c>
      <c r="AS450" s="13">
        <f t="shared" si="650"/>
        <v>2.7083476848391806E-4</v>
      </c>
      <c r="AT450" s="13">
        <f t="shared" si="651"/>
        <v>1.7211805627335232E-4</v>
      </c>
      <c r="AU450" s="13">
        <f t="shared" si="652"/>
        <v>7.2921768159358877E-5</v>
      </c>
      <c r="AV450" s="13">
        <f t="shared" si="653"/>
        <v>2.3171236591712105E-5</v>
      </c>
      <c r="AW450" s="13">
        <f t="shared" si="654"/>
        <v>1.4858952324286703E-7</v>
      </c>
      <c r="AX450" s="13">
        <f t="shared" si="655"/>
        <v>8.0403682085133769E-4</v>
      </c>
      <c r="AY450" s="13">
        <f t="shared" si="656"/>
        <v>5.7449121998957582E-4</v>
      </c>
      <c r="AZ450" s="13">
        <f t="shared" si="657"/>
        <v>2.0523945750124668E-4</v>
      </c>
      <c r="BA450" s="13">
        <f t="shared" si="658"/>
        <v>4.8881785540221584E-5</v>
      </c>
      <c r="BB450" s="13">
        <f t="shared" si="659"/>
        <v>8.7316139889391163E-6</v>
      </c>
      <c r="BC450" s="13">
        <f t="shared" si="660"/>
        <v>1.247762650390151E-6</v>
      </c>
      <c r="BD450" s="13">
        <f t="shared" si="661"/>
        <v>2.5375149610672402E-5</v>
      </c>
      <c r="BE450" s="13">
        <f t="shared" si="662"/>
        <v>3.2252295029054107E-5</v>
      </c>
      <c r="BF450" s="13">
        <f t="shared" si="663"/>
        <v>2.049663845535815E-5</v>
      </c>
      <c r="BG450" s="13">
        <f t="shared" si="664"/>
        <v>8.6838716974241815E-6</v>
      </c>
      <c r="BH450" s="13">
        <f t="shared" si="665"/>
        <v>2.7593412874104039E-6</v>
      </c>
      <c r="BI450" s="13">
        <f t="shared" si="666"/>
        <v>7.0143499173680024E-7</v>
      </c>
      <c r="BJ450" s="14">
        <f t="shared" si="667"/>
        <v>0.49694548942334626</v>
      </c>
      <c r="BK450" s="14">
        <f t="shared" si="668"/>
        <v>0.29391539997015265</v>
      </c>
      <c r="BL450" s="14">
        <f t="shared" si="669"/>
        <v>0.20100228334681119</v>
      </c>
      <c r="BM450" s="14">
        <f t="shared" si="670"/>
        <v>0.31904291721881917</v>
      </c>
      <c r="BN450" s="14">
        <f t="shared" si="671"/>
        <v>0.68059362539625001</v>
      </c>
    </row>
    <row r="451" spans="1:66" x14ac:dyDescent="0.25">
      <c r="A451" t="s">
        <v>342</v>
      </c>
      <c r="B451" t="s">
        <v>402</v>
      </c>
      <c r="C451" t="s">
        <v>384</v>
      </c>
      <c r="D451" s="11">
        <v>44444</v>
      </c>
      <c r="E451" s="10">
        <f>VLOOKUP(A451,home!$A$2:$E$405,3,FALSE)</f>
        <v>1.17067307692308</v>
      </c>
      <c r="F451" s="10">
        <f>VLOOKUP(B451,home!$B$2:$E$405,3,FALSE)</f>
        <v>0.85</v>
      </c>
      <c r="G451" s="10">
        <f>VLOOKUP(C451,away!$B$2:$E$405,4,FALSE)</f>
        <v>1.08</v>
      </c>
      <c r="H451" s="10">
        <f>VLOOKUP(A451,away!$A$2:$E$405,3,FALSE)</f>
        <v>0.85336538461538503</v>
      </c>
      <c r="I451" s="10">
        <f>VLOOKUP(C451,away!$B$2:$E$405,3,FALSE)</f>
        <v>0.99</v>
      </c>
      <c r="J451" s="10">
        <f>VLOOKUP(B451,home!$B$2:$E$405,4,FALSE)</f>
        <v>0.99</v>
      </c>
      <c r="K451" s="12">
        <f t="shared" si="616"/>
        <v>1.0746778846153875</v>
      </c>
      <c r="L451" s="12">
        <f t="shared" si="617"/>
        <v>0.83638341346153877</v>
      </c>
      <c r="M451" s="13">
        <f t="shared" si="618"/>
        <v>0.14792331253188243</v>
      </c>
      <c r="N451" s="13">
        <f t="shared" si="619"/>
        <v>0.15896991259706422</v>
      </c>
      <c r="O451" s="13">
        <f t="shared" si="620"/>
        <v>0.12372060506595382</v>
      </c>
      <c r="P451" s="13">
        <f t="shared" si="621"/>
        <v>0.13295979813561504</v>
      </c>
      <c r="Q451" s="13">
        <f t="shared" si="622"/>
        <v>8.5420724693653E-2</v>
      </c>
      <c r="R451" s="13">
        <f t="shared" si="623"/>
        <v>5.173893099029471E-2</v>
      </c>
      <c r="S451" s="13">
        <f t="shared" si="624"/>
        <v>2.9877487898422428E-2</v>
      </c>
      <c r="T451" s="13">
        <f t="shared" si="625"/>
        <v>7.144447729963585E-2</v>
      </c>
      <c r="U451" s="13">
        <f t="shared" si="626"/>
        <v>5.5602684908911432E-2</v>
      </c>
      <c r="V451" s="13">
        <f t="shared" si="627"/>
        <v>2.9839070677752716E-3</v>
      </c>
      <c r="W451" s="13">
        <f t="shared" si="628"/>
        <v>3.0599921238696141E-2</v>
      </c>
      <c r="X451" s="13">
        <f t="shared" si="629"/>
        <v>2.5593266577274915E-2</v>
      </c>
      <c r="Y451" s="13">
        <f t="shared" si="630"/>
        <v>1.0702891830766155E-2</v>
      </c>
      <c r="Z451" s="13">
        <f t="shared" si="631"/>
        <v>1.4424527903504561E-2</v>
      </c>
      <c r="AA451" s="13">
        <f t="shared" si="632"/>
        <v>1.5501721133913913E-2</v>
      </c>
      <c r="AB451" s="13">
        <f t="shared" si="633"/>
        <v>8.329678438046122E-3</v>
      </c>
      <c r="AC451" s="13">
        <f t="shared" si="634"/>
        <v>1.6762895355884331E-4</v>
      </c>
      <c r="AD451" s="13">
        <f t="shared" si="635"/>
        <v>8.2212646565498568E-3</v>
      </c>
      <c r="AE451" s="13">
        <f t="shared" si="636"/>
        <v>6.876129396415874E-3</v>
      </c>
      <c r="AF451" s="13">
        <f t="shared" si="637"/>
        <v>2.8755402879887698E-3</v>
      </c>
      <c r="AG451" s="13">
        <f t="shared" si="638"/>
        <v>8.0168473387140786E-4</v>
      </c>
      <c r="AH451" s="13">
        <f t="shared" si="639"/>
        <v>3.0161089713760885E-3</v>
      </c>
      <c r="AI451" s="13">
        <f t="shared" si="640"/>
        <v>3.2413456091279474E-3</v>
      </c>
      <c r="AJ451" s="13">
        <f t="shared" si="641"/>
        <v>1.7417012212624981E-3</v>
      </c>
      <c r="AK451" s="13">
        <f t="shared" si="642"/>
        <v>6.23922594699473E-4</v>
      </c>
      <c r="AL451" s="13">
        <f t="shared" si="643"/>
        <v>6.0268828341886758E-6</v>
      </c>
      <c r="AM451" s="13">
        <f t="shared" si="644"/>
        <v>1.7670422619928509E-3</v>
      </c>
      <c r="AN451" s="13">
        <f t="shared" si="645"/>
        <v>1.4779248388163792E-3</v>
      </c>
      <c r="AO451" s="13">
        <f t="shared" si="646"/>
        <v>6.1805591076441891E-4</v>
      </c>
      <c r="AP451" s="13">
        <f t="shared" si="647"/>
        <v>1.72310570785075E-4</v>
      </c>
      <c r="AQ451" s="13">
        <f t="shared" si="648"/>
        <v>3.6029425842181772E-5</v>
      </c>
      <c r="AR451" s="13">
        <f t="shared" si="649"/>
        <v>5.0452470337030092E-4</v>
      </c>
      <c r="AS451" s="13">
        <f t="shared" si="650"/>
        <v>5.4220154095420089E-4</v>
      </c>
      <c r="AT451" s="13">
        <f t="shared" si="651"/>
        <v>2.9134600253393194E-4</v>
      </c>
      <c r="AU451" s="13">
        <f t="shared" si="652"/>
        <v>1.0436770189810513E-4</v>
      </c>
      <c r="AV451" s="13">
        <f t="shared" si="653"/>
        <v>2.8040415274506239E-5</v>
      </c>
      <c r="AW451" s="13">
        <f t="shared" si="654"/>
        <v>1.5047833294025524E-7</v>
      </c>
      <c r="AX451" s="13">
        <f t="shared" si="655"/>
        <v>3.1650020669074427E-4</v>
      </c>
      <c r="AY451" s="13">
        <f t="shared" si="656"/>
        <v>2.6471552323328721E-4</v>
      </c>
      <c r="AZ451" s="13">
        <f t="shared" si="657"/>
        <v>1.1070183645905702E-4</v>
      </c>
      <c r="BA451" s="13">
        <f t="shared" si="658"/>
        <v>3.0863059951362382E-5</v>
      </c>
      <c r="BB451" s="13">
        <f t="shared" si="659"/>
        <v>6.4533378579971434E-6</v>
      </c>
      <c r="BC451" s="13">
        <f t="shared" si="660"/>
        <v>1.0794929491784456E-6</v>
      </c>
      <c r="BD451" s="13">
        <f t="shared" si="661"/>
        <v>7.0329348930087078E-5</v>
      </c>
      <c r="BE451" s="13">
        <f t="shared" si="662"/>
        <v>7.5581395934563435E-5</v>
      </c>
      <c r="BF451" s="13">
        <f t="shared" si="663"/>
        <v>4.0612827349617341E-5</v>
      </c>
      <c r="BG451" s="13">
        <f t="shared" si="664"/>
        <v>1.4548569128112241E-5</v>
      </c>
      <c r="BH451" s="13">
        <f t="shared" si="665"/>
        <v>3.9087563736950979E-6</v>
      </c>
      <c r="BI451" s="13">
        <f t="shared" si="666"/>
        <v>8.401308062319126E-7</v>
      </c>
      <c r="BJ451" s="14">
        <f t="shared" si="667"/>
        <v>0.40630748977725872</v>
      </c>
      <c r="BK451" s="14">
        <f t="shared" si="668"/>
        <v>0.31418287699332148</v>
      </c>
      <c r="BL451" s="14">
        <f t="shared" si="669"/>
        <v>0.26519300032613935</v>
      </c>
      <c r="BM451" s="14">
        <f t="shared" si="670"/>
        <v>0.29911004594086055</v>
      </c>
      <c r="BN451" s="14">
        <f t="shared" si="671"/>
        <v>0.70073328401446322</v>
      </c>
    </row>
    <row r="452" spans="1:66" x14ac:dyDescent="0.25">
      <c r="A452" t="s">
        <v>342</v>
      </c>
      <c r="B452" t="s">
        <v>406</v>
      </c>
      <c r="C452" t="s">
        <v>414</v>
      </c>
      <c r="D452" s="11">
        <v>44444</v>
      </c>
      <c r="E452" s="10">
        <f>VLOOKUP(A452,home!$A$2:$E$405,3,FALSE)</f>
        <v>1.17067307692308</v>
      </c>
      <c r="F452" s="10">
        <f>VLOOKUP(B452,home!$B$2:$E$405,3,FALSE)</f>
        <v>1.08</v>
      </c>
      <c r="G452" s="10">
        <f>VLOOKUP(C452,away!$B$2:$E$405,4,FALSE)</f>
        <v>1.1200000000000001</v>
      </c>
      <c r="H452" s="10">
        <f>VLOOKUP(A452,away!$A$2:$E$405,3,FALSE)</f>
        <v>0.85336538461538503</v>
      </c>
      <c r="I452" s="10">
        <f>VLOOKUP(C452,away!$B$2:$E$405,3,FALSE)</f>
        <v>0.81</v>
      </c>
      <c r="J452" s="10">
        <f>VLOOKUP(B452,home!$B$2:$E$405,4,FALSE)</f>
        <v>1.3</v>
      </c>
      <c r="K452" s="12">
        <f t="shared" si="616"/>
        <v>1.4160461538461577</v>
      </c>
      <c r="L452" s="12">
        <f t="shared" si="617"/>
        <v>0.89859375000000052</v>
      </c>
      <c r="M452" s="13">
        <f t="shared" si="618"/>
        <v>9.8801755729357024E-2</v>
      </c>
      <c r="N452" s="13">
        <f t="shared" si="619"/>
        <v>0.13990784619380359</v>
      </c>
      <c r="O452" s="13">
        <f t="shared" si="620"/>
        <v>8.8782640187426973E-2</v>
      </c>
      <c r="P452" s="13">
        <f t="shared" si="621"/>
        <v>0.12572031616571328</v>
      </c>
      <c r="Q452" s="13">
        <f t="shared" si="622"/>
        <v>9.9057983747817713E-2</v>
      </c>
      <c r="R452" s="13">
        <f t="shared" si="623"/>
        <v>3.9889762790460366E-2</v>
      </c>
      <c r="S452" s="13">
        <f t="shared" si="624"/>
        <v>3.9993211102701536E-2</v>
      </c>
      <c r="T452" s="13">
        <f t="shared" si="625"/>
        <v>8.9012885083390628E-2</v>
      </c>
      <c r="U452" s="13">
        <f t="shared" si="626"/>
        <v>5.6485745177266976E-2</v>
      </c>
      <c r="V452" s="13">
        <f t="shared" si="627"/>
        <v>5.6543744898247478E-3</v>
      </c>
      <c r="W452" s="13">
        <f t="shared" si="628"/>
        <v>4.6756892297950825E-2</v>
      </c>
      <c r="X452" s="13">
        <f t="shared" si="629"/>
        <v>4.201545118836178E-2</v>
      </c>
      <c r="Y452" s="13">
        <f t="shared" si="630"/>
        <v>1.8877410920645991E-2</v>
      </c>
      <c r="Z452" s="13">
        <f t="shared" si="631"/>
        <v>1.1948230510830089E-2</v>
      </c>
      <c r="AA452" s="13">
        <f t="shared" si="632"/>
        <v>1.691924586012826E-2</v>
      </c>
      <c r="AB452" s="13">
        <f t="shared" si="633"/>
        <v>1.1979216513106079E-2</v>
      </c>
      <c r="AC452" s="13">
        <f t="shared" si="634"/>
        <v>4.4968188022852755E-4</v>
      </c>
      <c r="AD452" s="13">
        <f t="shared" si="635"/>
        <v>1.6552479376078084E-2</v>
      </c>
      <c r="AE452" s="13">
        <f t="shared" si="636"/>
        <v>1.4873954514347676E-2</v>
      </c>
      <c r="AF452" s="13">
        <f t="shared" si="637"/>
        <v>6.6828212821885558E-3</v>
      </c>
      <c r="AG452" s="13">
        <f t="shared" si="638"/>
        <v>2.001713812180542E-3</v>
      </c>
      <c r="AH452" s="13">
        <f t="shared" si="639"/>
        <v>2.6841513151478081E-3</v>
      </c>
      <c r="AI452" s="13">
        <f t="shared" si="640"/>
        <v>3.8008821461561594E-3</v>
      </c>
      <c r="AJ452" s="13">
        <f t="shared" si="641"/>
        <v>2.6911122721434803E-3</v>
      </c>
      <c r="AK452" s="13">
        <f t="shared" si="642"/>
        <v>1.2702463941789901E-3</v>
      </c>
      <c r="AL452" s="13">
        <f t="shared" si="643"/>
        <v>2.2887912361065379E-5</v>
      </c>
      <c r="AM452" s="13">
        <f t="shared" si="644"/>
        <v>4.6878149514226371E-3</v>
      </c>
      <c r="AN452" s="13">
        <f t="shared" si="645"/>
        <v>4.212441216504938E-3</v>
      </c>
      <c r="AO452" s="13">
        <f t="shared" si="646"/>
        <v>1.8926366746968674E-3</v>
      </c>
      <c r="AP452" s="13">
        <f t="shared" si="647"/>
        <v>5.6690382896779654E-4</v>
      </c>
      <c r="AQ452" s="13">
        <f t="shared" si="648"/>
        <v>1.2735405939038279E-4</v>
      </c>
      <c r="AR452" s="13">
        <f t="shared" si="649"/>
        <v>4.8239231916922051E-4</v>
      </c>
      <c r="AS452" s="13">
        <f t="shared" si="650"/>
        <v>6.8308978820450287E-4</v>
      </c>
      <c r="AT452" s="13">
        <f t="shared" si="651"/>
        <v>4.8364333365928652E-4</v>
      </c>
      <c r="AU452" s="13">
        <f t="shared" si="652"/>
        <v>2.2828709415385556E-4</v>
      </c>
      <c r="AV452" s="13">
        <f t="shared" si="653"/>
        <v>8.081626541232075E-5</v>
      </c>
      <c r="AW452" s="13">
        <f t="shared" si="654"/>
        <v>8.0899247779462874E-7</v>
      </c>
      <c r="AX452" s="13">
        <f t="shared" si="655"/>
        <v>1.1063603886507577E-3</v>
      </c>
      <c r="AY452" s="13">
        <f t="shared" si="656"/>
        <v>9.9416853048914233E-4</v>
      </c>
      <c r="AZ452" s="13">
        <f t="shared" si="657"/>
        <v>4.4667681397211407E-4</v>
      </c>
      <c r="BA452" s="13">
        <f t="shared" si="658"/>
        <v>1.3379366443508488E-4</v>
      </c>
      <c r="BB452" s="13">
        <f t="shared" si="659"/>
        <v>3.0056537662741157E-5</v>
      </c>
      <c r="BC452" s="13">
        <f t="shared" si="660"/>
        <v>5.4017233780757664E-6</v>
      </c>
      <c r="BD452" s="13">
        <f t="shared" si="661"/>
        <v>7.224578717557781E-5</v>
      </c>
      <c r="BE452" s="13">
        <f t="shared" si="662"/>
        <v>1.0230336906156503E-4</v>
      </c>
      <c r="BF452" s="13">
        <f t="shared" si="663"/>
        <v>7.2433146142566597E-5</v>
      </c>
      <c r="BG452" s="13">
        <f t="shared" si="664"/>
        <v>3.4189559335386033E-5</v>
      </c>
      <c r="BH452" s="13">
        <f t="shared" si="665"/>
        <v>1.2103498499642103E-5</v>
      </c>
      <c r="BI452" s="13">
        <f t="shared" si="666"/>
        <v>3.4278224997001829E-6</v>
      </c>
      <c r="BJ452" s="14">
        <f t="shared" si="667"/>
        <v>0.48994304680633594</v>
      </c>
      <c r="BK452" s="14">
        <f t="shared" si="668"/>
        <v>0.27163639581067534</v>
      </c>
      <c r="BL452" s="14">
        <f t="shared" si="669"/>
        <v>0.22675793463932864</v>
      </c>
      <c r="BM452" s="14">
        <f t="shared" si="670"/>
        <v>0.40713194341457987</v>
      </c>
      <c r="BN452" s="14">
        <f t="shared" si="671"/>
        <v>0.59216030481457893</v>
      </c>
    </row>
    <row r="453" spans="1:66" x14ac:dyDescent="0.25">
      <c r="A453" t="s">
        <v>342</v>
      </c>
      <c r="B453" t="s">
        <v>363</v>
      </c>
      <c r="C453" t="s">
        <v>364</v>
      </c>
      <c r="D453" s="11">
        <v>44444</v>
      </c>
      <c r="E453" s="10">
        <f>VLOOKUP(A453,home!$A$2:$E$405,3,FALSE)</f>
        <v>1.17067307692308</v>
      </c>
      <c r="F453" s="10">
        <f>VLOOKUP(B453,home!$B$2:$E$405,3,FALSE)</f>
        <v>1.03</v>
      </c>
      <c r="G453" s="10">
        <f>VLOOKUP(C453,away!$B$2:$E$405,4,FALSE)</f>
        <v>1.26</v>
      </c>
      <c r="H453" s="10">
        <f>VLOOKUP(A453,away!$A$2:$E$405,3,FALSE)</f>
        <v>0.85336538461538503</v>
      </c>
      <c r="I453" s="10">
        <f>VLOOKUP(C453,away!$B$2:$E$405,3,FALSE)</f>
        <v>0.63</v>
      </c>
      <c r="J453" s="10">
        <f>VLOOKUP(B453,home!$B$2:$E$405,4,FALSE)</f>
        <v>1.23</v>
      </c>
      <c r="K453" s="12">
        <f t="shared" si="616"/>
        <v>1.5192995192307732</v>
      </c>
      <c r="L453" s="12">
        <f t="shared" si="617"/>
        <v>0.66127283653846181</v>
      </c>
      <c r="M453" s="13">
        <f t="shared" si="618"/>
        <v>0.11297684918039382</v>
      </c>
      <c r="N453" s="13">
        <f t="shared" si="619"/>
        <v>0.1716456726439799</v>
      </c>
      <c r="O453" s="13">
        <f t="shared" si="620"/>
        <v>7.4708521520697013E-2</v>
      </c>
      <c r="P453" s="13">
        <f t="shared" si="621"/>
        <v>0.11350462082883683</v>
      </c>
      <c r="Q453" s="13">
        <f t="shared" si="622"/>
        <v>0.13039059396302069</v>
      </c>
      <c r="R453" s="13">
        <f t="shared" si="623"/>
        <v>2.4701357969793013E-2</v>
      </c>
      <c r="S453" s="13">
        <f t="shared" si="624"/>
        <v>2.850871449098134E-2</v>
      </c>
      <c r="T453" s="13">
        <f t="shared" si="625"/>
        <v>8.6223757927861536E-2</v>
      </c>
      <c r="U453" s="13">
        <f t="shared" si="626"/>
        <v>3.7528761287853755E-2</v>
      </c>
      <c r="V453" s="13">
        <f t="shared" si="627"/>
        <v>3.1824325584218511E-3</v>
      </c>
      <c r="W453" s="13">
        <f t="shared" si="628"/>
        <v>6.6034122240077431E-2</v>
      </c>
      <c r="X453" s="13">
        <f t="shared" si="629"/>
        <v>4.3666571322023527E-2</v>
      </c>
      <c r="Y453" s="13">
        <f t="shared" si="630"/>
        <v>1.4437758740011773E-2</v>
      </c>
      <c r="Z453" s="13">
        <f t="shared" si="631"/>
        <v>5.4447790170123215E-3</v>
      </c>
      <c r="AA453" s="13">
        <f t="shared" si="632"/>
        <v>8.272250142864623E-3</v>
      </c>
      <c r="AB453" s="13">
        <f t="shared" si="633"/>
        <v>6.2840128325054598E-3</v>
      </c>
      <c r="AC453" s="13">
        <f t="shared" si="634"/>
        <v>1.9983120628116712E-4</v>
      </c>
      <c r="AD453" s="13">
        <f t="shared" si="635"/>
        <v>2.5081402543043935E-2</v>
      </c>
      <c r="AE453" s="13">
        <f t="shared" si="636"/>
        <v>1.6585650204001653E-2</v>
      </c>
      <c r="AF453" s="13">
        <f t="shared" si="637"/>
        <v>5.4838199781174447E-3</v>
      </c>
      <c r="AG453" s="13">
        <f t="shared" si="638"/>
        <v>1.2087670639986693E-3</v>
      </c>
      <c r="AH453" s="13">
        <f t="shared" si="639"/>
        <v>9.0012111622620892E-4</v>
      </c>
      <c r="AI453" s="13">
        <f t="shared" si="640"/>
        <v>1.367553579131946E-3</v>
      </c>
      <c r="AJ453" s="13">
        <f t="shared" si="641"/>
        <v>1.0388617476487446E-3</v>
      </c>
      <c r="AK453" s="13">
        <f t="shared" si="642"/>
        <v>5.261140512499928E-4</v>
      </c>
      <c r="AL453" s="13">
        <f t="shared" si="643"/>
        <v>8.0305887315006445E-6</v>
      </c>
      <c r="AM453" s="13">
        <f t="shared" si="644"/>
        <v>7.6212325650560284E-3</v>
      </c>
      <c r="AN453" s="13">
        <f t="shared" si="645"/>
        <v>5.039714076213897E-3</v>
      </c>
      <c r="AO453" s="13">
        <f t="shared" si="646"/>
        <v>1.6663130112603887E-3</v>
      </c>
      <c r="AP453" s="13">
        <f t="shared" si="647"/>
        <v>3.6729584383903431E-4</v>
      </c>
      <c r="AQ453" s="13">
        <f t="shared" si="648"/>
        <v>6.0720691126056532E-5</v>
      </c>
      <c r="AR453" s="13">
        <f t="shared" si="649"/>
        <v>1.1904512875101438E-4</v>
      </c>
      <c r="AS453" s="13">
        <f t="shared" si="650"/>
        <v>1.8086520687818163E-4</v>
      </c>
      <c r="AT453" s="13">
        <f t="shared" si="651"/>
        <v>1.373942109277979E-4</v>
      </c>
      <c r="AU453" s="13">
        <f t="shared" si="652"/>
        <v>6.9580986202564906E-5</v>
      </c>
      <c r="AV453" s="13">
        <f t="shared" si="653"/>
        <v>2.6428589721289984E-5</v>
      </c>
      <c r="AW453" s="13">
        <f t="shared" si="654"/>
        <v>2.2411399021962334E-7</v>
      </c>
      <c r="AX453" s="13">
        <f t="shared" si="655"/>
        <v>1.9298224953392584E-3</v>
      </c>
      <c r="AY453" s="13">
        <f t="shared" si="656"/>
        <v>1.2761391955087239E-3</v>
      </c>
      <c r="AZ453" s="13">
        <f t="shared" si="657"/>
        <v>4.2193809281598223E-4</v>
      </c>
      <c r="BA453" s="13">
        <f t="shared" si="658"/>
        <v>9.3005399826684451E-5</v>
      </c>
      <c r="BB453" s="13">
        <f t="shared" si="659"/>
        <v>1.5375486139196347E-5</v>
      </c>
      <c r="BC453" s="13">
        <f t="shared" si="660"/>
        <v>2.0334782664848351E-6</v>
      </c>
      <c r="BD453" s="13">
        <f t="shared" si="661"/>
        <v>1.3120218327544936E-5</v>
      </c>
      <c r="BE453" s="13">
        <f t="shared" si="662"/>
        <v>1.99335413972418E-5</v>
      </c>
      <c r="BF453" s="13">
        <f t="shared" si="663"/>
        <v>1.5142509930698097E-5</v>
      </c>
      <c r="BG453" s="13">
        <f t="shared" si="664"/>
        <v>7.6686693525522737E-6</v>
      </c>
      <c r="BH453" s="13">
        <f t="shared" si="665"/>
        <v>2.9127514151181085E-6</v>
      </c>
      <c r="BI453" s="13">
        <f t="shared" si="666"/>
        <v>8.8506836492553937E-7</v>
      </c>
      <c r="BJ453" s="14">
        <f t="shared" si="667"/>
        <v>0.57925170696152806</v>
      </c>
      <c r="BK453" s="14">
        <f t="shared" si="668"/>
        <v>0.25965661804915524</v>
      </c>
      <c r="BL453" s="14">
        <f t="shared" si="669"/>
        <v>0.15592053112923973</v>
      </c>
      <c r="BM453" s="14">
        <f t="shared" si="670"/>
        <v>0.37107010396869572</v>
      </c>
      <c r="BN453" s="14">
        <f t="shared" si="671"/>
        <v>0.62792761610672121</v>
      </c>
    </row>
    <row r="454" spans="1:66" s="10" customFormat="1" x14ac:dyDescent="0.25">
      <c r="A454" t="s">
        <v>342</v>
      </c>
      <c r="B454" t="s">
        <v>396</v>
      </c>
      <c r="C454" t="s">
        <v>386</v>
      </c>
      <c r="D454" s="11">
        <v>44444</v>
      </c>
      <c r="E454" s="10">
        <f>VLOOKUP(A454,home!$A$2:$E$405,3,FALSE)</f>
        <v>1.17067307692308</v>
      </c>
      <c r="F454" s="10">
        <f>VLOOKUP(B454,home!$B$2:$E$405,3,FALSE)</f>
        <v>0.63</v>
      </c>
      <c r="G454" s="10">
        <f>VLOOKUP(C454,away!$B$2:$E$405,4,FALSE)</f>
        <v>1.03</v>
      </c>
      <c r="H454" s="10">
        <f>VLOOKUP(A454,away!$A$2:$E$405,3,FALSE)</f>
        <v>0.85336538461538503</v>
      </c>
      <c r="I454" s="10">
        <f>VLOOKUP(C454,away!$B$2:$E$405,3,FALSE)</f>
        <v>1.03</v>
      </c>
      <c r="J454" s="10">
        <f>VLOOKUP(B454,home!$B$2:$E$405,4,FALSE)</f>
        <v>1.42</v>
      </c>
      <c r="K454" s="12">
        <f t="shared" si="616"/>
        <v>0.75964975961538661</v>
      </c>
      <c r="L454" s="12">
        <f t="shared" si="617"/>
        <v>1.2481322115384621</v>
      </c>
      <c r="M454" s="13">
        <f t="shared" si="618"/>
        <v>0.13428619524691546</v>
      </c>
      <c r="N454" s="13">
        <f t="shared" si="619"/>
        <v>0.10201047593898417</v>
      </c>
      <c r="O454" s="13">
        <f t="shared" si="620"/>
        <v>0.16760692585261827</v>
      </c>
      <c r="P454" s="13">
        <f t="shared" si="621"/>
        <v>0.12732256093381539</v>
      </c>
      <c r="Q454" s="13">
        <f t="shared" si="622"/>
        <v>3.874611676265026E-2</v>
      </c>
      <c r="R454" s="13">
        <f t="shared" si="623"/>
        <v>0.10459780151679576</v>
      </c>
      <c r="S454" s="13">
        <f t="shared" si="624"/>
        <v>3.0180009369052227E-2</v>
      </c>
      <c r="T454" s="13">
        <f t="shared" si="625"/>
        <v>4.8360276403494142E-2</v>
      </c>
      <c r="U454" s="13">
        <f t="shared" si="626"/>
        <v>7.9457694778531804E-2</v>
      </c>
      <c r="V454" s="13">
        <f t="shared" si="627"/>
        <v>3.1794416352566948E-3</v>
      </c>
      <c r="W454" s="13">
        <f t="shared" si="628"/>
        <v>9.8111594282589906E-3</v>
      </c>
      <c r="X454" s="13">
        <f t="shared" si="629"/>
        <v>1.2245624114949326E-2</v>
      </c>
      <c r="Y454" s="13">
        <f t="shared" si="630"/>
        <v>7.6420789541302141E-3</v>
      </c>
      <c r="Z454" s="13">
        <f t="shared" si="631"/>
        <v>4.3517295109739812E-2</v>
      </c>
      <c r="AA454" s="13">
        <f t="shared" si="632"/>
        <v>3.3057902769225683E-2</v>
      </c>
      <c r="AB454" s="13">
        <f t="shared" si="633"/>
        <v>1.2556213946015558E-2</v>
      </c>
      <c r="AC454" s="13">
        <f t="shared" si="634"/>
        <v>1.8841039961150561E-4</v>
      </c>
      <c r="AD454" s="13">
        <f t="shared" si="635"/>
        <v>1.8632612253062938E-3</v>
      </c>
      <c r="AE454" s="13">
        <f t="shared" si="636"/>
        <v>2.3255963538154089E-3</v>
      </c>
      <c r="AF454" s="13">
        <f t="shared" si="637"/>
        <v>1.4513258601167053E-3</v>
      </c>
      <c r="AG454" s="13">
        <f t="shared" si="638"/>
        <v>6.0381551848347485E-4</v>
      </c>
      <c r="AH454" s="13">
        <f t="shared" si="639"/>
        <v>1.357883444637286E-2</v>
      </c>
      <c r="AI454" s="13">
        <f t="shared" si="640"/>
        <v>1.0315158323044273E-2</v>
      </c>
      <c r="AJ454" s="13">
        <f t="shared" si="641"/>
        <v>3.9179537702476184E-3</v>
      </c>
      <c r="AK454" s="13">
        <f t="shared" si="642"/>
        <v>9.9209087991760053E-4</v>
      </c>
      <c r="AL454" s="13">
        <f t="shared" si="643"/>
        <v>7.145602581409486E-6</v>
      </c>
      <c r="AM454" s="13">
        <f t="shared" si="644"/>
        <v>2.8308518838091946E-4</v>
      </c>
      <c r="AN454" s="13">
        <f t="shared" si="645"/>
        <v>3.5332774222765912E-4</v>
      </c>
      <c r="AO454" s="13">
        <f t="shared" si="646"/>
        <v>2.2049986815224996E-4</v>
      </c>
      <c r="AP454" s="13">
        <f t="shared" si="647"/>
        <v>9.1737662693602379E-5</v>
      </c>
      <c r="AQ454" s="13">
        <f t="shared" si="648"/>
        <v>2.8625182954783845E-5</v>
      </c>
      <c r="AR454" s="13">
        <f t="shared" si="649"/>
        <v>3.3896361335331994E-3</v>
      </c>
      <c r="AS454" s="13">
        <f t="shared" si="650"/>
        <v>2.574936274022123E-3</v>
      </c>
      <c r="AT454" s="13">
        <f t="shared" si="651"/>
        <v>9.7802486079292248E-4</v>
      </c>
      <c r="AU454" s="13">
        <f t="shared" si="652"/>
        <v>2.4765211679973856E-4</v>
      </c>
      <c r="AV454" s="13">
        <f t="shared" si="653"/>
        <v>4.7032217748790752E-5</v>
      </c>
      <c r="AW454" s="13">
        <f t="shared" si="654"/>
        <v>1.8819598495244323E-7</v>
      </c>
      <c r="AX454" s="13">
        <f t="shared" si="655"/>
        <v>3.5840932550706973E-5</v>
      </c>
      <c r="AY454" s="13">
        <f t="shared" si="656"/>
        <v>4.4734222408114748E-5</v>
      </c>
      <c r="AZ454" s="13">
        <f t="shared" si="657"/>
        <v>2.7917111972846848E-5</v>
      </c>
      <c r="BA454" s="13">
        <f t="shared" si="658"/>
        <v>1.1614748902145407E-5</v>
      </c>
      <c r="BB454" s="13">
        <f t="shared" si="659"/>
        <v>3.6241855584246675E-6</v>
      </c>
      <c r="BC454" s="13">
        <f t="shared" si="660"/>
        <v>9.0469254721246674E-7</v>
      </c>
      <c r="BD454" s="13">
        <f t="shared" si="661"/>
        <v>7.0511900727624486E-4</v>
      </c>
      <c r="BE454" s="13">
        <f t="shared" si="662"/>
        <v>5.3564348437763938E-4</v>
      </c>
      <c r="BF454" s="13">
        <f t="shared" si="663"/>
        <v>2.0345072207351094E-4</v>
      </c>
      <c r="BG454" s="13">
        <f t="shared" si="664"/>
        <v>5.151709737223981E-5</v>
      </c>
      <c r="BH454" s="13">
        <f t="shared" si="665"/>
        <v>9.7837376587261072E-6</v>
      </c>
      <c r="BI454" s="13">
        <f t="shared" si="666"/>
        <v>1.4864427921182592E-6</v>
      </c>
      <c r="BJ454" s="14">
        <f t="shared" si="667"/>
        <v>0.2261616420985377</v>
      </c>
      <c r="BK454" s="14">
        <f t="shared" si="668"/>
        <v>0.29520849740964084</v>
      </c>
      <c r="BL454" s="14">
        <f t="shared" si="669"/>
        <v>0.43482485837721668</v>
      </c>
      <c r="BM454" s="14">
        <f t="shared" si="670"/>
        <v>0.32509767071693252</v>
      </c>
      <c r="BN454" s="14">
        <f t="shared" si="671"/>
        <v>0.67457007625177934</v>
      </c>
    </row>
    <row r="455" spans="1:66" x14ac:dyDescent="0.25">
      <c r="A455" t="s">
        <v>16</v>
      </c>
      <c r="B455" t="s">
        <v>254</v>
      </c>
      <c r="C455" t="s">
        <v>67</v>
      </c>
      <c r="D455" s="11">
        <v>44474</v>
      </c>
      <c r="E455" s="10">
        <f>VLOOKUP(A455,home!$A$2:$E$405,3,FALSE)</f>
        <v>1.5824561403508799</v>
      </c>
      <c r="F455" s="10">
        <f>VLOOKUP(B455,home!$B$2:$E$405,3,FALSE)</f>
        <v>1.1299999999999999</v>
      </c>
      <c r="G455" s="10">
        <f>VLOOKUP(C455,away!$B$2:$E$405,4,FALSE)</f>
        <v>1.1399999999999999</v>
      </c>
      <c r="H455" s="10">
        <f>VLOOKUP(A455,away!$A$2:$E$405,3,FALSE)</f>
        <v>1.32280701754386</v>
      </c>
      <c r="I455" s="10">
        <f>VLOOKUP(C455,away!$B$2:$E$405,3,FALSE)</f>
        <v>0.88</v>
      </c>
      <c r="J455" s="10">
        <f>VLOOKUP(B455,home!$B$2:$E$405,4,FALSE)</f>
        <v>0.76</v>
      </c>
      <c r="K455" s="12">
        <f t="shared" si="616"/>
        <v>2.0385200000000032</v>
      </c>
      <c r="L455" s="12">
        <f t="shared" si="617"/>
        <v>0.88469333333333355</v>
      </c>
      <c r="M455" s="13">
        <f t="shared" si="618"/>
        <v>5.3760658533600118E-2</v>
      </c>
      <c r="N455" s="13">
        <f t="shared" si="619"/>
        <v>0.1095921776339147</v>
      </c>
      <c r="O455" s="13">
        <f t="shared" si="620"/>
        <v>4.7561696200285816E-2</v>
      </c>
      <c r="P455" s="13">
        <f t="shared" si="621"/>
        <v>9.6955468938206793E-2</v>
      </c>
      <c r="Q455" s="13">
        <f t="shared" si="622"/>
        <v>0.11170292297514407</v>
      </c>
      <c r="R455" s="13">
        <f t="shared" si="623"/>
        <v>2.10387577752091E-2</v>
      </c>
      <c r="S455" s="13">
        <f t="shared" si="624"/>
        <v>4.3713950002827844E-2</v>
      </c>
      <c r="T455" s="13">
        <f t="shared" si="625"/>
        <v>9.8822831269956821E-2</v>
      </c>
      <c r="U455" s="13">
        <f t="shared" si="626"/>
        <v>4.288792849991932E-2</v>
      </c>
      <c r="V455" s="13">
        <f t="shared" si="627"/>
        <v>8.7596201329527626E-3</v>
      </c>
      <c r="W455" s="13">
        <f t="shared" si="628"/>
        <v>7.5902880847763698E-2</v>
      </c>
      <c r="X455" s="13">
        <f t="shared" si="629"/>
        <v>6.715077266681091E-2</v>
      </c>
      <c r="Y455" s="13">
        <f t="shared" si="630"/>
        <v>2.9703920453254925E-2</v>
      </c>
      <c r="Z455" s="13">
        <f t="shared" si="631"/>
        <v>6.2042829151141097E-3</v>
      </c>
      <c r="AA455" s="13">
        <f t="shared" si="632"/>
        <v>1.2647554808118435E-2</v>
      </c>
      <c r="AB455" s="13">
        <f t="shared" si="633"/>
        <v>1.2891146713722818E-2</v>
      </c>
      <c r="AC455" s="13">
        <f t="shared" si="634"/>
        <v>9.8735429968295073E-4</v>
      </c>
      <c r="AD455" s="13">
        <f t="shared" si="635"/>
        <v>3.8682385166445864E-2</v>
      </c>
      <c r="AE455" s="13">
        <f t="shared" si="636"/>
        <v>3.4222048274186893E-2</v>
      </c>
      <c r="AF455" s="13">
        <f t="shared" si="637"/>
        <v>1.5138008980592327E-2</v>
      </c>
      <c r="AG455" s="13">
        <f t="shared" si="638"/>
        <v>4.4641652083567216E-3</v>
      </c>
      <c r="AH455" s="13">
        <f t="shared" si="639"/>
        <v>1.3722219332788382E-3</v>
      </c>
      <c r="AI455" s="13">
        <f t="shared" si="640"/>
        <v>2.7973018554275815E-3</v>
      </c>
      <c r="AJ455" s="13">
        <f t="shared" si="641"/>
        <v>2.8511778891631215E-3</v>
      </c>
      <c r="AK455" s="13">
        <f t="shared" si="642"/>
        <v>1.9373943835389392E-3</v>
      </c>
      <c r="AL455" s="13">
        <f t="shared" si="643"/>
        <v>7.1226359010528065E-5</v>
      </c>
      <c r="AM455" s="13">
        <f t="shared" si="644"/>
        <v>1.5770963161900672E-2</v>
      </c>
      <c r="AN455" s="13">
        <f t="shared" si="645"/>
        <v>1.3952465969579116E-2</v>
      </c>
      <c r="AO455" s="13">
        <f t="shared" si="646"/>
        <v>6.171826813423425E-3</v>
      </c>
      <c r="AP455" s="13">
        <f t="shared" si="647"/>
        <v>1.820058012107872E-3</v>
      </c>
      <c r="AQ455" s="13">
        <f t="shared" si="648"/>
        <v>4.0254829739793849E-4</v>
      </c>
      <c r="AR455" s="13">
        <f t="shared" si="649"/>
        <v>2.4279911924511333E-4</v>
      </c>
      <c r="AS455" s="13">
        <f t="shared" si="650"/>
        <v>4.9495086056354921E-4</v>
      </c>
      <c r="AT455" s="13">
        <f t="shared" si="651"/>
        <v>5.0448361413800403E-4</v>
      </c>
      <c r="AU455" s="13">
        <f t="shared" si="652"/>
        <v>3.427999790308686E-4</v>
      </c>
      <c r="AV455" s="13">
        <f t="shared" si="653"/>
        <v>1.7470115331350179E-4</v>
      </c>
      <c r="AW455" s="13">
        <f t="shared" si="654"/>
        <v>3.5681735941569054E-6</v>
      </c>
      <c r="AX455" s="13">
        <f t="shared" si="655"/>
        <v>5.3582373041329628E-3</v>
      </c>
      <c r="AY455" s="13">
        <f t="shared" si="656"/>
        <v>4.7403968213844058E-3</v>
      </c>
      <c r="AZ455" s="13">
        <f t="shared" si="657"/>
        <v>2.0968987326166542E-3</v>
      </c>
      <c r="BA455" s="13">
        <f t="shared" si="658"/>
        <v>6.1837077647369028E-4</v>
      </c>
      <c r="BB455" s="13">
        <f t="shared" si="659"/>
        <v>1.3676712586860765E-4</v>
      </c>
      <c r="BC455" s="13">
        <f t="shared" si="660"/>
        <v>2.4199392895023624E-5</v>
      </c>
      <c r="BD455" s="13">
        <f t="shared" si="661"/>
        <v>3.58004603558928E-5</v>
      </c>
      <c r="BE455" s="13">
        <f t="shared" si="662"/>
        <v>7.2979954444694713E-5</v>
      </c>
      <c r="BF455" s="13">
        <f t="shared" si="663"/>
        <v>7.4385548367299648E-5</v>
      </c>
      <c r="BG455" s="13">
        <f t="shared" si="664"/>
        <v>5.0545476019235983E-5</v>
      </c>
      <c r="BH455" s="13">
        <f t="shared" si="665"/>
        <v>2.5759490943683271E-5</v>
      </c>
      <c r="BI455" s="13">
        <f t="shared" si="666"/>
        <v>1.0502247495703462E-5</v>
      </c>
      <c r="BJ455" s="14">
        <f t="shared" si="667"/>
        <v>0.63647484588420711</v>
      </c>
      <c r="BK455" s="14">
        <f t="shared" si="668"/>
        <v>0.20898867508766539</v>
      </c>
      <c r="BL455" s="14">
        <f t="shared" si="669"/>
        <v>0.14801488796258153</v>
      </c>
      <c r="BM455" s="14">
        <f t="shared" si="670"/>
        <v>0.5543341811454171</v>
      </c>
      <c r="BN455" s="14">
        <f t="shared" si="671"/>
        <v>0.44061168205636053</v>
      </c>
    </row>
    <row r="456" spans="1:66" x14ac:dyDescent="0.25">
      <c r="A456" t="s">
        <v>16</v>
      </c>
      <c r="B456" t="s">
        <v>322</v>
      </c>
      <c r="C456" t="s">
        <v>64</v>
      </c>
      <c r="D456" s="11">
        <v>44474</v>
      </c>
      <c r="E456" s="10">
        <f>VLOOKUP(A456,home!$A$2:$E$405,3,FALSE)</f>
        <v>1.5824561403508799</v>
      </c>
      <c r="F456" s="10">
        <f>VLOOKUP(B456,home!$B$2:$E$405,3,FALSE)</f>
        <v>1.31</v>
      </c>
      <c r="G456" s="10">
        <f>VLOOKUP(C456,away!$B$2:$E$405,4,FALSE)</f>
        <v>0.93</v>
      </c>
      <c r="H456" s="10">
        <f>VLOOKUP(A456,away!$A$2:$E$405,3,FALSE)</f>
        <v>1.32280701754386</v>
      </c>
      <c r="I456" s="10">
        <f>VLOOKUP(C456,away!$B$2:$E$405,3,FALSE)</f>
        <v>0.84</v>
      </c>
      <c r="J456" s="10">
        <f>VLOOKUP(B456,home!$B$2:$E$405,4,FALSE)</f>
        <v>0.71</v>
      </c>
      <c r="K456" s="12">
        <f t="shared" si="616"/>
        <v>1.9279063157894769</v>
      </c>
      <c r="L456" s="12">
        <f t="shared" si="617"/>
        <v>0.78892210526315798</v>
      </c>
      <c r="M456" s="13">
        <f t="shared" si="618"/>
        <v>6.6084013075458026E-2</v>
      </c>
      <c r="N456" s="13">
        <f t="shared" si="619"/>
        <v>0.12740378618088988</v>
      </c>
      <c r="O456" s="13">
        <f t="shared" si="620"/>
        <v>5.2135138719728399E-2</v>
      </c>
      <c r="P456" s="13">
        <f t="shared" si="621"/>
        <v>0.10051166321232488</v>
      </c>
      <c r="Q456" s="13">
        <f t="shared" si="622"/>
        <v>0.12281128201681486</v>
      </c>
      <c r="R456" s="13">
        <f t="shared" si="623"/>
        <v>2.0565281698477451E-2</v>
      </c>
      <c r="S456" s="13">
        <f t="shared" si="624"/>
        <v>3.8218753566661337E-2</v>
      </c>
      <c r="T456" s="13">
        <f t="shared" si="625"/>
        <v>9.6888535158772993E-2</v>
      </c>
      <c r="U456" s="13">
        <f t="shared" si="626"/>
        <v>3.9647936472484421E-2</v>
      </c>
      <c r="V456" s="13">
        <f t="shared" si="627"/>
        <v>6.4588330791405203E-3</v>
      </c>
      <c r="W456" s="13">
        <f t="shared" si="628"/>
        <v>7.8922882083473353E-2</v>
      </c>
      <c r="X456" s="13">
        <f t="shared" si="629"/>
        <v>6.2264006286729762E-2</v>
      </c>
      <c r="Y456" s="13">
        <f t="shared" si="630"/>
        <v>2.456072546092267E-2</v>
      </c>
      <c r="Z456" s="13">
        <f t="shared" si="631"/>
        <v>5.4081351109642418E-3</v>
      </c>
      <c r="AA456" s="13">
        <f t="shared" si="632"/>
        <v>1.0426377837070787E-2</v>
      </c>
      <c r="AB456" s="13">
        <f t="shared" si="633"/>
        <v>1.0050539841448098E-2</v>
      </c>
      <c r="AC456" s="13">
        <f t="shared" si="634"/>
        <v>6.1397986534761416E-4</v>
      </c>
      <c r="AD456" s="13">
        <f t="shared" si="635"/>
        <v>3.8038980707259092E-2</v>
      </c>
      <c r="AE456" s="13">
        <f t="shared" si="636"/>
        <v>3.000979274163549E-2</v>
      </c>
      <c r="AF456" s="13">
        <f t="shared" si="637"/>
        <v>1.1837694434121053E-2</v>
      </c>
      <c r="AG456" s="13">
        <f t="shared" si="638"/>
        <v>3.1130062714762497E-3</v>
      </c>
      <c r="AH456" s="13">
        <f t="shared" si="639"/>
        <v>1.066649334322378E-3</v>
      </c>
      <c r="AI456" s="13">
        <f t="shared" si="640"/>
        <v>2.0563999883727534E-3</v>
      </c>
      <c r="AJ456" s="13">
        <f t="shared" si="641"/>
        <v>1.9822732626866195E-3</v>
      </c>
      <c r="AK456" s="13">
        <f t="shared" si="642"/>
        <v>1.2738790475847158E-3</v>
      </c>
      <c r="AL456" s="13">
        <f t="shared" si="643"/>
        <v>3.7353746888526273E-5</v>
      </c>
      <c r="AM456" s="13">
        <f t="shared" si="644"/>
        <v>1.4667118230343773E-2</v>
      </c>
      <c r="AN456" s="13">
        <f t="shared" si="645"/>
        <v>1.1571213792426453E-2</v>
      </c>
      <c r="AO456" s="13">
        <f t="shared" si="646"/>
        <v>4.5643931727855826E-3</v>
      </c>
      <c r="AP456" s="13">
        <f t="shared" si="647"/>
        <v>1.2003168903742625E-3</v>
      </c>
      <c r="AQ456" s="13">
        <f t="shared" si="648"/>
        <v>2.3673913203424757E-4</v>
      </c>
      <c r="AR456" s="13">
        <f t="shared" si="649"/>
        <v>1.683006476822313E-4</v>
      </c>
      <c r="AS456" s="13">
        <f t="shared" si="650"/>
        <v>3.2446788161803335E-4</v>
      </c>
      <c r="AT456" s="13">
        <f t="shared" si="651"/>
        <v>3.1277183912111942E-4</v>
      </c>
      <c r="AU456" s="13">
        <f t="shared" si="652"/>
        <v>2.0099826801423218E-4</v>
      </c>
      <c r="AV456" s="13">
        <f t="shared" si="653"/>
        <v>9.6876457591846019E-5</v>
      </c>
      <c r="AW456" s="13">
        <f t="shared" si="654"/>
        <v>1.578162508705615E-6</v>
      </c>
      <c r="AX456" s="13">
        <f t="shared" si="655"/>
        <v>4.7128049784517919E-3</v>
      </c>
      <c r="AY456" s="13">
        <f t="shared" si="656"/>
        <v>3.7180360252948796E-3</v>
      </c>
      <c r="AZ456" s="13">
        <f t="shared" si="657"/>
        <v>1.46662040425995E-3</v>
      </c>
      <c r="BA456" s="13">
        <f t="shared" si="658"/>
        <v>3.8568308565022124E-4</v>
      </c>
      <c r="BB456" s="13">
        <f t="shared" si="659"/>
        <v>7.6068477973890845E-5</v>
      </c>
      <c r="BC456" s="13">
        <f t="shared" si="660"/>
        <v>1.2002420757465227E-5</v>
      </c>
      <c r="BD456" s="13">
        <f t="shared" si="661"/>
        <v>2.2129350214436486E-5</v>
      </c>
      <c r="BE456" s="13">
        <f t="shared" si="662"/>
        <v>4.2663314042729316E-5</v>
      </c>
      <c r="BF456" s="13">
        <f t="shared" si="663"/>
        <v>4.1125436297743868E-5</v>
      </c>
      <c r="BG456" s="13">
        <f t="shared" si="664"/>
        <v>2.642866279267274E-5</v>
      </c>
      <c r="BH456" s="13">
        <f t="shared" si="665"/>
        <v>1.2737996478966028E-5</v>
      </c>
      <c r="BI456" s="13">
        <f t="shared" si="666"/>
        <v>4.9115327724605456E-6</v>
      </c>
      <c r="BJ456" s="14">
        <f t="shared" si="667"/>
        <v>0.63846168795244795</v>
      </c>
      <c r="BK456" s="14">
        <f t="shared" si="668"/>
        <v>0.21564263257111579</v>
      </c>
      <c r="BL456" s="14">
        <f t="shared" si="669"/>
        <v>0.14045788758880209</v>
      </c>
      <c r="BM456" s="14">
        <f t="shared" si="670"/>
        <v>0.50674272045685032</v>
      </c>
      <c r="BN456" s="14">
        <f t="shared" si="671"/>
        <v>0.48951116490369351</v>
      </c>
    </row>
    <row r="457" spans="1:66" x14ac:dyDescent="0.25">
      <c r="A457" t="s">
        <v>69</v>
      </c>
      <c r="B457" t="s">
        <v>76</v>
      </c>
      <c r="C457" t="s">
        <v>75</v>
      </c>
      <c r="D457" s="11">
        <v>44474</v>
      </c>
      <c r="E457" s="10">
        <f>VLOOKUP(A457,home!$A$2:$E$405,3,FALSE)</f>
        <v>1.33815028901734</v>
      </c>
      <c r="F457" s="10">
        <f>VLOOKUP(B457,home!$B$2:$E$405,3,FALSE)</f>
        <v>0.4</v>
      </c>
      <c r="G457" s="10">
        <f>VLOOKUP(C457,away!$B$2:$E$405,4,FALSE)</f>
        <v>1.19</v>
      </c>
      <c r="H457" s="10">
        <f>VLOOKUP(A457,away!$A$2:$E$405,3,FALSE)</f>
        <v>1.32369942196532</v>
      </c>
      <c r="I457" s="10">
        <f>VLOOKUP(C457,away!$B$2:$E$405,3,FALSE)</f>
        <v>0.75</v>
      </c>
      <c r="J457" s="10">
        <f>VLOOKUP(B457,home!$B$2:$E$405,4,FALSE)</f>
        <v>1.07</v>
      </c>
      <c r="K457" s="12">
        <f t="shared" si="616"/>
        <v>0.63695953757225376</v>
      </c>
      <c r="L457" s="12">
        <f t="shared" si="617"/>
        <v>1.0622687861271694</v>
      </c>
      <c r="M457" s="13">
        <f t="shared" si="618"/>
        <v>0.18282455100533224</v>
      </c>
      <c r="N457" s="13">
        <f t="shared" si="619"/>
        <v>0.11645184146521134</v>
      </c>
      <c r="O457" s="13">
        <f t="shared" si="620"/>
        <v>0.19420881387067901</v>
      </c>
      <c r="P457" s="13">
        <f t="shared" si="621"/>
        <v>0.12370315627552361</v>
      </c>
      <c r="Q457" s="13">
        <f t="shared" si="622"/>
        <v>3.7087555544559211E-2</v>
      </c>
      <c r="R457" s="13">
        <f t="shared" si="623"/>
        <v>0.10315098048280179</v>
      </c>
      <c r="S457" s="13">
        <f t="shared" si="624"/>
        <v>2.0925076512399457E-2</v>
      </c>
      <c r="T457" s="13">
        <f t="shared" si="625"/>
        <v>3.9396952608742875E-2</v>
      </c>
      <c r="U457" s="13">
        <f t="shared" si="626"/>
        <v>6.5703000828450001E-2</v>
      </c>
      <c r="V457" s="13">
        <f t="shared" si="627"/>
        <v>1.5731524481056183E-3</v>
      </c>
      <c r="W457" s="13">
        <f t="shared" si="628"/>
        <v>7.874424076449239E-3</v>
      </c>
      <c r="X457" s="13">
        <f t="shared" si="629"/>
        <v>8.3647549051402894E-3</v>
      </c>
      <c r="Y457" s="13">
        <f t="shared" si="630"/>
        <v>4.4428090196673301E-3</v>
      </c>
      <c r="Z457" s="13">
        <f t="shared" si="631"/>
        <v>3.6524688941764402E-2</v>
      </c>
      <c r="AA457" s="13">
        <f t="shared" si="632"/>
        <v>2.3264748978316666E-2</v>
      </c>
      <c r="AB457" s="13">
        <f t="shared" si="633"/>
        <v>7.4093518754815724E-3</v>
      </c>
      <c r="AC457" s="13">
        <f t="shared" si="634"/>
        <v>6.6526870318813199E-5</v>
      </c>
      <c r="AD457" s="13">
        <f t="shared" si="635"/>
        <v>1.2539223795957318E-3</v>
      </c>
      <c r="AE457" s="13">
        <f t="shared" si="636"/>
        <v>1.3320026040708496E-3</v>
      </c>
      <c r="AF457" s="13">
        <f t="shared" si="637"/>
        <v>7.0747239467228498E-4</v>
      </c>
      <c r="AG457" s="13">
        <f t="shared" si="638"/>
        <v>2.5050861396900333E-4</v>
      </c>
      <c r="AH457" s="13">
        <f t="shared" si="639"/>
        <v>9.6997592464601289E-3</v>
      </c>
      <c r="AI457" s="13">
        <f t="shared" si="640"/>
        <v>6.1783541641874358E-3</v>
      </c>
      <c r="AJ457" s="13">
        <f t="shared" si="641"/>
        <v>1.9676808056892183E-3</v>
      </c>
      <c r="AK457" s="13">
        <f t="shared" si="642"/>
        <v>4.1777768536053491E-4</v>
      </c>
      <c r="AL457" s="13">
        <f t="shared" si="643"/>
        <v>1.8005423867453396E-6</v>
      </c>
      <c r="AM457" s="13">
        <f t="shared" si="644"/>
        <v>1.5973956381175956E-4</v>
      </c>
      <c r="AN457" s="13">
        <f t="shared" si="645"/>
        <v>1.6968635254680132E-4</v>
      </c>
      <c r="AO457" s="13">
        <f t="shared" si="646"/>
        <v>9.0126257871118784E-5</v>
      </c>
      <c r="AP457" s="13">
        <f t="shared" si="647"/>
        <v>3.1912770182312534E-5</v>
      </c>
      <c r="AQ457" s="13">
        <f t="shared" si="648"/>
        <v>8.4749849108801145E-6</v>
      </c>
      <c r="AR457" s="13">
        <f t="shared" si="649"/>
        <v>2.060750296092598E-3</v>
      </c>
      <c r="AS457" s="13">
        <f t="shared" si="650"/>
        <v>1.3126145556510262E-3</v>
      </c>
      <c r="AT457" s="13">
        <f t="shared" si="651"/>
        <v>4.1804118018904345E-4</v>
      </c>
      <c r="AU457" s="13">
        <f t="shared" si="652"/>
        <v>8.8758438939790812E-5</v>
      </c>
      <c r="AV457" s="13">
        <f t="shared" si="653"/>
        <v>1.4133883555681065E-5</v>
      </c>
      <c r="AW457" s="13">
        <f t="shared" si="654"/>
        <v>3.3841305931998676E-8</v>
      </c>
      <c r="AX457" s="13">
        <f t="shared" si="655"/>
        <v>1.6957939782921971E-5</v>
      </c>
      <c r="AY457" s="13">
        <f t="shared" si="656"/>
        <v>1.8013890108422155E-5</v>
      </c>
      <c r="AZ457" s="13">
        <f t="shared" si="657"/>
        <v>9.5677965894509116E-6</v>
      </c>
      <c r="BA457" s="13">
        <f t="shared" si="658"/>
        <v>3.387857222995898E-6</v>
      </c>
      <c r="BB457" s="13">
        <f t="shared" si="659"/>
        <v>8.9970374496100363E-7</v>
      </c>
      <c r="BC457" s="13">
        <f t="shared" si="660"/>
        <v>1.9114544100675879E-7</v>
      </c>
      <c r="BD457" s="13">
        <f t="shared" si="661"/>
        <v>3.6484511925691471E-4</v>
      </c>
      <c r="BE457" s="13">
        <f t="shared" si="662"/>
        <v>2.3239157844737816E-4</v>
      </c>
      <c r="BF457" s="13">
        <f t="shared" si="663"/>
        <v>7.4012016171764051E-5</v>
      </c>
      <c r="BG457" s="13">
        <f t="shared" si="664"/>
        <v>1.5714219865185671E-5</v>
      </c>
      <c r="BH457" s="13">
        <f t="shared" si="665"/>
        <v>2.5023305546593464E-6</v>
      </c>
      <c r="BI457" s="13">
        <f t="shared" si="666"/>
        <v>3.1877666258974792E-7</v>
      </c>
      <c r="BJ457" s="14">
        <f t="shared" si="667"/>
        <v>0.21767120187429076</v>
      </c>
      <c r="BK457" s="14">
        <f t="shared" si="668"/>
        <v>0.32911227754417494</v>
      </c>
      <c r="BL457" s="14">
        <f t="shared" si="669"/>
        <v>0.416584550332813</v>
      </c>
      <c r="BM457" s="14">
        <f t="shared" si="670"/>
        <v>0.24244784000013331</v>
      </c>
      <c r="BN457" s="14">
        <f t="shared" si="671"/>
        <v>0.75742689864410728</v>
      </c>
    </row>
    <row r="458" spans="1:66" x14ac:dyDescent="0.25">
      <c r="A458" t="s">
        <v>32</v>
      </c>
      <c r="B458" t="s">
        <v>330</v>
      </c>
      <c r="C458" t="s">
        <v>309</v>
      </c>
      <c r="D458" s="11">
        <v>44474</v>
      </c>
      <c r="E458" s="10">
        <f>VLOOKUP(A458,home!$A$2:$E$405,3,FALSE)</f>
        <v>1.2277580071174401</v>
      </c>
      <c r="F458" s="10">
        <f>VLOOKUP(B458,home!$B$2:$E$405,3,FALSE)</f>
        <v>1.03</v>
      </c>
      <c r="G458" s="10">
        <f>VLOOKUP(C458,away!$B$2:$E$405,4,FALSE)</f>
        <v>0.92</v>
      </c>
      <c r="H458" s="10">
        <f>VLOOKUP(A458,away!$A$2:$E$405,3,FALSE)</f>
        <v>1.1316725978647699</v>
      </c>
      <c r="I458" s="10">
        <f>VLOOKUP(C458,away!$B$2:$E$405,3,FALSE)</f>
        <v>0.54</v>
      </c>
      <c r="J458" s="10">
        <f>VLOOKUP(B458,home!$B$2:$E$405,4,FALSE)</f>
        <v>0.88</v>
      </c>
      <c r="K458" s="12">
        <f t="shared" si="616"/>
        <v>1.1634234875444864</v>
      </c>
      <c r="L458" s="12">
        <f t="shared" si="617"/>
        <v>0.5377708185053387</v>
      </c>
      <c r="M458" s="13">
        <f t="shared" si="618"/>
        <v>0.18246547424977277</v>
      </c>
      <c r="N458" s="13">
        <f t="shared" si="619"/>
        <v>0.21228461840812937</v>
      </c>
      <c r="O458" s="13">
        <f t="shared" si="620"/>
        <v>9.8124607436265082E-2</v>
      </c>
      <c r="P458" s="13">
        <f t="shared" si="621"/>
        <v>0.11416047299743319</v>
      </c>
      <c r="Q458" s="13">
        <f t="shared" si="622"/>
        <v>0.12348845555021817</v>
      </c>
      <c r="R458" s="13">
        <f t="shared" si="623"/>
        <v>2.6384275228257661E-2</v>
      </c>
      <c r="S458" s="13">
        <f t="shared" si="624"/>
        <v>1.7856273424578982E-2</v>
      </c>
      <c r="T458" s="13">
        <f t="shared" si="625"/>
        <v>6.6408487817200948E-2</v>
      </c>
      <c r="U458" s="13">
        <f t="shared" si="626"/>
        <v>3.0696085502393132E-2</v>
      </c>
      <c r="V458" s="13">
        <f t="shared" si="627"/>
        <v>1.2413189268349557E-3</v>
      </c>
      <c r="W458" s="13">
        <f t="shared" si="628"/>
        <v>4.7889789875905697E-2</v>
      </c>
      <c r="X458" s="13">
        <f t="shared" si="629"/>
        <v>2.575373149961448E-2</v>
      </c>
      <c r="Y458" s="13">
        <f t="shared" si="630"/>
        <v>6.9248026340572024E-3</v>
      </c>
      <c r="Z458" s="13">
        <f t="shared" si="631"/>
        <v>4.729564428390085E-3</v>
      </c>
      <c r="AA458" s="13">
        <f t="shared" si="632"/>
        <v>5.5024863418439394E-3</v>
      </c>
      <c r="AB458" s="13">
        <f t="shared" si="633"/>
        <v>3.2008609249969894E-3</v>
      </c>
      <c r="AC458" s="13">
        <f t="shared" si="634"/>
        <v>4.8539852679938271E-5</v>
      </c>
      <c r="AD458" s="13">
        <f t="shared" si="635"/>
        <v>1.3929026588799709E-2</v>
      </c>
      <c r="AE458" s="13">
        <f t="shared" si="636"/>
        <v>7.4906240296414434E-3</v>
      </c>
      <c r="AF458" s="13">
        <f t="shared" si="637"/>
        <v>2.0141195077680186E-3</v>
      </c>
      <c r="AG458" s="13">
        <f t="shared" si="638"/>
        <v>3.6104489875332581E-4</v>
      </c>
      <c r="AH458" s="13">
        <f t="shared" si="639"/>
        <v>6.3585543345726742E-4</v>
      </c>
      <c r="AI458" s="13">
        <f t="shared" si="640"/>
        <v>7.3976914596696522E-4</v>
      </c>
      <c r="AJ458" s="13">
        <f t="shared" si="641"/>
        <v>4.3033239988934648E-4</v>
      </c>
      <c r="AK458" s="13">
        <f t="shared" si="642"/>
        <v>1.6688627382755066E-4</v>
      </c>
      <c r="AL458" s="13">
        <f t="shared" si="643"/>
        <v>1.2147684517197101E-6</v>
      </c>
      <c r="AM458" s="13">
        <f t="shared" si="644"/>
        <v>3.2410713384082462E-3</v>
      </c>
      <c r="AN458" s="13">
        <f t="shared" si="645"/>
        <v>1.7429535864899957E-3</v>
      </c>
      <c r="AO458" s="13">
        <f t="shared" si="646"/>
        <v>4.6865478841177032E-4</v>
      </c>
      <c r="AP458" s="13">
        <f t="shared" si="647"/>
        <v>8.4009623053548033E-5</v>
      </c>
      <c r="AQ458" s="13">
        <f t="shared" si="648"/>
        <v>1.129448093795787E-5</v>
      </c>
      <c r="AR458" s="13">
        <f t="shared" si="649"/>
        <v>6.8388899380276332E-5</v>
      </c>
      <c r="AS458" s="13">
        <f t="shared" si="650"/>
        <v>7.9565251826330067E-5</v>
      </c>
      <c r="AT458" s="13">
        <f t="shared" si="651"/>
        <v>4.6284041383572126E-5</v>
      </c>
      <c r="AU458" s="13">
        <f t="shared" si="652"/>
        <v>1.7949313614709604E-5</v>
      </c>
      <c r="AV458" s="13">
        <f t="shared" si="653"/>
        <v>5.2206632611637936E-6</v>
      </c>
      <c r="AW458" s="13">
        <f t="shared" si="654"/>
        <v>2.1111838889715356E-8</v>
      </c>
      <c r="AX458" s="13">
        <f t="shared" si="655"/>
        <v>6.2845641998523225E-4</v>
      </c>
      <c r="AY458" s="13">
        <f t="shared" si="656"/>
        <v>3.3796552337039311E-4</v>
      </c>
      <c r="AZ458" s="13">
        <f t="shared" si="657"/>
        <v>9.0873998064740753E-5</v>
      </c>
      <c r="BA458" s="13">
        <f t="shared" si="658"/>
        <v>1.6289794773376068E-5</v>
      </c>
      <c r="BB458" s="13">
        <f t="shared" si="659"/>
        <v>2.1900440671406084E-6</v>
      </c>
      <c r="BC458" s="13">
        <f t="shared" si="660"/>
        <v>2.3554835810979322E-7</v>
      </c>
      <c r="BD458" s="13">
        <f t="shared" si="661"/>
        <v>6.1295923994017424E-6</v>
      </c>
      <c r="BE458" s="13">
        <f t="shared" si="662"/>
        <v>7.1313117665381526E-6</v>
      </c>
      <c r="BF458" s="13">
        <f t="shared" si="663"/>
        <v>4.1483678030964247E-6</v>
      </c>
      <c r="BG458" s="13">
        <f t="shared" si="664"/>
        <v>1.6087695123652337E-6</v>
      </c>
      <c r="BH458" s="13">
        <f t="shared" si="665"/>
        <v>4.6792005918280069E-7</v>
      </c>
      <c r="BI458" s="13">
        <f t="shared" si="666"/>
        <v>1.0887783742929524E-7</v>
      </c>
      <c r="BJ458" s="14">
        <f t="shared" si="667"/>
        <v>0.51316869595600878</v>
      </c>
      <c r="BK458" s="14">
        <f t="shared" si="668"/>
        <v>0.31611125974312193</v>
      </c>
      <c r="BL458" s="14">
        <f t="shared" si="669"/>
        <v>0.16611816169574201</v>
      </c>
      <c r="BM458" s="14">
        <f t="shared" si="670"/>
        <v>0.24288183354165521</v>
      </c>
      <c r="BN458" s="14">
        <f t="shared" si="671"/>
        <v>0.75690790387007623</v>
      </c>
    </row>
    <row r="459" spans="1:66" x14ac:dyDescent="0.25">
      <c r="A459" t="s">
        <v>32</v>
      </c>
      <c r="B459" t="s">
        <v>35</v>
      </c>
      <c r="C459" t="s">
        <v>210</v>
      </c>
      <c r="D459" s="11">
        <v>44474</v>
      </c>
      <c r="E459" s="10">
        <f>VLOOKUP(A459,home!$A$2:$E$405,3,FALSE)</f>
        <v>1.2277580071174401</v>
      </c>
      <c r="F459" s="10">
        <f>VLOOKUP(B459,home!$B$2:$E$405,3,FALSE)</f>
        <v>1.68</v>
      </c>
      <c r="G459" s="10">
        <f>VLOOKUP(C459,away!$B$2:$E$405,4,FALSE)</f>
        <v>1.03</v>
      </c>
      <c r="H459" s="10">
        <f>VLOOKUP(A459,away!$A$2:$E$405,3,FALSE)</f>
        <v>1.1316725978647699</v>
      </c>
      <c r="I459" s="10">
        <f>VLOOKUP(C459,away!$B$2:$E$405,3,FALSE)</f>
        <v>0.6</v>
      </c>
      <c r="J459" s="10">
        <f>VLOOKUP(B459,home!$B$2:$E$405,4,FALSE)</f>
        <v>0.82</v>
      </c>
      <c r="K459" s="12">
        <f t="shared" si="616"/>
        <v>2.124512455516018</v>
      </c>
      <c r="L459" s="12">
        <f t="shared" si="617"/>
        <v>0.55678291814946679</v>
      </c>
      <c r="M459" s="13">
        <f t="shared" si="618"/>
        <v>6.8474396749377553E-2</v>
      </c>
      <c r="N459" s="13">
        <f t="shared" si="619"/>
        <v>0.14547470877799812</v>
      </c>
      <c r="O459" s="13">
        <f t="shared" si="620"/>
        <v>3.8125374440642797E-2</v>
      </c>
      <c r="P459" s="13">
        <f t="shared" si="621"/>
        <v>8.0997832870357639E-2</v>
      </c>
      <c r="Q459" s="13">
        <f t="shared" si="622"/>
        <v>0.15453141538071125</v>
      </c>
      <c r="R459" s="13">
        <f t="shared" si="623"/>
        <v>1.0613778618301095E-2</v>
      </c>
      <c r="S459" s="13">
        <f t="shared" si="624"/>
        <v>2.3952927083486977E-2</v>
      </c>
      <c r="T459" s="13">
        <f t="shared" si="625"/>
        <v>8.6040452401439801E-2</v>
      </c>
      <c r="U459" s="13">
        <f t="shared" si="626"/>
        <v>2.2549104874670264E-2</v>
      </c>
      <c r="V459" s="13">
        <f t="shared" si="627"/>
        <v>3.1481924092416798E-3</v>
      </c>
      <c r="W459" s="13">
        <f t="shared" si="628"/>
        <v>0.10943463891494688</v>
      </c>
      <c r="X459" s="13">
        <f t="shared" si="629"/>
        <v>6.0931337601697326E-2</v>
      </c>
      <c r="Y459" s="13">
        <f t="shared" si="630"/>
        <v>1.6962763978311684E-2</v>
      </c>
      <c r="Z459" s="13">
        <f t="shared" si="631"/>
        <v>1.9698568772300337E-3</v>
      </c>
      <c r="AA459" s="13">
        <f t="shared" si="632"/>
        <v>4.184985471259093E-3</v>
      </c>
      <c r="AB459" s="13">
        <f t="shared" si="633"/>
        <v>4.4455268799217587E-3</v>
      </c>
      <c r="AC459" s="13">
        <f t="shared" si="634"/>
        <v>2.3274827409286753E-4</v>
      </c>
      <c r="AD459" s="13">
        <f t="shared" si="635"/>
        <v>5.8123813359925641E-2</v>
      </c>
      <c r="AE459" s="13">
        <f t="shared" si="636"/>
        <v>3.2362346416514365E-2</v>
      </c>
      <c r="AF459" s="13">
        <f t="shared" si="637"/>
        <v>9.0094008379754034E-3</v>
      </c>
      <c r="AG459" s="13">
        <f t="shared" si="638"/>
        <v>1.6720934964487323E-3</v>
      </c>
      <c r="AH459" s="13">
        <f t="shared" si="639"/>
        <v>2.7419566511023346E-4</v>
      </c>
      <c r="AI459" s="13">
        <f t="shared" si="640"/>
        <v>5.8253210577518969E-4</v>
      </c>
      <c r="AJ459" s="13">
        <f t="shared" si="641"/>
        <v>6.1879835722868266E-4</v>
      </c>
      <c r="AK459" s="13">
        <f t="shared" si="642"/>
        <v>4.3821493912839563E-4</v>
      </c>
      <c r="AL459" s="13">
        <f t="shared" si="643"/>
        <v>1.10126451349918E-5</v>
      </c>
      <c r="AM459" s="13">
        <f t="shared" si="644"/>
        <v>2.4696953089050053E-2</v>
      </c>
      <c r="AN459" s="13">
        <f t="shared" si="645"/>
        <v>1.3750841610321777E-2</v>
      </c>
      <c r="AO459" s="13">
        <f t="shared" si="646"/>
        <v>3.828116859403036E-3</v>
      </c>
      <c r="AP459" s="13">
        <f t="shared" si="647"/>
        <v>7.1047669199853153E-4</v>
      </c>
      <c r="AQ459" s="13">
        <f t="shared" si="648"/>
        <v>9.8895321462030559E-5</v>
      </c>
      <c r="AR459" s="13">
        <f t="shared" si="649"/>
        <v>3.0533492512801959E-5</v>
      </c>
      <c r="AS459" s="13">
        <f t="shared" si="650"/>
        <v>6.4868785153852825E-5</v>
      </c>
      <c r="AT459" s="13">
        <f t="shared" si="651"/>
        <v>6.8907271016776467E-5</v>
      </c>
      <c r="AU459" s="13">
        <f t="shared" si="652"/>
        <v>4.8798118516919846E-5</v>
      </c>
      <c r="AV459" s="13">
        <f t="shared" si="653"/>
        <v>2.5918052648735758E-5</v>
      </c>
      <c r="AW459" s="13">
        <f t="shared" si="654"/>
        <v>3.618547923058925E-7</v>
      </c>
      <c r="AX459" s="13">
        <f t="shared" si="655"/>
        <v>8.7448307418302711E-3</v>
      </c>
      <c r="AY459" s="13">
        <f t="shared" si="656"/>
        <v>4.8689723791594253E-3</v>
      </c>
      <c r="AZ459" s="13">
        <f t="shared" si="657"/>
        <v>1.3554803248287683E-3</v>
      </c>
      <c r="BA459" s="13">
        <f t="shared" si="658"/>
        <v>2.5156943025078296E-4</v>
      </c>
      <c r="BB459" s="13">
        <f t="shared" si="659"/>
        <v>3.5017390373057414E-5</v>
      </c>
      <c r="BC459" s="13">
        <f t="shared" si="660"/>
        <v>3.8994169595779929E-6</v>
      </c>
      <c r="BD459" s="13">
        <f t="shared" si="661"/>
        <v>2.8334211770954601E-6</v>
      </c>
      <c r="BE459" s="13">
        <f t="shared" si="662"/>
        <v>6.019638582462161E-6</v>
      </c>
      <c r="BF459" s="13">
        <f t="shared" si="663"/>
        <v>6.3943985730728261E-6</v>
      </c>
      <c r="BG459" s="13">
        <f t="shared" si="664"/>
        <v>4.5283264713423575E-6</v>
      </c>
      <c r="BH459" s="13">
        <f t="shared" si="665"/>
        <v>2.4051214977524342E-6</v>
      </c>
      <c r="BI459" s="13">
        <f t="shared" si="666"/>
        <v>1.0219421158008765E-6</v>
      </c>
      <c r="BJ459" s="14">
        <f t="shared" si="667"/>
        <v>0.73288802442160639</v>
      </c>
      <c r="BK459" s="14">
        <f t="shared" si="668"/>
        <v>0.18168608241085116</v>
      </c>
      <c r="BL459" s="14">
        <f t="shared" si="669"/>
        <v>8.2094739920304111E-2</v>
      </c>
      <c r="BM459" s="14">
        <f t="shared" si="670"/>
        <v>0.49555258626823617</v>
      </c>
      <c r="BN459" s="14">
        <f t="shared" si="671"/>
        <v>0.49821750683738847</v>
      </c>
    </row>
    <row r="460" spans="1:66" x14ac:dyDescent="0.25">
      <c r="A460" t="s">
        <v>340</v>
      </c>
      <c r="B460" t="s">
        <v>356</v>
      </c>
      <c r="C460" t="s">
        <v>387</v>
      </c>
      <c r="D460" s="11">
        <v>44474</v>
      </c>
      <c r="E460" s="10">
        <f>VLOOKUP(A460,home!$A$2:$E$405,3,FALSE)</f>
        <v>1.3524355300859601</v>
      </c>
      <c r="F460" s="10">
        <f>VLOOKUP(B460,home!$B$2:$E$405,3,FALSE)</f>
        <v>1.04</v>
      </c>
      <c r="G460" s="10">
        <f>VLOOKUP(C460,away!$B$2:$E$405,4,FALSE)</f>
        <v>1.48</v>
      </c>
      <c r="H460" s="10">
        <f>VLOOKUP(A460,away!$A$2:$E$405,3,FALSE)</f>
        <v>1.1318051575931201</v>
      </c>
      <c r="I460" s="10">
        <f>VLOOKUP(C460,away!$B$2:$E$405,3,FALSE)</f>
        <v>0.83</v>
      </c>
      <c r="J460" s="10">
        <f>VLOOKUP(B460,home!$B$2:$E$405,4,FALSE)</f>
        <v>1.04</v>
      </c>
      <c r="K460" s="12">
        <f t="shared" si="616"/>
        <v>2.0816687679083099</v>
      </c>
      <c r="L460" s="12">
        <f t="shared" si="617"/>
        <v>0.97697421203438117</v>
      </c>
      <c r="M460" s="13">
        <f t="shared" si="618"/>
        <v>4.6951365954303943E-2</v>
      </c>
      <c r="N460" s="13">
        <f t="shared" si="619"/>
        <v>9.7737192117708052E-2</v>
      </c>
      <c r="O460" s="13">
        <f t="shared" si="620"/>
        <v>4.5870273757143969E-2</v>
      </c>
      <c r="P460" s="13">
        <f t="shared" si="621"/>
        <v>9.548671625565075E-2</v>
      </c>
      <c r="Q460" s="13">
        <f t="shared" si="622"/>
        <v>0.1017282301472436</v>
      </c>
      <c r="R460" s="13">
        <f t="shared" si="623"/>
        <v>2.2407037279843535E-2</v>
      </c>
      <c r="S460" s="13">
        <f t="shared" si="624"/>
        <v>4.8548709904207572E-2</v>
      </c>
      <c r="T460" s="13">
        <f t="shared" si="625"/>
        <v>9.938585748975548E-2</v>
      </c>
      <c r="U460" s="13">
        <f t="shared" si="626"/>
        <v>4.6644029686807455E-2</v>
      </c>
      <c r="V460" s="13">
        <f t="shared" si="627"/>
        <v>1.0970588141763505E-2</v>
      </c>
      <c r="W460" s="13">
        <f t="shared" si="628"/>
        <v>7.0588159837368505E-2</v>
      </c>
      <c r="X460" s="13">
        <f t="shared" si="629"/>
        <v>6.8962811836070045E-2</v>
      </c>
      <c r="Y460" s="13">
        <f t="shared" si="630"/>
        <v>3.3687444376609907E-2</v>
      </c>
      <c r="Z460" s="13">
        <f t="shared" si="631"/>
        <v>7.2970325301667154E-3</v>
      </c>
      <c r="AA460" s="13">
        <f t="shared" si="632"/>
        <v>1.5190004716459002E-2</v>
      </c>
      <c r="AB460" s="13">
        <f t="shared" si="633"/>
        <v>1.5810279201316318E-2</v>
      </c>
      <c r="AC460" s="13">
        <f t="shared" si="634"/>
        <v>1.3944554856903902E-3</v>
      </c>
      <c r="AD460" s="13">
        <f t="shared" si="635"/>
        <v>3.6735291929392441E-2</v>
      </c>
      <c r="AE460" s="13">
        <f t="shared" si="636"/>
        <v>3.5889432886571135E-2</v>
      </c>
      <c r="AF460" s="13">
        <f t="shared" si="637"/>
        <v>1.753152520735932E-2</v>
      </c>
      <c r="AG460" s="13">
        <f t="shared" si="638"/>
        <v>5.7092826750735877E-3</v>
      </c>
      <c r="AH460" s="13">
        <f t="shared" si="639"/>
        <v>1.782253151587218E-3</v>
      </c>
      <c r="AI460" s="13">
        <f t="shared" si="640"/>
        <v>3.7100607221652658E-3</v>
      </c>
      <c r="AJ460" s="13">
        <f t="shared" si="641"/>
        <v>3.8615587661873932E-3</v>
      </c>
      <c r="AK460" s="13">
        <f t="shared" si="642"/>
        <v>2.6794954263382811E-3</v>
      </c>
      <c r="AL460" s="13">
        <f t="shared" si="643"/>
        <v>1.1343821214730663E-4</v>
      </c>
      <c r="AM460" s="13">
        <f t="shared" si="644"/>
        <v>1.5294141977882087E-2</v>
      </c>
      <c r="AN460" s="13">
        <f t="shared" si="645"/>
        <v>1.4941982307583302E-2</v>
      </c>
      <c r="AO460" s="13">
        <f t="shared" si="646"/>
        <v>7.2989656955914292E-3</v>
      </c>
      <c r="AP460" s="13">
        <f t="shared" si="647"/>
        <v>2.3769670863721388E-3</v>
      </c>
      <c r="AQ460" s="13">
        <f t="shared" si="648"/>
        <v>5.8055888656001974E-4</v>
      </c>
      <c r="AR460" s="13">
        <f t="shared" si="649"/>
        <v>3.4824307368354308E-4</v>
      </c>
      <c r="AS460" s="13">
        <f t="shared" si="650"/>
        <v>7.2492673012742388E-4</v>
      </c>
      <c r="AT460" s="13">
        <f t="shared" si="651"/>
        <v>7.5452866656407745E-4</v>
      </c>
      <c r="AU460" s="13">
        <f t="shared" si="652"/>
        <v>5.235595865593143E-4</v>
      </c>
      <c r="AV460" s="13">
        <f t="shared" si="653"/>
        <v>2.7246940986987796E-4</v>
      </c>
      <c r="AW460" s="13">
        <f t="shared" si="654"/>
        <v>6.4084293252159027E-6</v>
      </c>
      <c r="AX460" s="13">
        <f t="shared" si="655"/>
        <v>5.3062229478854266E-3</v>
      </c>
      <c r="AY460" s="13">
        <f t="shared" si="656"/>
        <v>5.1840429833891156E-3</v>
      </c>
      <c r="AZ460" s="13">
        <f t="shared" si="657"/>
        <v>2.5323381544244713E-3</v>
      </c>
      <c r="BA460" s="13">
        <f t="shared" si="658"/>
        <v>8.2467635767448247E-4</v>
      </c>
      <c r="BB460" s="13">
        <f t="shared" si="659"/>
        <v>2.0142188368060273E-4</v>
      </c>
      <c r="BC460" s="13">
        <f t="shared" si="660"/>
        <v>3.9356797219067542E-5</v>
      </c>
      <c r="BD460" s="13">
        <f t="shared" si="661"/>
        <v>5.6704083751401713E-5</v>
      </c>
      <c r="BE460" s="13">
        <f t="shared" si="662"/>
        <v>1.1803912015815002E-4</v>
      </c>
      <c r="BF460" s="13">
        <f t="shared" si="663"/>
        <v>1.2285917491229858E-4</v>
      </c>
      <c r="BG460" s="13">
        <f t="shared" si="664"/>
        <v>8.525070242197204E-5</v>
      </c>
      <c r="BH460" s="13">
        <f t="shared" si="665"/>
        <v>4.4365931168516127E-5</v>
      </c>
      <c r="BI460" s="13">
        <f t="shared" si="666"/>
        <v>1.8471034654533969E-5</v>
      </c>
      <c r="BJ460" s="14">
        <f t="shared" si="667"/>
        <v>0.62253590358141409</v>
      </c>
      <c r="BK460" s="14">
        <f t="shared" si="668"/>
        <v>0.20864931693715255</v>
      </c>
      <c r="BL460" s="14">
        <f t="shared" si="669"/>
        <v>0.16102441022171954</v>
      </c>
      <c r="BM460" s="14">
        <f t="shared" si="670"/>
        <v>0.58414821320449528</v>
      </c>
      <c r="BN460" s="14">
        <f t="shared" si="671"/>
        <v>0.41018081551189389</v>
      </c>
    </row>
    <row r="461" spans="1:66" x14ac:dyDescent="0.25">
      <c r="A461" t="s">
        <v>342</v>
      </c>
      <c r="B461" t="s">
        <v>430</v>
      </c>
      <c r="C461" t="s">
        <v>393</v>
      </c>
      <c r="D461" s="11">
        <v>44474</v>
      </c>
      <c r="E461" s="10">
        <f>VLOOKUP(A461,home!$A$2:$E$405,3,FALSE)</f>
        <v>1.17067307692308</v>
      </c>
      <c r="F461" s="10">
        <f>VLOOKUP(B461,home!$B$2:$E$405,3,FALSE)</f>
        <v>1.23</v>
      </c>
      <c r="G461" s="10">
        <f>VLOOKUP(C461,away!$B$2:$E$405,4,FALSE)</f>
        <v>0.9</v>
      </c>
      <c r="H461" s="10">
        <f>VLOOKUP(A461,away!$A$2:$E$405,3,FALSE)</f>
        <v>0.85336538461538503</v>
      </c>
      <c r="I461" s="10">
        <f>VLOOKUP(C461,away!$B$2:$E$405,3,FALSE)</f>
        <v>0.81</v>
      </c>
      <c r="J461" s="10">
        <f>VLOOKUP(B461,home!$B$2:$E$405,4,FALSE)</f>
        <v>1.1100000000000001</v>
      </c>
      <c r="K461" s="12">
        <f t="shared" si="616"/>
        <v>1.2959350961538496</v>
      </c>
      <c r="L461" s="12">
        <f t="shared" si="617"/>
        <v>0.7672608173076928</v>
      </c>
      <c r="M461" s="13">
        <f t="shared" si="618"/>
        <v>0.12704728824253955</v>
      </c>
      <c r="N461" s="13">
        <f t="shared" si="619"/>
        <v>0.16464503970468133</v>
      </c>
      <c r="O461" s="13">
        <f t="shared" si="620"/>
        <v>9.7478406213696939E-2</v>
      </c>
      <c r="P461" s="13">
        <f t="shared" si="621"/>
        <v>0.12632568772947134</v>
      </c>
      <c r="Q461" s="13">
        <f t="shared" si="622"/>
        <v>0.10668464268047033</v>
      </c>
      <c r="R461" s="13">
        <f t="shared" si="623"/>
        <v>3.7395680810686192E-2</v>
      </c>
      <c r="S461" s="13">
        <f t="shared" si="624"/>
        <v>3.1402046436951402E-2</v>
      </c>
      <c r="T461" s="13">
        <f t="shared" si="625"/>
        <v>8.1854946137196821E-2</v>
      </c>
      <c r="U461" s="13">
        <f t="shared" si="626"/>
        <v>4.8462375207135276E-2</v>
      </c>
      <c r="V461" s="13">
        <f t="shared" si="627"/>
        <v>3.4692988616330561E-3</v>
      </c>
      <c r="W461" s="13">
        <f t="shared" si="628"/>
        <v>4.6085457556751488E-2</v>
      </c>
      <c r="X461" s="13">
        <f t="shared" si="629"/>
        <v>3.5359565830992132E-2</v>
      </c>
      <c r="Y461" s="13">
        <f t="shared" si="630"/>
        <v>1.3565004689566095E-2</v>
      </c>
      <c r="Z461" s="13">
        <f t="shared" si="631"/>
        <v>9.5640802075282316E-3</v>
      </c>
      <c r="AA461" s="13">
        <f t="shared" si="632"/>
        <v>1.2394427203366228E-2</v>
      </c>
      <c r="AB461" s="13">
        <f t="shared" si="633"/>
        <v>8.0311866047831533E-3</v>
      </c>
      <c r="AC461" s="13">
        <f t="shared" si="634"/>
        <v>2.1559962568730952E-4</v>
      </c>
      <c r="AD461" s="13">
        <f t="shared" si="635"/>
        <v>1.493094046752573E-2</v>
      </c>
      <c r="AE461" s="13">
        <f t="shared" si="636"/>
        <v>1.1455925586286296E-2</v>
      </c>
      <c r="AF461" s="13">
        <f t="shared" si="637"/>
        <v>4.3948414141750667E-3</v>
      </c>
      <c r="AG461" s="13">
        <f t="shared" si="638"/>
        <v>1.1239965384592194E-3</v>
      </c>
      <c r="AH461" s="13">
        <f t="shared" si="639"/>
        <v>1.8345359992061095E-3</v>
      </c>
      <c r="AI461" s="13">
        <f t="shared" si="640"/>
        <v>2.3774395865288679E-3</v>
      </c>
      <c r="AJ461" s="13">
        <f t="shared" si="641"/>
        <v>1.5405036995841288E-3</v>
      </c>
      <c r="AK461" s="13">
        <f t="shared" si="642"/>
        <v>6.6546427001530661E-4</v>
      </c>
      <c r="AL461" s="13">
        <f t="shared" si="643"/>
        <v>8.5750026988916202E-6</v>
      </c>
      <c r="AM461" s="13">
        <f t="shared" si="644"/>
        <v>3.8699059540900685E-3</v>
      </c>
      <c r="AN461" s="13">
        <f t="shared" si="645"/>
        <v>2.9692272052390528E-3</v>
      </c>
      <c r="AO461" s="13">
        <f t="shared" si="646"/>
        <v>1.1390858461319759E-3</v>
      </c>
      <c r="AP461" s="13">
        <f t="shared" si="647"/>
        <v>2.9132531242894827E-4</v>
      </c>
      <c r="AQ461" s="13">
        <f t="shared" si="648"/>
        <v>5.5880624329163441E-5</v>
      </c>
      <c r="AR461" s="13">
        <f t="shared" si="649"/>
        <v>2.8151351802625302E-4</v>
      </c>
      <c r="AS461" s="13">
        <f t="shared" si="650"/>
        <v>3.6482324805196066E-4</v>
      </c>
      <c r="AT461" s="13">
        <f t="shared" si="651"/>
        <v>2.3639362552168873E-4</v>
      </c>
      <c r="AU461" s="13">
        <f t="shared" si="652"/>
        <v>1.0211693194020231E-4</v>
      </c>
      <c r="AV461" s="13">
        <f t="shared" si="653"/>
        <v>3.3084229003215564E-5</v>
      </c>
      <c r="AW461" s="13">
        <f t="shared" si="654"/>
        <v>2.3684162719693452E-7</v>
      </c>
      <c r="AX461" s="13">
        <f t="shared" si="655"/>
        <v>8.3585782412001221E-4</v>
      </c>
      <c r="AY461" s="13">
        <f t="shared" si="656"/>
        <v>6.4132095728735032E-4</v>
      </c>
      <c r="AZ461" s="13">
        <f t="shared" si="657"/>
        <v>2.4603022092242212E-4</v>
      </c>
      <c r="BA461" s="13">
        <f t="shared" si="658"/>
        <v>6.2923116129109957E-5</v>
      </c>
      <c r="BB461" s="13">
        <f t="shared" si="659"/>
        <v>1.206961037719194E-5</v>
      </c>
      <c r="BC461" s="13">
        <f t="shared" si="660"/>
        <v>1.8521078245179403E-6</v>
      </c>
      <c r="BD461" s="13">
        <f t="shared" si="661"/>
        <v>3.5999048653997781E-5</v>
      </c>
      <c r="BE461" s="13">
        <f t="shared" si="662"/>
        <v>4.6652430578865721E-5</v>
      </c>
      <c r="BF461" s="13">
        <f t="shared" si="663"/>
        <v>3.0229261054016577E-5</v>
      </c>
      <c r="BG461" s="13">
        <f t="shared" si="664"/>
        <v>1.3058386776898938E-5</v>
      </c>
      <c r="BH461" s="13">
        <f t="shared" si="665"/>
        <v>4.2307054308336723E-6</v>
      </c>
      <c r="BI461" s="13">
        <f t="shared" si="666"/>
        <v>1.0965439298612087E-6</v>
      </c>
      <c r="BJ461" s="14">
        <f t="shared" si="667"/>
        <v>0.49022583938498426</v>
      </c>
      <c r="BK461" s="14">
        <f t="shared" si="668"/>
        <v>0.28910981685626891</v>
      </c>
      <c r="BL461" s="14">
        <f t="shared" si="669"/>
        <v>0.21132921752397002</v>
      </c>
      <c r="BM461" s="14">
        <f t="shared" si="670"/>
        <v>0.34001112447554566</v>
      </c>
      <c r="BN461" s="14">
        <f t="shared" si="671"/>
        <v>0.65957674538154576</v>
      </c>
    </row>
    <row r="462" spans="1:66" x14ac:dyDescent="0.25">
      <c r="A462" t="s">
        <v>342</v>
      </c>
      <c r="B462" t="s">
        <v>420</v>
      </c>
      <c r="C462" t="s">
        <v>398</v>
      </c>
      <c r="D462" s="11">
        <v>44474</v>
      </c>
      <c r="E462" s="10">
        <f>VLOOKUP(A462,home!$A$2:$E$405,3,FALSE)</f>
        <v>1.17067307692308</v>
      </c>
      <c r="F462" s="10">
        <f>VLOOKUP(B462,home!$B$2:$E$405,3,FALSE)</f>
        <v>0.95</v>
      </c>
      <c r="G462" s="10">
        <f>VLOOKUP(C462,away!$B$2:$E$405,4,FALSE)</f>
        <v>1.66</v>
      </c>
      <c r="H462" s="10">
        <f>VLOOKUP(A462,away!$A$2:$E$405,3,FALSE)</f>
        <v>0.85336538461538503</v>
      </c>
      <c r="I462" s="10">
        <f>VLOOKUP(C462,away!$B$2:$E$405,3,FALSE)</f>
        <v>0.76</v>
      </c>
      <c r="J462" s="10">
        <f>VLOOKUP(B462,home!$B$2:$E$405,4,FALSE)</f>
        <v>0.65</v>
      </c>
      <c r="K462" s="12">
        <f t="shared" si="616"/>
        <v>1.846151442307697</v>
      </c>
      <c r="L462" s="12">
        <f t="shared" si="617"/>
        <v>0.42156250000000023</v>
      </c>
      <c r="M462" s="13">
        <f t="shared" si="618"/>
        <v>0.10354862785073259</v>
      </c>
      <c r="N462" s="13">
        <f t="shared" si="619"/>
        <v>0.19116644865561289</v>
      </c>
      <c r="O462" s="13">
        <f t="shared" si="620"/>
        <v>4.365221842832448E-2</v>
      </c>
      <c r="P462" s="13">
        <f t="shared" si="621"/>
        <v>8.0588606011381847E-2</v>
      </c>
      <c r="Q462" s="13">
        <f t="shared" si="622"/>
        <v>0.17646110745320009</v>
      </c>
      <c r="R462" s="13">
        <f t="shared" si="623"/>
        <v>9.2010691655952728E-3</v>
      </c>
      <c r="S462" s="13">
        <f t="shared" si="624"/>
        <v>1.5679887685763734E-2</v>
      </c>
      <c r="T462" s="13">
        <f t="shared" si="625"/>
        <v>7.4389385610739697E-2</v>
      </c>
      <c r="U462" s="13">
        <f t="shared" si="626"/>
        <v>1.6986567110836587E-2</v>
      </c>
      <c r="V462" s="13">
        <f t="shared" si="627"/>
        <v>1.3559064709108516E-3</v>
      </c>
      <c r="W462" s="13">
        <f t="shared" si="628"/>
        <v>0.10859130934531294</v>
      </c>
      <c r="X462" s="13">
        <f t="shared" si="629"/>
        <v>4.577802384588351E-2</v>
      </c>
      <c r="Y462" s="13">
        <f t="shared" si="630"/>
        <v>9.6491490887651368E-3</v>
      </c>
      <c r="Z462" s="13">
        <f t="shared" si="631"/>
        <v>1.2929419067070863E-3</v>
      </c>
      <c r="AA462" s="13">
        <f t="shared" si="632"/>
        <v>2.3869665658873503E-3</v>
      </c>
      <c r="AB462" s="13">
        <f t="shared" si="633"/>
        <v>2.2033508841765919E-3</v>
      </c>
      <c r="AC462" s="13">
        <f t="shared" si="634"/>
        <v>6.5953682004623955E-5</v>
      </c>
      <c r="AD462" s="13">
        <f t="shared" si="635"/>
        <v>5.0119000592482692E-2</v>
      </c>
      <c r="AE462" s="13">
        <f t="shared" si="636"/>
        <v>2.1128291187268496E-2</v>
      </c>
      <c r="AF462" s="13">
        <f t="shared" si="637"/>
        <v>4.4534476268164392E-3</v>
      </c>
      <c r="AG462" s="13">
        <f t="shared" si="638"/>
        <v>6.2580217172660197E-4</v>
      </c>
      <c r="AH462" s="13">
        <f t="shared" si="639"/>
        <v>1.362639556365516E-4</v>
      </c>
      <c r="AI462" s="13">
        <f t="shared" si="640"/>
        <v>2.5156389823297173E-4</v>
      </c>
      <c r="AJ462" s="13">
        <f t="shared" si="641"/>
        <v>2.3221252677767381E-4</v>
      </c>
      <c r="AK462" s="13">
        <f t="shared" si="642"/>
        <v>1.4289983041083907E-4</v>
      </c>
      <c r="AL462" s="13">
        <f t="shared" si="643"/>
        <v>2.0531861809825044E-6</v>
      </c>
      <c r="AM462" s="13">
        <f t="shared" si="644"/>
        <v>1.8505453046166437E-2</v>
      </c>
      <c r="AN462" s="13">
        <f t="shared" si="645"/>
        <v>7.8012050497745416E-3</v>
      </c>
      <c r="AO462" s="13">
        <f t="shared" si="646"/>
        <v>1.6443477518977908E-3</v>
      </c>
      <c r="AP462" s="13">
        <f t="shared" si="647"/>
        <v>2.3106511638647091E-4</v>
      </c>
      <c r="AQ462" s="13">
        <f t="shared" si="648"/>
        <v>2.4352097031667928E-5</v>
      </c>
      <c r="AR462" s="13">
        <f t="shared" si="649"/>
        <v>1.1488754759606769E-5</v>
      </c>
      <c r="AS462" s="13">
        <f t="shared" si="650"/>
        <v>2.1209981169767449E-5</v>
      </c>
      <c r="AT462" s="13">
        <f t="shared" si="651"/>
        <v>1.9578418663942644E-5</v>
      </c>
      <c r="AU462" s="13">
        <f t="shared" si="652"/>
        <v>1.204824195151388E-5</v>
      </c>
      <c r="AV462" s="13">
        <f t="shared" si="653"/>
        <v>5.5607198140148629E-6</v>
      </c>
      <c r="AW462" s="13">
        <f t="shared" si="654"/>
        <v>4.4386931918309142E-8</v>
      </c>
      <c r="AX462" s="13">
        <f t="shared" si="655"/>
        <v>5.6939781386229245E-3</v>
      </c>
      <c r="AY462" s="13">
        <f t="shared" si="656"/>
        <v>2.4003676590632276E-3</v>
      </c>
      <c r="AZ462" s="13">
        <f t="shared" si="657"/>
        <v>5.059524956369211E-4</v>
      </c>
      <c r="BA462" s="13">
        <f t="shared" si="658"/>
        <v>7.1096866313979888E-5</v>
      </c>
      <c r="BB462" s="13">
        <f t="shared" si="659"/>
        <v>7.4929431763717913E-6</v>
      </c>
      <c r="BC462" s="13">
        <f t="shared" si="660"/>
        <v>6.3174877155784734E-7</v>
      </c>
      <c r="BD462" s="13">
        <f t="shared" si="661"/>
        <v>8.0720469639112092E-7</v>
      </c>
      <c r="BE462" s="13">
        <f t="shared" si="662"/>
        <v>1.4902221144800141E-6</v>
      </c>
      <c r="BF462" s="13">
        <f t="shared" si="663"/>
        <v>1.3755878530030526E-6</v>
      </c>
      <c r="BG462" s="13">
        <f t="shared" si="664"/>
        <v>8.4651449961417781E-7</v>
      </c>
      <c r="BH462" s="13">
        <f t="shared" si="665"/>
        <v>3.9069849109927322E-7</v>
      </c>
      <c r="BI462" s="13">
        <f t="shared" si="666"/>
        <v>1.4425771657007273E-7</v>
      </c>
      <c r="BJ462" s="14">
        <f t="shared" si="667"/>
        <v>0.71924790849065035</v>
      </c>
      <c r="BK462" s="14">
        <f t="shared" si="668"/>
        <v>0.20364140254603788</v>
      </c>
      <c r="BL462" s="14">
        <f t="shared" si="669"/>
        <v>7.5268052967608315E-2</v>
      </c>
      <c r="BM462" s="14">
        <f t="shared" si="670"/>
        <v>0.39243190507402514</v>
      </c>
      <c r="BN462" s="14">
        <f t="shared" si="671"/>
        <v>0.6046180775648472</v>
      </c>
    </row>
    <row r="463" spans="1:66" x14ac:dyDescent="0.25">
      <c r="A463" t="s">
        <v>69</v>
      </c>
      <c r="B463" t="s">
        <v>261</v>
      </c>
      <c r="C463" t="s">
        <v>78</v>
      </c>
      <c r="D463"/>
      <c r="E463" s="10">
        <f>VLOOKUP(A463,home!$A$2:$E$405,3,FALSE)</f>
        <v>1.33815028901734</v>
      </c>
      <c r="F463" s="10">
        <f>VLOOKUP(B463,home!$B$2:$E$405,3,FALSE)</f>
        <v>1.59</v>
      </c>
      <c r="G463" s="10">
        <f>VLOOKUP(C463,away!$B$2:$E$405,4,FALSE)</f>
        <v>0.75</v>
      </c>
      <c r="H463" s="10">
        <f>VLOOKUP(A463,away!$A$2:$E$405,3,FALSE)</f>
        <v>1.32369942196532</v>
      </c>
      <c r="I463" s="10">
        <f>VLOOKUP(C463,away!$B$2:$E$405,3,FALSE)</f>
        <v>1.36</v>
      </c>
      <c r="J463" s="10">
        <f>VLOOKUP(B463,home!$B$2:$E$405,4,FALSE)</f>
        <v>0.99</v>
      </c>
      <c r="K463" s="12">
        <f t="shared" ref="K463" si="672">E463*F463*G463</f>
        <v>1.5957442196531779</v>
      </c>
      <c r="L463" s="12">
        <f t="shared" ref="L463" si="673">H463*I463*J463</f>
        <v>1.7822289017341071</v>
      </c>
      <c r="M463" s="13">
        <f t="shared" ref="M463" si="674">_xlfn.POISSON.DIST(0,K463,FALSE) * _xlfn.POISSON.DIST(0,L463,FALSE)</f>
        <v>3.4116534777198976E-2</v>
      </c>
      <c r="N463" s="13">
        <f t="shared" ref="N463" si="675">_xlfn.POISSON.DIST(1,K463,FALSE) * _xlfn.POISSON.DIST(0,L463,FALSE)</f>
        <v>5.4441263165311893E-2</v>
      </c>
      <c r="O463" s="13">
        <f t="shared" ref="O463" si="676">_xlfn.POISSON.DIST(0,K463,FALSE) * _xlfn.POISSON.DIST(1,L463,FALSE)</f>
        <v>6.0803474306940802E-2</v>
      </c>
      <c r="P463" s="13">
        <f t="shared" ref="P463" si="677">_xlfn.POISSON.DIST(1,K463,FALSE) * _xlfn.POISSON.DIST(1,L463,FALSE)</f>
        <v>9.7026792660131311E-2</v>
      </c>
      <c r="Q463" s="13">
        <f t="shared" ref="Q463" si="678">_xlfn.POISSON.DIST(2,K463,FALSE) * _xlfn.POISSON.DIST(0,L463,FALSE)</f>
        <v>4.3437165503331966E-2</v>
      </c>
      <c r="R463" s="13">
        <f t="shared" ref="R463" si="679">_xlfn.POISSON.DIST(0,K463,FALSE) * _xlfn.POISSON.DIST(2,L463,FALSE)</f>
        <v>5.4182854617838554E-2</v>
      </c>
      <c r="S463" s="13">
        <f t="shared" ref="S463" si="680">_xlfn.POISSON.DIST(2,K463,FALSE) * _xlfn.POISSON.DIST(2,L463,FALSE)</f>
        <v>6.8985600057218308E-2</v>
      </c>
      <c r="T463" s="13">
        <f t="shared" ref="T463" si="681">_xlfn.POISSON.DIST(2,K463,FALSE) * _xlfn.POISSON.DIST(1,L463,FALSE)</f>
        <v>7.7414971769445964E-2</v>
      </c>
      <c r="U463" s="13">
        <f t="shared" ref="U463" si="682">_xlfn.POISSON.DIST(1,K463,FALSE) * _xlfn.POISSON.DIST(2,L463,FALSE)</f>
        <v>8.6461977060724379E-2</v>
      </c>
      <c r="V463" s="13">
        <f t="shared" ref="V463" si="683">_xlfn.POISSON.DIST(3,K463,FALSE) * _xlfn.POISSON.DIST(3,L463,FALSE)</f>
        <v>2.1799307569379915E-2</v>
      </c>
      <c r="W463" s="13">
        <f t="shared" ref="W463" si="684">_xlfn.POISSON.DIST(3,K463,FALSE) * _xlfn.POISSON.DIST(0,L463,FALSE)</f>
        <v>2.3104868590020134E-2</v>
      </c>
      <c r="X463" s="13">
        <f t="shared" ref="X463" si="685">_xlfn.POISSON.DIST(3,K463,FALSE) * _xlfn.POISSON.DIST(1,L463,FALSE)</f>
        <v>4.1178164571902445E-2</v>
      </c>
      <c r="Y463" s="13">
        <f t="shared" ref="Y463" si="686">_xlfn.POISSON.DIST(3,K463,FALSE) * _xlfn.POISSON.DIST(2,L463,FALSE)</f>
        <v>3.6694457510204011E-2</v>
      </c>
      <c r="Z463" s="13">
        <f t="shared" ref="Z463" si="687">_xlfn.POISSON.DIST(0,K463,FALSE) * _xlfn.POISSON.DIST(3,L463,FALSE)</f>
        <v>3.2188749826123068E-2</v>
      </c>
      <c r="AA463" s="13">
        <f t="shared" ref="AA463" si="688">_xlfn.POISSON.DIST(1,K463,FALSE) * _xlfn.POISSON.DIST(3,L463,FALSE)</f>
        <v>5.1365011472898126E-2</v>
      </c>
      <c r="AB463" s="13">
        <f t="shared" ref="AB463" si="689">_xlfn.POISSON.DIST(2,K463,FALSE) * _xlfn.POISSON.DIST(3,L463,FALSE)</f>
        <v>4.0982710075148178E-2</v>
      </c>
      <c r="AC463" s="13">
        <f t="shared" ref="AC463" si="690">_xlfn.POISSON.DIST(4,K463,FALSE) * _xlfn.POISSON.DIST(4,L463,FALSE)</f>
        <v>3.8748016714651957E-3</v>
      </c>
      <c r="AD463" s="13">
        <f t="shared" ref="AD463" si="691">_xlfn.POISSON.DIST(4,K463,FALSE) * _xlfn.POISSON.DIST(0,L463,FALSE)</f>
        <v>9.217365124592725E-3</v>
      </c>
      <c r="AE463" s="13">
        <f t="shared" ref="AE463" si="692">_xlfn.POISSON.DIST(4,K463,FALSE) * _xlfn.POISSON.DIST(1,L463,FALSE)</f>
        <v>1.6427454522885153E-2</v>
      </c>
      <c r="AF463" s="13">
        <f t="shared" ref="AF463" si="693">_xlfn.POISSON.DIST(4,K463,FALSE) * _xlfn.POISSON.DIST(2,L463,FALSE)</f>
        <v>1.4638742116304299E-2</v>
      </c>
      <c r="AG463" s="13">
        <f t="shared" ref="AG463" si="694">_xlfn.POISSON.DIST(4,K463,FALSE) * _xlfn.POISSON.DIST(3,L463,FALSE)</f>
        <v>8.696529761569944E-3</v>
      </c>
      <c r="AH463" s="13">
        <f t="shared" ref="AH463" si="695">_xlfn.POISSON.DIST(0,K463,FALSE) * _xlfn.POISSON.DIST(4,L463,FALSE)</f>
        <v>1.4341930062701316E-2</v>
      </c>
      <c r="AI463" s="13">
        <f t="shared" ref="AI463" si="696">_xlfn.POISSON.DIST(1,K463,FALSE) * _xlfn.POISSON.DIST(4,L463,FALSE)</f>
        <v>2.2886051996225766E-2</v>
      </c>
      <c r="AJ463" s="13">
        <f t="shared" ref="AJ463" si="697">_xlfn.POISSON.DIST(2,K463,FALSE) * _xlfn.POISSON.DIST(4,L463,FALSE)</f>
        <v>1.8260142591829672E-2</v>
      </c>
      <c r="AK463" s="13">
        <f t="shared" ref="AK463" si="698">_xlfn.POISSON.DIST(3,K463,FALSE) * _xlfn.POISSON.DIST(4,L463,FALSE)</f>
        <v>9.7128389969849977E-3</v>
      </c>
      <c r="AL463" s="13">
        <f t="shared" ref="AL463" si="699">_xlfn.POISSON.DIST(5,K463,FALSE) * _xlfn.POISSON.DIST(5,L463,FALSE)</f>
        <v>4.4079456583925728E-4</v>
      </c>
      <c r="AM463" s="13">
        <f t="shared" ref="AM463" si="700">_xlfn.POISSON.DIST(5,K463,FALSE) * _xlfn.POISSON.DIST(0,L463,FALSE)</f>
        <v>2.9417114236003272E-3</v>
      </c>
      <c r="AN463" s="13">
        <f t="shared" ref="AN463" si="701">_xlfn.POISSON.DIST(5,K463,FALSE) * _xlfn.POISSON.DIST(1,L463,FALSE)</f>
        <v>5.242803119701888E-3</v>
      </c>
      <c r="AO463" s="13">
        <f t="shared" ref="AO463" si="702">_xlfn.POISSON.DIST(5,K463,FALSE) * _xlfn.POISSON.DIST(2,L463,FALSE)</f>
        <v>4.671937623017223E-3</v>
      </c>
      <c r="AP463" s="13">
        <f t="shared" ref="AP463" si="703">_xlfn.POISSON.DIST(5,K463,FALSE) * _xlfn.POISSON.DIST(3,L463,FALSE)</f>
        <v>2.7754874196134136E-3</v>
      </c>
      <c r="AQ463" s="13">
        <f t="shared" ref="AQ463" si="704">_xlfn.POISSON.DIST(5,K463,FALSE) * _xlfn.POISSON.DIST(4,L463,FALSE)</f>
        <v>1.2366384739086118E-3</v>
      </c>
      <c r="AR463" s="13">
        <f t="shared" ref="AR463" si="705">_xlfn.POISSON.DIST(0,K463,FALSE) * _xlfn.POISSON.DIST(5,L463,FALSE)</f>
        <v>5.1121204528791061E-3</v>
      </c>
      <c r="AS463" s="13">
        <f t="shared" ref="AS463" si="706">_xlfn.POISSON.DIST(1,K463,FALSE) * _xlfn.POISSON.DIST(5,L463,FALSE)</f>
        <v>8.1576366628526211E-3</v>
      </c>
      <c r="AT463" s="13">
        <f t="shared" ref="AT463" si="707">_xlfn.POISSON.DIST(2,K463,FALSE) * _xlfn.POISSON.DIST(5,L463,FALSE)</f>
        <v>6.5087507753889551E-3</v>
      </c>
      <c r="AU463" s="13">
        <f t="shared" ref="AU463" si="708">_xlfn.POISSON.DIST(3,K463,FALSE) * _xlfn.POISSON.DIST(5,L463,FALSE)</f>
        <v>3.4621004756633543E-3</v>
      </c>
      <c r="AV463" s="13">
        <f t="shared" ref="AV463" si="709">_xlfn.POISSON.DIST(4,K463,FALSE) * _xlfn.POISSON.DIST(5,L463,FALSE)</f>
        <v>1.3811567054745791E-3</v>
      </c>
      <c r="AW463" s="13">
        <f t="shared" ref="AW463" si="710">_xlfn.POISSON.DIST(6,K463,FALSE) * _xlfn.POISSON.DIST(6,L463,FALSE)</f>
        <v>3.4822543790556651E-5</v>
      </c>
      <c r="AX463" s="13">
        <f t="shared" ref="AX463" si="711">_xlfn.POISSON.DIST(6,K463,FALSE) * _xlfn.POISSON.DIST(0,L463,FALSE)</f>
        <v>7.8236983334965696E-4</v>
      </c>
      <c r="AY463" s="13">
        <f t="shared" ref="AY463" si="712">_xlfn.POISSON.DIST(6,K463,FALSE) * _xlfn.POISSON.DIST(1,L463,FALSE)</f>
        <v>1.3943621288406553E-3</v>
      </c>
      <c r="AZ463" s="13">
        <f t="shared" ref="AZ463" si="713">_xlfn.POISSON.DIST(6,K463,FALSE) * _xlfn.POISSON.DIST(2,L463,FALSE)</f>
        <v>1.2425362427516565E-3</v>
      </c>
      <c r="BA463" s="13">
        <f t="shared" ref="BA463" si="714">_xlfn.POISSON.DIST(6,K463,FALSE) * _xlfn.POISSON.DIST(3,L463,FALSE)</f>
        <v>7.3816133442803614E-4</v>
      </c>
      <c r="BB463" s="13">
        <f t="shared" ref="BB463" si="715">_xlfn.POISSON.DIST(6,K463,FALSE) * _xlfn.POISSON.DIST(4,L463,FALSE)</f>
        <v>3.2889311609006559E-4</v>
      </c>
      <c r="BC463" s="13">
        <f t="shared" ref="BC463" si="716">_xlfn.POISSON.DIST(6,K463,FALSE) * _xlfn.POISSON.DIST(5,L463,FALSE)</f>
        <v>1.1723256341542111E-4</v>
      </c>
      <c r="BD463" s="13">
        <f t="shared" ref="BD463" si="717">_xlfn.POISSON.DIST(0,K463,FALSE) * _xlfn.POISSON.DIST(6,L463,FALSE)</f>
        <v>1.5184948033778651E-3</v>
      </c>
      <c r="BE463" s="13">
        <f t="shared" ref="BE463" si="718">_xlfn.POISSON.DIST(1,K463,FALSE) * _xlfn.POISSON.DIST(6,L463,FALSE)</f>
        <v>2.4231293050636176E-3</v>
      </c>
      <c r="BF463" s="13">
        <f t="shared" ref="BF463" si="719">_xlfn.POISSON.DIST(2,K463,FALSE) * _xlfn.POISSON.DIST(6,L463,FALSE)</f>
        <v>1.9333472910137448E-3</v>
      </c>
      <c r="BG463" s="13">
        <f t="shared" ref="BG463" si="720">_xlfn.POISSON.DIST(3,K463,FALSE) * _xlfn.POISSON.DIST(6,L463,FALSE)</f>
        <v>1.0283759214057711E-3</v>
      </c>
      <c r="BH463" s="13">
        <f t="shared" ref="BH463" si="721">_xlfn.POISSON.DIST(4,K463,FALSE) * _xlfn.POISSON.DIST(6,L463,FALSE)</f>
        <v>4.1025623305344255E-4</v>
      </c>
      <c r="BI463" s="13">
        <f t="shared" ref="BI463" si="722">_xlfn.POISSON.DIST(5,K463,FALSE) * _xlfn.POISSON.DIST(6,L463,FALSE)</f>
        <v>1.309328024943436E-4</v>
      </c>
      <c r="BJ463" s="14">
        <f t="shared" ref="BJ463" si="723">SUM(N463,Q463,T463,W463,X463,Y463,AD463,AE463,AF463,AG463,AM463,AN463,AO463,AP463,AQ463,AX463,AY463,AZ463,BA463,BB463,BC463)</f>
        <v>0.34672311591428545</v>
      </c>
      <c r="BK463" s="14">
        <f t="shared" ref="BK463" si="724">SUM(M463,P463,S463,V463,AC463,AL463,AY463)</f>
        <v>0.2276381934300736</v>
      </c>
      <c r="BL463" s="14">
        <f t="shared" ref="BL463" si="725">SUM(O463,R463,U463,AA463,AB463,AH463,AI463,AJ463,AK463,AR463,AS463,AT463,AU463,AV463,BD463,BE463,BF463,BG463,BH463,BI463)</f>
        <v>0.39106329260995915</v>
      </c>
      <c r="BM463" s="14">
        <f t="shared" ref="BM463" si="726">SUM(S463:BI463)</f>
        <v>0.65224572716463791</v>
      </c>
      <c r="BN463" s="14">
        <f t="shared" ref="BN463" si="727">SUM(M463:R463)</f>
        <v>0.34400808503075353</v>
      </c>
    </row>
    <row r="464" spans="1:66" x14ac:dyDescent="0.25">
      <c r="D464"/>
      <c r="K464" s="3"/>
      <c r="L464" s="3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8"/>
      <c r="BK464" s="8"/>
      <c r="BL464" s="8"/>
      <c r="BM464" s="8"/>
      <c r="BN464" s="8"/>
    </row>
    <row r="465" spans="4:66" x14ac:dyDescent="0.25">
      <c r="D465"/>
      <c r="K465" s="3"/>
      <c r="L465" s="3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8"/>
      <c r="BK465" s="8"/>
      <c r="BL465" s="8"/>
      <c r="BM465" s="8"/>
      <c r="BN465" s="8"/>
    </row>
    <row r="466" spans="4:66" x14ac:dyDescent="0.25">
      <c r="D466"/>
      <c r="K466" s="3"/>
      <c r="L466" s="3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8"/>
      <c r="BK466" s="8"/>
      <c r="BL466" s="8"/>
      <c r="BM466" s="8"/>
      <c r="BN466" s="8"/>
    </row>
    <row r="467" spans="4:66" x14ac:dyDescent="0.25">
      <c r="D467"/>
      <c r="K467" s="3"/>
      <c r="L467" s="3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8"/>
      <c r="BK467" s="8"/>
      <c r="BL467" s="8"/>
      <c r="BM467" s="8"/>
      <c r="BN467" s="8"/>
    </row>
    <row r="468" spans="4:66" x14ac:dyDescent="0.25">
      <c r="D468"/>
      <c r="K468" s="3"/>
      <c r="L468" s="3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8"/>
      <c r="BK468" s="8"/>
      <c r="BL468" s="8"/>
      <c r="BM468" s="8"/>
      <c r="BN468" s="8"/>
    </row>
    <row r="469" spans="4:66" x14ac:dyDescent="0.25">
      <c r="D469"/>
      <c r="K469" s="3"/>
      <c r="L469" s="3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8"/>
      <c r="BK469" s="8"/>
      <c r="BL469" s="8"/>
      <c r="BM469" s="8"/>
      <c r="BN469" s="8"/>
    </row>
    <row r="470" spans="4:66" x14ac:dyDescent="0.25">
      <c r="D470"/>
      <c r="K470" s="3"/>
      <c r="L470" s="3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8"/>
      <c r="BK470" s="8"/>
      <c r="BL470" s="8"/>
      <c r="BM470" s="8"/>
      <c r="BN470" s="8"/>
    </row>
    <row r="471" spans="4:66" x14ac:dyDescent="0.25">
      <c r="D471"/>
      <c r="K471" s="3"/>
      <c r="L471" s="3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8"/>
      <c r="BK471" s="8"/>
      <c r="BL471" s="8"/>
      <c r="BM471" s="8"/>
      <c r="BN471" s="8"/>
    </row>
    <row r="472" spans="4:66" x14ac:dyDescent="0.25">
      <c r="D472"/>
      <c r="K472" s="3"/>
      <c r="L472" s="3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8"/>
      <c r="BK472" s="8"/>
      <c r="BL472" s="8"/>
      <c r="BM472" s="8"/>
      <c r="BN472" s="8"/>
    </row>
    <row r="473" spans="4:66" x14ac:dyDescent="0.25">
      <c r="D473"/>
      <c r="K473" s="3"/>
      <c r="L473" s="3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8"/>
      <c r="BK473" s="8"/>
      <c r="BL473" s="8"/>
      <c r="BM473" s="8"/>
      <c r="BN473" s="8"/>
    </row>
    <row r="474" spans="4:66" x14ac:dyDescent="0.25">
      <c r="D474"/>
      <c r="K474" s="3"/>
      <c r="L474" s="3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8"/>
      <c r="BK474" s="8"/>
      <c r="BL474" s="8"/>
      <c r="BM474" s="8"/>
      <c r="BN474" s="8"/>
    </row>
    <row r="475" spans="4:66" x14ac:dyDescent="0.25">
      <c r="D475"/>
      <c r="K475" s="3"/>
      <c r="L475" s="3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8"/>
      <c r="BK475" s="8"/>
      <c r="BL475" s="8"/>
      <c r="BM475" s="8"/>
      <c r="BN475" s="8"/>
    </row>
    <row r="476" spans="4:66" x14ac:dyDescent="0.25">
      <c r="D476"/>
      <c r="K476" s="3"/>
      <c r="L476" s="3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8"/>
      <c r="BK476" s="8"/>
      <c r="BL476" s="8"/>
      <c r="BM476" s="8"/>
      <c r="BN476" s="8"/>
    </row>
    <row r="477" spans="4:66" x14ac:dyDescent="0.25">
      <c r="D477"/>
      <c r="K477" s="3"/>
      <c r="L477" s="3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8"/>
      <c r="BK477" s="8"/>
      <c r="BL477" s="8"/>
      <c r="BM477" s="8"/>
      <c r="BN477" s="8"/>
    </row>
    <row r="478" spans="4:66" x14ac:dyDescent="0.25">
      <c r="D478"/>
      <c r="K478" s="3"/>
      <c r="L478" s="3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8"/>
      <c r="BK478" s="8"/>
      <c r="BL478" s="8"/>
      <c r="BM478" s="8"/>
      <c r="BN478" s="8"/>
    </row>
    <row r="479" spans="4:66" x14ac:dyDescent="0.25">
      <c r="D479"/>
      <c r="K479" s="3"/>
      <c r="L479" s="3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8"/>
      <c r="BK479" s="8"/>
      <c r="BL479" s="8"/>
      <c r="BM479" s="8"/>
      <c r="BN479" s="8"/>
    </row>
    <row r="480" spans="4:66" x14ac:dyDescent="0.25">
      <c r="D480"/>
      <c r="K480" s="3"/>
      <c r="L480" s="3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8"/>
      <c r="BK480" s="8"/>
      <c r="BL480" s="8"/>
      <c r="BM480" s="8"/>
      <c r="BN480" s="8"/>
    </row>
    <row r="481" spans="1:66" x14ac:dyDescent="0.25">
      <c r="D481"/>
      <c r="K481" s="3"/>
      <c r="L481" s="3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8"/>
      <c r="BK481" s="8"/>
      <c r="BL481" s="8"/>
      <c r="BM481" s="8"/>
      <c r="BN481" s="8"/>
    </row>
    <row r="482" spans="1:66" x14ac:dyDescent="0.25">
      <c r="D482"/>
      <c r="K482" s="3"/>
      <c r="L482" s="3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8"/>
      <c r="BK482" s="8"/>
      <c r="BL482" s="8"/>
      <c r="BM482" s="8"/>
      <c r="BN482" s="8"/>
    </row>
    <row r="483" spans="1:66" x14ac:dyDescent="0.25">
      <c r="D483"/>
      <c r="K483" s="3"/>
      <c r="L483" s="3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8"/>
      <c r="BK483" s="8"/>
      <c r="BL483" s="8"/>
      <c r="BM483" s="8"/>
      <c r="BN483" s="8"/>
    </row>
    <row r="484" spans="1:66" x14ac:dyDescent="0.25">
      <c r="D484"/>
      <c r="K484" s="3"/>
      <c r="L484" s="3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8"/>
      <c r="BK484" s="8"/>
      <c r="BL484" s="8"/>
      <c r="BM484" s="8"/>
      <c r="BN484" s="8"/>
    </row>
    <row r="485" spans="1:66" s="10" customFormat="1" x14ac:dyDescent="0.25">
      <c r="A485"/>
      <c r="B485"/>
      <c r="C485"/>
      <c r="D485"/>
      <c r="E485"/>
      <c r="F485"/>
      <c r="G485"/>
      <c r="H485"/>
      <c r="I485"/>
      <c r="J485"/>
      <c r="K485" s="3"/>
      <c r="L485" s="3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8"/>
      <c r="BK485" s="8"/>
      <c r="BL485" s="8"/>
      <c r="BM485" s="8"/>
      <c r="BN485" s="8"/>
    </row>
    <row r="486" spans="1:66" x14ac:dyDescent="0.25">
      <c r="D486"/>
      <c r="K486" s="3"/>
      <c r="L486" s="3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8"/>
      <c r="BK486" s="8"/>
      <c r="BL486" s="8"/>
      <c r="BM486" s="8"/>
      <c r="BN486" s="8"/>
    </row>
    <row r="487" spans="1:66" x14ac:dyDescent="0.25">
      <c r="D487"/>
      <c r="K487" s="3"/>
      <c r="L487" s="3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8"/>
      <c r="BK487" s="8"/>
      <c r="BL487" s="8"/>
      <c r="BM487" s="8"/>
      <c r="BN487" s="8"/>
    </row>
    <row r="488" spans="1:66" x14ac:dyDescent="0.25">
      <c r="D488"/>
      <c r="K488" s="3"/>
      <c r="L488" s="3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8"/>
      <c r="BK488" s="8"/>
      <c r="BL488" s="8"/>
      <c r="BM488" s="8"/>
      <c r="BN488" s="8"/>
    </row>
    <row r="489" spans="1:66" x14ac:dyDescent="0.25">
      <c r="D489"/>
      <c r="K489" s="3"/>
      <c r="L489" s="3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8"/>
      <c r="BK489" s="8"/>
      <c r="BL489" s="8"/>
      <c r="BM489" s="8"/>
      <c r="BN489" s="8"/>
    </row>
    <row r="490" spans="1:66" x14ac:dyDescent="0.25">
      <c r="D490"/>
      <c r="K490" s="3"/>
      <c r="L490" s="3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8"/>
      <c r="BK490" s="8"/>
      <c r="BL490" s="8"/>
      <c r="BM490" s="8"/>
      <c r="BN490" s="8"/>
    </row>
    <row r="491" spans="1:66" x14ac:dyDescent="0.25">
      <c r="D491"/>
      <c r="K491" s="3"/>
      <c r="L491" s="3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8"/>
      <c r="BK491" s="8"/>
      <c r="BL491" s="8"/>
      <c r="BM491" s="8"/>
      <c r="BN491" s="8"/>
    </row>
    <row r="492" spans="1:66" x14ac:dyDescent="0.25">
      <c r="D492"/>
      <c r="K492" s="3"/>
      <c r="L492" s="3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8"/>
      <c r="BK492" s="8"/>
      <c r="BL492" s="8"/>
      <c r="BM492" s="8"/>
      <c r="BN492" s="8"/>
    </row>
    <row r="493" spans="1:66" x14ac:dyDescent="0.25">
      <c r="D493"/>
      <c r="K493" s="3"/>
      <c r="L493" s="3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8"/>
      <c r="BK493" s="8"/>
      <c r="BL493" s="8"/>
      <c r="BM493" s="8"/>
      <c r="BN493" s="8"/>
    </row>
    <row r="494" spans="1:66" x14ac:dyDescent="0.25">
      <c r="D494"/>
      <c r="K494" s="3"/>
      <c r="L494" s="3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8"/>
      <c r="BK494" s="8"/>
      <c r="BL494" s="8"/>
      <c r="BM494" s="8"/>
      <c r="BN494" s="8"/>
    </row>
    <row r="495" spans="1:66" x14ac:dyDescent="0.25">
      <c r="D495"/>
      <c r="K495" s="3"/>
      <c r="L495" s="3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8"/>
      <c r="BK495" s="8"/>
      <c r="BL495" s="8"/>
      <c r="BM495" s="8"/>
      <c r="BN495" s="8"/>
    </row>
    <row r="496" spans="1:66" x14ac:dyDescent="0.25">
      <c r="D496"/>
      <c r="K496" s="3"/>
      <c r="L496" s="3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8"/>
      <c r="BK496" s="8"/>
      <c r="BL496" s="8"/>
      <c r="BM496" s="8"/>
      <c r="BN496" s="8"/>
    </row>
    <row r="497" spans="4:66" x14ac:dyDescent="0.25">
      <c r="D497"/>
      <c r="K497" s="3"/>
      <c r="L497" s="3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8"/>
      <c r="BK497" s="8"/>
      <c r="BL497" s="8"/>
      <c r="BM497" s="8"/>
      <c r="BN497" s="8"/>
    </row>
    <row r="498" spans="4:66" x14ac:dyDescent="0.25">
      <c r="D498"/>
      <c r="K498" s="3"/>
      <c r="L498" s="3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8"/>
      <c r="BK498" s="8"/>
      <c r="BL498" s="8"/>
      <c r="BM498" s="8"/>
      <c r="BN498" s="8"/>
    </row>
    <row r="499" spans="4:66" x14ac:dyDescent="0.25">
      <c r="D499"/>
      <c r="K499" s="3"/>
      <c r="L499" s="3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8"/>
      <c r="BK499" s="8"/>
      <c r="BL499" s="8"/>
      <c r="BM499" s="8"/>
      <c r="BN499" s="8"/>
    </row>
    <row r="500" spans="4:66" x14ac:dyDescent="0.25">
      <c r="D500"/>
      <c r="K500" s="3"/>
      <c r="L500" s="3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8"/>
      <c r="BK500" s="8"/>
      <c r="BL500" s="8"/>
      <c r="BM500" s="8"/>
      <c r="BN500" s="8"/>
    </row>
    <row r="501" spans="4:66" x14ac:dyDescent="0.25">
      <c r="D501"/>
      <c r="K501" s="3"/>
      <c r="L501" s="3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8"/>
      <c r="BK501" s="8"/>
      <c r="BL501" s="8"/>
      <c r="BM501" s="8"/>
      <c r="BN501" s="8"/>
    </row>
    <row r="502" spans="4:66" x14ac:dyDescent="0.25">
      <c r="D502"/>
      <c r="K502" s="3"/>
      <c r="L502" s="3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8"/>
      <c r="BK502" s="8"/>
      <c r="BL502" s="8"/>
      <c r="BM502" s="8"/>
      <c r="BN502" s="8"/>
    </row>
    <row r="503" spans="4:66" x14ac:dyDescent="0.25">
      <c r="D503"/>
      <c r="K503" s="3"/>
      <c r="L503" s="3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8"/>
      <c r="BK503" s="8"/>
      <c r="BL503" s="8"/>
      <c r="BM503" s="8"/>
      <c r="BN503" s="8"/>
    </row>
    <row r="504" spans="4:66" x14ac:dyDescent="0.25">
      <c r="D504"/>
      <c r="K504" s="3"/>
      <c r="L504" s="3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8"/>
      <c r="BK504" s="8"/>
      <c r="BL504" s="8"/>
      <c r="BM504" s="8"/>
      <c r="BN504" s="8"/>
    </row>
    <row r="505" spans="4:66" x14ac:dyDescent="0.25">
      <c r="D505"/>
      <c r="K505" s="3"/>
      <c r="L505" s="3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8"/>
      <c r="BK505" s="8"/>
      <c r="BL505" s="8"/>
      <c r="BM505" s="8"/>
      <c r="BN505" s="8"/>
    </row>
    <row r="506" spans="4:66" s="10" customFormat="1" x14ac:dyDescent="0.25">
      <c r="K506" s="12"/>
      <c r="L506" s="12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4"/>
      <c r="BK506" s="14"/>
      <c r="BL506" s="14"/>
      <c r="BM506" s="14"/>
      <c r="BN506" s="14"/>
    </row>
    <row r="507" spans="4:66" x14ac:dyDescent="0.25">
      <c r="D507"/>
      <c r="K507" s="3"/>
      <c r="L507" s="3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8"/>
      <c r="BK507" s="8"/>
      <c r="BL507" s="8"/>
      <c r="BM507" s="8"/>
      <c r="BN507" s="8"/>
    </row>
    <row r="508" spans="4:66" x14ac:dyDescent="0.25">
      <c r="D508"/>
      <c r="K508" s="3"/>
      <c r="L508" s="3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8"/>
      <c r="BK508" s="8"/>
      <c r="BL508" s="8"/>
      <c r="BM508" s="8"/>
      <c r="BN508" s="8"/>
    </row>
    <row r="509" spans="4:66" x14ac:dyDescent="0.25">
      <c r="D509"/>
      <c r="K509" s="3"/>
      <c r="L509" s="3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8"/>
      <c r="BK509" s="8"/>
      <c r="BL509" s="8"/>
      <c r="BM509" s="8"/>
      <c r="BN509" s="8"/>
    </row>
    <row r="510" spans="4:66" x14ac:dyDescent="0.25">
      <c r="D510"/>
      <c r="K510" s="3"/>
      <c r="L510" s="3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8"/>
      <c r="BK510" s="8"/>
      <c r="BL510" s="8"/>
      <c r="BM510" s="8"/>
      <c r="BN510" s="8"/>
    </row>
    <row r="511" spans="4:66" x14ac:dyDescent="0.25">
      <c r="D511"/>
      <c r="K511" s="3"/>
      <c r="L511" s="3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8"/>
      <c r="BK511" s="8"/>
      <c r="BL511" s="8"/>
      <c r="BM511" s="8"/>
      <c r="BN511" s="8"/>
    </row>
    <row r="512" spans="4:66" x14ac:dyDescent="0.25">
      <c r="D512"/>
      <c r="K512" s="3"/>
      <c r="L512" s="3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8"/>
      <c r="BK512" s="8"/>
      <c r="BL512" s="8"/>
      <c r="BM512" s="8"/>
      <c r="BN512" s="8"/>
    </row>
    <row r="513" spans="4:66" x14ac:dyDescent="0.25">
      <c r="D513"/>
      <c r="K513" s="3"/>
      <c r="L513" s="3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8"/>
      <c r="BK513" s="8"/>
      <c r="BL513" s="8"/>
      <c r="BM513" s="8"/>
      <c r="BN513" s="8"/>
    </row>
    <row r="514" spans="4:66" x14ac:dyDescent="0.25">
      <c r="D514"/>
      <c r="K514" s="3"/>
      <c r="L514" s="3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8"/>
      <c r="BK514" s="8"/>
      <c r="BL514" s="8"/>
      <c r="BM514" s="8"/>
      <c r="BN514" s="8"/>
    </row>
    <row r="515" spans="4:66" x14ac:dyDescent="0.25">
      <c r="D515"/>
      <c r="K515" s="3"/>
      <c r="L515" s="3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8"/>
      <c r="BK515" s="8"/>
      <c r="BL515" s="8"/>
      <c r="BM515" s="8"/>
      <c r="BN515" s="8"/>
    </row>
    <row r="516" spans="4:66" x14ac:dyDescent="0.25">
      <c r="D516"/>
      <c r="K516" s="3"/>
      <c r="L516" s="3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8"/>
      <c r="BK516" s="8"/>
      <c r="BL516" s="8"/>
      <c r="BM516" s="8"/>
      <c r="BN516" s="8"/>
    </row>
    <row r="517" spans="4:66" x14ac:dyDescent="0.25">
      <c r="D517"/>
      <c r="K517" s="3"/>
      <c r="L517" s="3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8"/>
      <c r="BK517" s="8"/>
      <c r="BL517" s="8"/>
      <c r="BM517" s="8"/>
      <c r="BN517" s="8"/>
    </row>
    <row r="518" spans="4:66" x14ac:dyDescent="0.25">
      <c r="D518"/>
      <c r="K518" s="3"/>
      <c r="L518" s="3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8"/>
      <c r="BK518" s="8"/>
      <c r="BL518" s="8"/>
      <c r="BM518" s="8"/>
      <c r="BN518" s="8"/>
    </row>
    <row r="519" spans="4:66" x14ac:dyDescent="0.25">
      <c r="D519"/>
      <c r="K519" s="3"/>
      <c r="L519" s="3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8"/>
      <c r="BK519" s="8"/>
      <c r="BL519" s="8"/>
      <c r="BM519" s="8"/>
      <c r="BN519" s="8"/>
    </row>
    <row r="520" spans="4:66" x14ac:dyDescent="0.25">
      <c r="D520"/>
      <c r="K520" s="3"/>
      <c r="L520" s="3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8"/>
      <c r="BK520" s="8"/>
      <c r="BL520" s="8"/>
      <c r="BM520" s="8"/>
      <c r="BN520" s="8"/>
    </row>
    <row r="521" spans="4:66" x14ac:dyDescent="0.25">
      <c r="D521"/>
      <c r="K521" s="3"/>
      <c r="L521" s="3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8"/>
      <c r="BK521" s="8"/>
      <c r="BL521" s="8"/>
      <c r="BM521" s="8"/>
      <c r="BN521" s="8"/>
    </row>
    <row r="522" spans="4:66" x14ac:dyDescent="0.25">
      <c r="D522"/>
      <c r="K522" s="3"/>
      <c r="L522" s="3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8"/>
      <c r="BK522" s="8"/>
      <c r="BL522" s="8"/>
      <c r="BM522" s="8"/>
      <c r="BN522" s="8"/>
    </row>
    <row r="523" spans="4:66" x14ac:dyDescent="0.25">
      <c r="D523"/>
      <c r="K523" s="3"/>
      <c r="L523" s="3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8"/>
      <c r="BK523" s="8"/>
      <c r="BL523" s="8"/>
      <c r="BM523" s="8"/>
      <c r="BN523" s="8"/>
    </row>
    <row r="524" spans="4:66" x14ac:dyDescent="0.25">
      <c r="D524"/>
      <c r="K524" s="3"/>
      <c r="L524" s="3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8"/>
      <c r="BK524" s="8"/>
      <c r="BL524" s="8"/>
      <c r="BM524" s="8"/>
      <c r="BN524" s="8"/>
    </row>
    <row r="525" spans="4:66" x14ac:dyDescent="0.25">
      <c r="D525"/>
      <c r="K525" s="3"/>
      <c r="L525" s="3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8"/>
      <c r="BK525" s="8"/>
      <c r="BL525" s="8"/>
      <c r="BM525" s="8"/>
      <c r="BN525" s="8"/>
    </row>
    <row r="526" spans="4:66" x14ac:dyDescent="0.25">
      <c r="D526"/>
      <c r="K526" s="3"/>
      <c r="L526" s="3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8"/>
      <c r="BK526" s="8"/>
      <c r="BL526" s="8"/>
      <c r="BM526" s="8"/>
      <c r="BN526" s="8"/>
    </row>
    <row r="527" spans="4:66" x14ac:dyDescent="0.25">
      <c r="D527"/>
      <c r="K527" s="3"/>
      <c r="L527" s="3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8"/>
      <c r="BK527" s="8"/>
      <c r="BL527" s="8"/>
      <c r="BM527" s="8"/>
      <c r="BN527" s="8"/>
    </row>
    <row r="528" spans="4:66" x14ac:dyDescent="0.25">
      <c r="D528"/>
      <c r="K528" s="3"/>
      <c r="L528" s="3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8"/>
      <c r="BK528" s="8"/>
      <c r="BL528" s="8"/>
      <c r="BM528" s="8"/>
      <c r="BN528" s="8"/>
    </row>
    <row r="529" spans="1:66" x14ac:dyDescent="0.25">
      <c r="D529"/>
      <c r="K529" s="3"/>
      <c r="L529" s="3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8"/>
      <c r="BK529" s="8"/>
      <c r="BL529" s="8"/>
      <c r="BM529" s="8"/>
      <c r="BN529" s="8"/>
    </row>
    <row r="530" spans="1:66" x14ac:dyDescent="0.25">
      <c r="D530"/>
      <c r="K530" s="3"/>
      <c r="L530" s="3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8"/>
      <c r="BK530" s="8"/>
      <c r="BL530" s="8"/>
      <c r="BM530" s="8"/>
      <c r="BN530" s="8"/>
    </row>
    <row r="531" spans="1:66" x14ac:dyDescent="0.25">
      <c r="D531"/>
      <c r="K531" s="3"/>
      <c r="L531" s="3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8"/>
      <c r="BK531" s="8"/>
      <c r="BL531" s="8"/>
      <c r="BM531" s="8"/>
      <c r="BN531" s="8"/>
    </row>
    <row r="532" spans="1:66" x14ac:dyDescent="0.25">
      <c r="D532"/>
      <c r="K532" s="3"/>
      <c r="L532" s="3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8"/>
      <c r="BK532" s="8"/>
      <c r="BL532" s="8"/>
      <c r="BM532" s="8"/>
      <c r="BN532" s="8"/>
    </row>
    <row r="533" spans="1:66" x14ac:dyDescent="0.25">
      <c r="D533"/>
      <c r="K533" s="3"/>
      <c r="L533" s="3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8"/>
      <c r="BK533" s="8"/>
      <c r="BL533" s="8"/>
      <c r="BM533" s="8"/>
      <c r="BN533" s="8"/>
    </row>
    <row r="534" spans="1:66" x14ac:dyDescent="0.25">
      <c r="D534"/>
      <c r="K534" s="3"/>
      <c r="L534" s="3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8"/>
      <c r="BK534" s="8"/>
      <c r="BL534" s="8"/>
      <c r="BM534" s="8"/>
      <c r="BN534" s="8"/>
    </row>
    <row r="535" spans="1:66" x14ac:dyDescent="0.25">
      <c r="D535"/>
      <c r="K535" s="3"/>
      <c r="L535" s="3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8"/>
      <c r="BK535" s="8"/>
      <c r="BL535" s="8"/>
      <c r="BM535" s="8"/>
      <c r="BN535" s="8"/>
    </row>
    <row r="536" spans="1:66" x14ac:dyDescent="0.25">
      <c r="D536"/>
      <c r="K536" s="3"/>
      <c r="L536" s="3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8"/>
      <c r="BK536" s="8"/>
      <c r="BL536" s="8"/>
      <c r="BM536" s="8"/>
      <c r="BN536" s="8"/>
    </row>
    <row r="537" spans="1:66" s="10" customFormat="1" x14ac:dyDescent="0.25">
      <c r="A537"/>
      <c r="B537"/>
      <c r="C537"/>
      <c r="D537"/>
      <c r="E537"/>
      <c r="F537"/>
      <c r="G537"/>
      <c r="H537"/>
      <c r="I537"/>
      <c r="J537"/>
      <c r="K537" s="3"/>
      <c r="L537" s="3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8"/>
      <c r="BK537" s="8"/>
      <c r="BL537" s="8"/>
      <c r="BM537" s="8"/>
      <c r="BN537" s="8"/>
    </row>
    <row r="538" spans="1:66" x14ac:dyDescent="0.25">
      <c r="D538"/>
      <c r="K538" s="3"/>
      <c r="L538" s="3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8"/>
      <c r="BK538" s="8"/>
      <c r="BL538" s="8"/>
      <c r="BM538" s="8"/>
      <c r="BN538" s="8"/>
    </row>
    <row r="539" spans="1:66" x14ac:dyDescent="0.25">
      <c r="D539"/>
      <c r="K539" s="3"/>
      <c r="L539" s="3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8"/>
      <c r="BK539" s="8"/>
      <c r="BL539" s="8"/>
      <c r="BM539" s="8"/>
      <c r="BN539" s="8"/>
    </row>
    <row r="540" spans="1:66" x14ac:dyDescent="0.25">
      <c r="D540"/>
      <c r="K540" s="3"/>
      <c r="L540" s="3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8"/>
      <c r="BK540" s="8"/>
      <c r="BL540" s="8"/>
      <c r="BM540" s="8"/>
      <c r="BN540" s="8"/>
    </row>
    <row r="541" spans="1:66" x14ac:dyDescent="0.25">
      <c r="D541"/>
      <c r="K541" s="3"/>
      <c r="L541" s="3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8"/>
      <c r="BK541" s="8"/>
      <c r="BL541" s="8"/>
      <c r="BM541" s="8"/>
      <c r="BN541" s="8"/>
    </row>
    <row r="542" spans="1:66" x14ac:dyDescent="0.25">
      <c r="D542"/>
      <c r="K542" s="3"/>
      <c r="L542" s="3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8"/>
      <c r="BK542" s="8"/>
      <c r="BL542" s="8"/>
      <c r="BM542" s="8"/>
      <c r="BN542" s="8"/>
    </row>
    <row r="543" spans="1:66" x14ac:dyDescent="0.25">
      <c r="D543"/>
      <c r="K543" s="3"/>
      <c r="L543" s="3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8"/>
      <c r="BK543" s="8"/>
      <c r="BL543" s="8"/>
      <c r="BM543" s="8"/>
      <c r="BN543" s="8"/>
    </row>
    <row r="544" spans="1:66" x14ac:dyDescent="0.25">
      <c r="D544"/>
      <c r="K544" s="3"/>
      <c r="L544" s="3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8"/>
      <c r="BK544" s="8"/>
      <c r="BL544" s="8"/>
      <c r="BM544" s="8"/>
      <c r="BN544" s="8"/>
    </row>
    <row r="545" spans="4:66" x14ac:dyDescent="0.25">
      <c r="D545"/>
      <c r="K545" s="3"/>
      <c r="L545" s="3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8"/>
      <c r="BK545" s="8"/>
      <c r="BL545" s="8"/>
      <c r="BM545" s="8"/>
      <c r="BN545" s="8"/>
    </row>
    <row r="546" spans="4:66" x14ac:dyDescent="0.25">
      <c r="D546"/>
      <c r="K546" s="3"/>
      <c r="L546" s="3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8"/>
      <c r="BK546" s="8"/>
      <c r="BL546" s="8"/>
      <c r="BM546" s="8"/>
      <c r="BN546" s="8"/>
    </row>
    <row r="547" spans="4:66" x14ac:dyDescent="0.25">
      <c r="D547"/>
      <c r="K547" s="3"/>
      <c r="L547" s="3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8"/>
      <c r="BK547" s="8"/>
      <c r="BL547" s="8"/>
      <c r="BM547" s="8"/>
      <c r="BN547" s="8"/>
    </row>
    <row r="548" spans="4:66" x14ac:dyDescent="0.25">
      <c r="D548"/>
      <c r="K548" s="3"/>
      <c r="L548" s="3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8"/>
      <c r="BK548" s="8"/>
      <c r="BL548" s="8"/>
      <c r="BM548" s="8"/>
      <c r="BN548" s="8"/>
    </row>
    <row r="549" spans="4:66" x14ac:dyDescent="0.25">
      <c r="D549"/>
      <c r="K549" s="3"/>
      <c r="L549" s="3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8"/>
      <c r="BK549" s="8"/>
      <c r="BL549" s="8"/>
      <c r="BM549" s="8"/>
      <c r="BN549" s="8"/>
    </row>
    <row r="550" spans="4:66" x14ac:dyDescent="0.25">
      <c r="D550"/>
      <c r="K550" s="3"/>
      <c r="L550" s="3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8"/>
      <c r="BK550" s="8"/>
      <c r="BL550" s="8"/>
      <c r="BM550" s="8"/>
      <c r="BN550" s="8"/>
    </row>
    <row r="551" spans="4:66" x14ac:dyDescent="0.25">
      <c r="D551"/>
      <c r="K551" s="3"/>
      <c r="L551" s="3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8"/>
      <c r="BK551" s="8"/>
      <c r="BL551" s="8"/>
      <c r="BM551" s="8"/>
      <c r="BN551" s="8"/>
    </row>
    <row r="552" spans="4:66" x14ac:dyDescent="0.25">
      <c r="D552"/>
      <c r="K552" s="3"/>
      <c r="L552" s="3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8"/>
      <c r="BK552" s="8"/>
      <c r="BL552" s="8"/>
      <c r="BM552" s="8"/>
      <c r="BN552" s="8"/>
    </row>
    <row r="553" spans="4:66" x14ac:dyDescent="0.25">
      <c r="D553"/>
      <c r="K553" s="3"/>
      <c r="L553" s="3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8"/>
      <c r="BK553" s="8"/>
      <c r="BL553" s="8"/>
      <c r="BM553" s="8"/>
      <c r="BN553" s="8"/>
    </row>
    <row r="554" spans="4:66" x14ac:dyDescent="0.25">
      <c r="D554"/>
      <c r="K554" s="3"/>
      <c r="L554" s="3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8"/>
      <c r="BK554" s="8"/>
      <c r="BL554" s="8"/>
      <c r="BM554" s="8"/>
      <c r="BN554" s="8"/>
    </row>
    <row r="555" spans="4:66" x14ac:dyDescent="0.25">
      <c r="D555"/>
      <c r="K555" s="3"/>
      <c r="L555" s="3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8"/>
      <c r="BK555" s="8"/>
      <c r="BL555" s="8"/>
      <c r="BM555" s="8"/>
      <c r="BN555" s="8"/>
    </row>
    <row r="556" spans="4:66" x14ac:dyDescent="0.25">
      <c r="D556"/>
      <c r="K556" s="3"/>
      <c r="L556" s="3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8"/>
      <c r="BK556" s="8"/>
      <c r="BL556" s="8"/>
      <c r="BM556" s="8"/>
      <c r="BN556" s="8"/>
    </row>
    <row r="557" spans="4:66" x14ac:dyDescent="0.25">
      <c r="D557"/>
      <c r="K557" s="3"/>
      <c r="L557" s="3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8"/>
      <c r="BK557" s="8"/>
      <c r="BL557" s="8"/>
      <c r="BM557" s="8"/>
      <c r="BN557" s="8"/>
    </row>
    <row r="558" spans="4:66" x14ac:dyDescent="0.25">
      <c r="D558"/>
      <c r="K558" s="3"/>
      <c r="L558" s="3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8"/>
      <c r="BK558" s="8"/>
      <c r="BL558" s="8"/>
      <c r="BM558" s="8"/>
      <c r="BN558" s="8"/>
    </row>
    <row r="559" spans="4:66" x14ac:dyDescent="0.25">
      <c r="D559"/>
      <c r="K559" s="3"/>
      <c r="L559" s="3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8"/>
      <c r="BK559" s="8"/>
      <c r="BL559" s="8"/>
      <c r="BM559" s="8"/>
      <c r="BN559" s="8"/>
    </row>
    <row r="560" spans="4:66" x14ac:dyDescent="0.25">
      <c r="D560"/>
      <c r="K560" s="3"/>
      <c r="L560" s="3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8"/>
      <c r="BK560" s="8"/>
      <c r="BL560" s="8"/>
      <c r="BM560" s="8"/>
      <c r="BN560" s="8"/>
    </row>
    <row r="561" spans="4:66" x14ac:dyDescent="0.25">
      <c r="D561"/>
      <c r="K561" s="3"/>
      <c r="L561" s="3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8"/>
      <c r="BK561" s="8"/>
      <c r="BL561" s="8"/>
      <c r="BM561" s="8"/>
      <c r="BN561" s="8"/>
    </row>
    <row r="562" spans="4:66" x14ac:dyDescent="0.25">
      <c r="D562"/>
      <c r="K562" s="3"/>
      <c r="L562" s="3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8"/>
      <c r="BK562" s="8"/>
      <c r="BL562" s="8"/>
      <c r="BM562" s="8"/>
      <c r="BN562" s="8"/>
    </row>
    <row r="563" spans="4:66" x14ac:dyDescent="0.25">
      <c r="D563"/>
      <c r="K563" s="3"/>
      <c r="L563" s="3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8"/>
      <c r="BK563" s="8"/>
      <c r="BL563" s="8"/>
      <c r="BM563" s="8"/>
      <c r="BN563" s="8"/>
    </row>
    <row r="564" spans="4:66" x14ac:dyDescent="0.25">
      <c r="D564"/>
      <c r="K564" s="3"/>
      <c r="L564" s="3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8"/>
      <c r="BK564" s="8"/>
      <c r="BL564" s="8"/>
      <c r="BM564" s="8"/>
      <c r="BN564" s="8"/>
    </row>
    <row r="565" spans="4:66" x14ac:dyDescent="0.25">
      <c r="D565"/>
      <c r="K565" s="3"/>
      <c r="L565" s="3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8"/>
      <c r="BK565" s="8"/>
      <c r="BL565" s="8"/>
      <c r="BM565" s="8"/>
      <c r="BN565" s="8"/>
    </row>
    <row r="566" spans="4:66" x14ac:dyDescent="0.25">
      <c r="D566"/>
      <c r="K566" s="3"/>
      <c r="L566" s="3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8"/>
      <c r="BK566" s="8"/>
      <c r="BL566" s="8"/>
      <c r="BM566" s="8"/>
      <c r="BN566" s="8"/>
    </row>
    <row r="567" spans="4:66" x14ac:dyDescent="0.25">
      <c r="D567"/>
      <c r="K567" s="3"/>
      <c r="L567" s="3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8"/>
      <c r="BK567" s="8"/>
      <c r="BL567" s="8"/>
      <c r="BM567" s="8"/>
      <c r="BN567" s="8"/>
    </row>
    <row r="568" spans="4:66" x14ac:dyDescent="0.25">
      <c r="D568"/>
      <c r="K568" s="3"/>
      <c r="L568" s="3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8"/>
      <c r="BK568" s="8"/>
      <c r="BL568" s="8"/>
      <c r="BM568" s="8"/>
      <c r="BN568" s="8"/>
    </row>
    <row r="569" spans="4:66" x14ac:dyDescent="0.25">
      <c r="D569"/>
      <c r="K569" s="3"/>
      <c r="L569" s="3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8"/>
      <c r="BK569" s="8"/>
      <c r="BL569" s="8"/>
      <c r="BM569" s="8"/>
      <c r="BN569" s="8"/>
    </row>
    <row r="570" spans="4:66" x14ac:dyDescent="0.25">
      <c r="D570"/>
      <c r="K570" s="3"/>
      <c r="L570" s="3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8"/>
      <c r="BK570" s="8"/>
      <c r="BL570" s="8"/>
      <c r="BM570" s="8"/>
      <c r="BN570" s="8"/>
    </row>
    <row r="571" spans="4:66" x14ac:dyDescent="0.25">
      <c r="D571"/>
      <c r="K571" s="3"/>
      <c r="L571" s="3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8"/>
      <c r="BK571" s="8"/>
      <c r="BL571" s="8"/>
      <c r="BM571" s="8"/>
      <c r="BN571" s="8"/>
    </row>
    <row r="572" spans="4:66" x14ac:dyDescent="0.25">
      <c r="D572"/>
      <c r="K572" s="3"/>
      <c r="L572" s="3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8"/>
      <c r="BK572" s="8"/>
      <c r="BL572" s="8"/>
      <c r="BM572" s="8"/>
      <c r="BN572" s="8"/>
    </row>
    <row r="573" spans="4:66" x14ac:dyDescent="0.25">
      <c r="D573"/>
      <c r="K573" s="3"/>
      <c r="L573" s="3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8"/>
      <c r="BK573" s="8"/>
      <c r="BL573" s="8"/>
      <c r="BM573" s="8"/>
      <c r="BN573" s="8"/>
    </row>
    <row r="574" spans="4:66" x14ac:dyDescent="0.25">
      <c r="D574"/>
      <c r="K574" s="3"/>
      <c r="L574" s="3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8"/>
      <c r="BK574" s="8"/>
      <c r="BL574" s="8"/>
      <c r="BM574" s="8"/>
      <c r="BN574" s="8"/>
    </row>
    <row r="575" spans="4:66" x14ac:dyDescent="0.25">
      <c r="D575"/>
      <c r="K575" s="3"/>
      <c r="L575" s="3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8"/>
      <c r="BK575" s="8"/>
      <c r="BL575" s="8"/>
      <c r="BM575" s="8"/>
      <c r="BN575" s="8"/>
    </row>
    <row r="576" spans="4:66" x14ac:dyDescent="0.25">
      <c r="D576"/>
      <c r="K576" s="3"/>
      <c r="L576" s="3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8"/>
      <c r="BK576" s="8"/>
      <c r="BL576" s="8"/>
      <c r="BM576" s="8"/>
      <c r="BN576" s="8"/>
    </row>
    <row r="577" spans="4:66" x14ac:dyDescent="0.25">
      <c r="D577"/>
      <c r="K577" s="3"/>
      <c r="L577" s="3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8"/>
      <c r="BK577" s="8"/>
      <c r="BL577" s="8"/>
      <c r="BM577" s="8"/>
      <c r="BN577" s="8"/>
    </row>
    <row r="578" spans="4:66" x14ac:dyDescent="0.25">
      <c r="D578"/>
      <c r="K578" s="3"/>
      <c r="L578" s="3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8"/>
      <c r="BK578" s="8"/>
      <c r="BL578" s="8"/>
      <c r="BM578" s="8"/>
      <c r="BN578" s="8"/>
    </row>
    <row r="579" spans="4:66" x14ac:dyDescent="0.25">
      <c r="D579"/>
      <c r="K579" s="3"/>
      <c r="L579" s="3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8"/>
      <c r="BK579" s="8"/>
      <c r="BL579" s="8"/>
      <c r="BM579" s="8"/>
      <c r="BN579" s="8"/>
    </row>
    <row r="580" spans="4:66" x14ac:dyDescent="0.25">
      <c r="D580"/>
      <c r="K580" s="3"/>
      <c r="L580" s="3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8"/>
      <c r="BK580" s="8"/>
      <c r="BL580" s="8"/>
      <c r="BM580" s="8"/>
      <c r="BN580" s="8"/>
    </row>
    <row r="581" spans="4:66" x14ac:dyDescent="0.25">
      <c r="D581"/>
      <c r="K581" s="3"/>
      <c r="L581" s="3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8"/>
      <c r="BK581" s="8"/>
      <c r="BL581" s="8"/>
      <c r="BM581" s="8"/>
      <c r="BN581" s="8"/>
    </row>
    <row r="582" spans="4:66" x14ac:dyDescent="0.25">
      <c r="D582"/>
      <c r="K582" s="3"/>
      <c r="L582" s="3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8"/>
      <c r="BK582" s="8"/>
      <c r="BL582" s="8"/>
      <c r="BM582" s="8"/>
      <c r="BN582" s="8"/>
    </row>
    <row r="583" spans="4:66" x14ac:dyDescent="0.25">
      <c r="D583"/>
      <c r="K583" s="3"/>
      <c r="L583" s="3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8"/>
      <c r="BK583" s="8"/>
      <c r="BL583" s="8"/>
      <c r="BM583" s="8"/>
      <c r="BN583" s="8"/>
    </row>
    <row r="584" spans="4:66" x14ac:dyDescent="0.25">
      <c r="D584"/>
      <c r="K584" s="3"/>
      <c r="L584" s="3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8"/>
      <c r="BK584" s="8"/>
      <c r="BL584" s="8"/>
      <c r="BM584" s="8"/>
      <c r="BN584" s="8"/>
    </row>
    <row r="585" spans="4:66" x14ac:dyDescent="0.25">
      <c r="D585"/>
      <c r="K585" s="3"/>
      <c r="L585" s="3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8"/>
      <c r="BK585" s="8"/>
      <c r="BL585" s="8"/>
      <c r="BM585" s="8"/>
      <c r="BN585" s="8"/>
    </row>
    <row r="586" spans="4:66" x14ac:dyDescent="0.25">
      <c r="D586"/>
      <c r="K586" s="3"/>
      <c r="L586" s="3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8"/>
      <c r="BK586" s="8"/>
      <c r="BL586" s="8"/>
      <c r="BM586" s="8"/>
      <c r="BN586" s="8"/>
    </row>
    <row r="587" spans="4:66" x14ac:dyDescent="0.25">
      <c r="D587"/>
      <c r="K587" s="3"/>
      <c r="L587" s="3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8"/>
      <c r="BK587" s="8"/>
      <c r="BL587" s="8"/>
      <c r="BM587" s="8"/>
      <c r="BN587" s="8"/>
    </row>
    <row r="588" spans="4:66" x14ac:dyDescent="0.25">
      <c r="D588"/>
      <c r="K588" s="3"/>
      <c r="L588" s="3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8"/>
      <c r="BK588" s="8"/>
      <c r="BL588" s="8"/>
      <c r="BM588" s="8"/>
      <c r="BN588" s="8"/>
    </row>
    <row r="589" spans="4:66" x14ac:dyDescent="0.25">
      <c r="D589"/>
      <c r="K589" s="3"/>
      <c r="L589" s="3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8"/>
      <c r="BK589" s="8"/>
      <c r="BL589" s="8"/>
      <c r="BM589" s="8"/>
      <c r="BN589" s="8"/>
    </row>
    <row r="590" spans="4:66" x14ac:dyDescent="0.25">
      <c r="D590"/>
      <c r="K590" s="3"/>
      <c r="L590" s="3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8"/>
      <c r="BK590" s="8"/>
      <c r="BL590" s="8"/>
      <c r="BM590" s="8"/>
      <c r="BN590" s="8"/>
    </row>
    <row r="591" spans="4:66" x14ac:dyDescent="0.25">
      <c r="D591"/>
      <c r="K591" s="3"/>
      <c r="L591" s="3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8"/>
      <c r="BK591" s="8"/>
      <c r="BL591" s="8"/>
      <c r="BM591" s="8"/>
      <c r="BN591" s="8"/>
    </row>
    <row r="592" spans="4:66" x14ac:dyDescent="0.25">
      <c r="D592"/>
      <c r="K592" s="3"/>
      <c r="L592" s="3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8"/>
      <c r="BK592" s="8"/>
      <c r="BL592" s="8"/>
      <c r="BM592" s="8"/>
      <c r="BN592" s="8"/>
    </row>
    <row r="593" spans="4:66" x14ac:dyDescent="0.25">
      <c r="D593"/>
      <c r="K593" s="3"/>
      <c r="L593" s="3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8"/>
      <c r="BK593" s="8"/>
      <c r="BL593" s="8"/>
      <c r="BM593" s="8"/>
      <c r="BN593" s="8"/>
    </row>
    <row r="594" spans="4:66" x14ac:dyDescent="0.25">
      <c r="D594"/>
      <c r="K594" s="3"/>
      <c r="L594" s="3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8"/>
      <c r="BK594" s="8"/>
      <c r="BL594" s="8"/>
      <c r="BM594" s="8"/>
      <c r="BN594" s="8"/>
    </row>
    <row r="595" spans="4:66" x14ac:dyDescent="0.25">
      <c r="D595"/>
      <c r="K595" s="3"/>
      <c r="L595" s="3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8"/>
      <c r="BK595" s="8"/>
      <c r="BL595" s="8"/>
      <c r="BM595" s="8"/>
      <c r="BN595" s="8"/>
    </row>
    <row r="596" spans="4:66" x14ac:dyDescent="0.25">
      <c r="D596"/>
      <c r="K596" s="3"/>
      <c r="L596" s="3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8"/>
      <c r="BK596" s="8"/>
      <c r="BL596" s="8"/>
      <c r="BM596" s="8"/>
      <c r="BN596" s="8"/>
    </row>
    <row r="597" spans="4:66" x14ac:dyDescent="0.25">
      <c r="D597"/>
      <c r="K597" s="3"/>
      <c r="L597" s="3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8"/>
      <c r="BK597" s="8"/>
      <c r="BL597" s="8"/>
      <c r="BM597" s="8"/>
      <c r="BN597" s="8"/>
    </row>
    <row r="598" spans="4:66" x14ac:dyDescent="0.25">
      <c r="D598"/>
      <c r="K598" s="3"/>
      <c r="L598" s="3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8"/>
      <c r="BK598" s="8"/>
      <c r="BL598" s="8"/>
      <c r="BM598" s="8"/>
      <c r="BN598" s="8"/>
    </row>
    <row r="599" spans="4:66" x14ac:dyDescent="0.25">
      <c r="D599"/>
      <c r="K599" s="3"/>
      <c r="L599" s="3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8"/>
      <c r="BK599" s="8"/>
      <c r="BL599" s="8"/>
      <c r="BM599" s="8"/>
      <c r="BN599" s="8"/>
    </row>
    <row r="600" spans="4:66" x14ac:dyDescent="0.25">
      <c r="D600"/>
      <c r="K600" s="3"/>
      <c r="L600" s="3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8"/>
      <c r="BK600" s="8"/>
      <c r="BL600" s="8"/>
      <c r="BM600" s="8"/>
      <c r="BN600" s="8"/>
    </row>
    <row r="601" spans="4:66" x14ac:dyDescent="0.25">
      <c r="D601"/>
      <c r="K601" s="3"/>
      <c r="L601" s="3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8"/>
      <c r="BK601" s="8"/>
      <c r="BL601" s="8"/>
      <c r="BM601" s="8"/>
      <c r="BN601" s="8"/>
    </row>
    <row r="602" spans="4:66" x14ac:dyDescent="0.25">
      <c r="D602"/>
      <c r="K602" s="3"/>
      <c r="L602" s="3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8"/>
      <c r="BK602" s="8"/>
      <c r="BL602" s="8"/>
      <c r="BM602" s="8"/>
      <c r="BN602" s="8"/>
    </row>
    <row r="603" spans="4:66" x14ac:dyDescent="0.25">
      <c r="D603"/>
      <c r="K603" s="3"/>
      <c r="L603" s="3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8"/>
      <c r="BK603" s="8"/>
      <c r="BL603" s="8"/>
      <c r="BM603" s="8"/>
      <c r="BN603" s="8"/>
    </row>
    <row r="604" spans="4:66" x14ac:dyDescent="0.25">
      <c r="D604"/>
      <c r="K604" s="3"/>
      <c r="L604" s="3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8"/>
      <c r="BK604" s="8"/>
      <c r="BL604" s="8"/>
      <c r="BM604" s="8"/>
      <c r="BN604" s="8"/>
    </row>
    <row r="605" spans="4:66" x14ac:dyDescent="0.25">
      <c r="D605"/>
      <c r="K605" s="3"/>
      <c r="L605" s="3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8"/>
      <c r="BK605" s="8"/>
      <c r="BL605" s="8"/>
      <c r="BM605" s="8"/>
      <c r="BN605" s="8"/>
    </row>
    <row r="606" spans="4:66" x14ac:dyDescent="0.25">
      <c r="D606"/>
      <c r="K606" s="3"/>
      <c r="L606" s="3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8"/>
      <c r="BK606" s="8"/>
      <c r="BL606" s="8"/>
      <c r="BM606" s="8"/>
      <c r="BN606" s="8"/>
    </row>
    <row r="607" spans="4:66" x14ac:dyDescent="0.25">
      <c r="D607"/>
      <c r="K607" s="3"/>
      <c r="L607" s="3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8"/>
      <c r="BK607" s="8"/>
      <c r="BL607" s="8"/>
      <c r="BM607" s="8"/>
      <c r="BN607" s="8"/>
    </row>
    <row r="608" spans="4:66" x14ac:dyDescent="0.25">
      <c r="D608"/>
      <c r="K608" s="3"/>
      <c r="L608" s="3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8"/>
      <c r="BK608" s="8"/>
      <c r="BL608" s="8"/>
      <c r="BM608" s="8"/>
      <c r="BN608" s="8"/>
    </row>
    <row r="609" spans="4:66" x14ac:dyDescent="0.25">
      <c r="D609"/>
      <c r="K609" s="3"/>
      <c r="L609" s="3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8"/>
      <c r="BK609" s="8"/>
      <c r="BL609" s="8"/>
      <c r="BM609" s="8"/>
      <c r="BN609" s="8"/>
    </row>
    <row r="610" spans="4:66" x14ac:dyDescent="0.25">
      <c r="D610"/>
      <c r="K610" s="3"/>
      <c r="L610" s="3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8"/>
      <c r="BK610" s="8"/>
      <c r="BL610" s="8"/>
      <c r="BM610" s="8"/>
      <c r="BN610" s="8"/>
    </row>
    <row r="611" spans="4:66" x14ac:dyDescent="0.25">
      <c r="D611"/>
      <c r="K611" s="3"/>
      <c r="L611" s="3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8"/>
      <c r="BK611" s="8"/>
      <c r="BL611" s="8"/>
      <c r="BM611" s="8"/>
      <c r="BN611" s="8"/>
    </row>
    <row r="612" spans="4:66" x14ac:dyDescent="0.25">
      <c r="D612"/>
      <c r="K612" s="3"/>
      <c r="L612" s="3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8"/>
      <c r="BK612" s="8"/>
      <c r="BL612" s="8"/>
      <c r="BM612" s="8"/>
      <c r="BN612" s="8"/>
    </row>
    <row r="613" spans="4:66" x14ac:dyDescent="0.25">
      <c r="D613"/>
      <c r="K613" s="3"/>
      <c r="L613" s="3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8"/>
      <c r="BK613" s="8"/>
      <c r="BL613" s="8"/>
      <c r="BM613" s="8"/>
      <c r="BN613" s="8"/>
    </row>
    <row r="614" spans="4:66" x14ac:dyDescent="0.25">
      <c r="D614"/>
      <c r="K614" s="3"/>
      <c r="L614" s="3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8"/>
      <c r="BK614" s="8"/>
      <c r="BL614" s="8"/>
      <c r="BM614" s="8"/>
      <c r="BN614" s="8"/>
    </row>
    <row r="615" spans="4:66" x14ac:dyDescent="0.25">
      <c r="D615"/>
      <c r="K615" s="3"/>
      <c r="L615" s="3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8"/>
      <c r="BK615" s="8"/>
      <c r="BL615" s="8"/>
      <c r="BM615" s="8"/>
      <c r="BN615" s="8"/>
    </row>
    <row r="616" spans="4:66" x14ac:dyDescent="0.25">
      <c r="D616"/>
      <c r="K616" s="3"/>
      <c r="L616" s="3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8"/>
      <c r="BK616" s="8"/>
      <c r="BL616" s="8"/>
      <c r="BM616" s="8"/>
      <c r="BN616" s="8"/>
    </row>
    <row r="617" spans="4:66" x14ac:dyDescent="0.25">
      <c r="D617"/>
      <c r="K617" s="3"/>
      <c r="L617" s="3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8"/>
      <c r="BK617" s="8"/>
      <c r="BL617" s="8"/>
      <c r="BM617" s="8"/>
      <c r="BN617" s="8"/>
    </row>
    <row r="618" spans="4:66" x14ac:dyDescent="0.25">
      <c r="D618"/>
      <c r="K618" s="3"/>
      <c r="L618" s="3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8"/>
      <c r="BK618" s="8"/>
      <c r="BL618" s="8"/>
      <c r="BM618" s="8"/>
      <c r="BN618" s="8"/>
    </row>
    <row r="619" spans="4:66" x14ac:dyDescent="0.25">
      <c r="D619"/>
      <c r="K619" s="3"/>
      <c r="L619" s="3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8"/>
      <c r="BK619" s="8"/>
      <c r="BL619" s="8"/>
      <c r="BM619" s="8"/>
      <c r="BN619" s="8"/>
    </row>
    <row r="620" spans="4:66" x14ac:dyDescent="0.25">
      <c r="D620"/>
      <c r="K620" s="3"/>
      <c r="L620" s="3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8"/>
      <c r="BK620" s="8"/>
      <c r="BL620" s="8"/>
      <c r="BM620" s="8"/>
      <c r="BN620" s="8"/>
    </row>
    <row r="621" spans="4:66" x14ac:dyDescent="0.25">
      <c r="D621"/>
      <c r="K621" s="3"/>
      <c r="L621" s="3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8"/>
      <c r="BK621" s="8"/>
      <c r="BL621" s="8"/>
      <c r="BM621" s="8"/>
      <c r="BN621" s="8"/>
    </row>
    <row r="622" spans="4:66" x14ac:dyDescent="0.25">
      <c r="D622"/>
      <c r="K622" s="3"/>
      <c r="L622" s="3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8"/>
      <c r="BK622" s="8"/>
      <c r="BL622" s="8"/>
      <c r="BM622" s="8"/>
      <c r="BN622" s="8"/>
    </row>
    <row r="623" spans="4:66" x14ac:dyDescent="0.25">
      <c r="D623"/>
      <c r="K623" s="3"/>
      <c r="L623" s="3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8"/>
      <c r="BK623" s="8"/>
      <c r="BL623" s="8"/>
      <c r="BM623" s="8"/>
      <c r="BN623" s="8"/>
    </row>
    <row r="624" spans="4:66" x14ac:dyDescent="0.25">
      <c r="D624"/>
      <c r="K624" s="3"/>
      <c r="L624" s="3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8"/>
      <c r="BK624" s="8"/>
      <c r="BL624" s="8"/>
      <c r="BM624" s="8"/>
      <c r="BN624" s="8"/>
    </row>
    <row r="625" spans="1:66" x14ac:dyDescent="0.25">
      <c r="D625"/>
      <c r="K625" s="3"/>
      <c r="L625" s="3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8"/>
      <c r="BK625" s="8"/>
      <c r="BL625" s="8"/>
      <c r="BM625" s="8"/>
      <c r="BN625" s="8"/>
    </row>
    <row r="626" spans="1:66" x14ac:dyDescent="0.25">
      <c r="D626"/>
      <c r="K626" s="3"/>
      <c r="L626" s="3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8"/>
      <c r="BK626" s="8"/>
      <c r="BL626" s="8"/>
      <c r="BM626" s="8"/>
      <c r="BN626" s="8"/>
    </row>
    <row r="627" spans="1:66" x14ac:dyDescent="0.25">
      <c r="D627"/>
      <c r="K627" s="3"/>
      <c r="L627" s="3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8"/>
      <c r="BK627" s="8"/>
      <c r="BL627" s="8"/>
      <c r="BM627" s="8"/>
      <c r="BN627" s="8"/>
    </row>
    <row r="628" spans="1:66" x14ac:dyDescent="0.25">
      <c r="D628"/>
      <c r="K628" s="3"/>
      <c r="L628" s="3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8"/>
      <c r="BK628" s="8"/>
      <c r="BL628" s="8"/>
      <c r="BM628" s="8"/>
      <c r="BN628" s="8"/>
    </row>
    <row r="629" spans="1:66" x14ac:dyDescent="0.25">
      <c r="D629"/>
      <c r="K629" s="3"/>
      <c r="L629" s="3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8"/>
      <c r="BK629" s="8"/>
      <c r="BL629" s="8"/>
      <c r="BM629" s="8"/>
      <c r="BN629" s="8"/>
    </row>
    <row r="630" spans="1:66" x14ac:dyDescent="0.25">
      <c r="D630"/>
      <c r="K630" s="3"/>
      <c r="L630" s="3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8"/>
      <c r="BK630" s="8"/>
      <c r="BL630" s="8"/>
      <c r="BM630" s="8"/>
      <c r="BN630" s="8"/>
    </row>
    <row r="631" spans="1:66" x14ac:dyDescent="0.25">
      <c r="D631"/>
      <c r="K631" s="3"/>
      <c r="L631" s="3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8"/>
      <c r="BK631" s="8"/>
      <c r="BL631" s="8"/>
      <c r="BM631" s="8"/>
      <c r="BN631" s="8"/>
    </row>
    <row r="632" spans="1:66" x14ac:dyDescent="0.25">
      <c r="D632"/>
      <c r="K632" s="3"/>
      <c r="L632" s="3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8"/>
      <c r="BK632" s="8"/>
      <c r="BL632" s="8"/>
      <c r="BM632" s="8"/>
      <c r="BN632" s="8"/>
    </row>
    <row r="633" spans="1:66" x14ac:dyDescent="0.25">
      <c r="D633"/>
      <c r="K633" s="3"/>
      <c r="L633" s="3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8"/>
      <c r="BK633" s="8"/>
      <c r="BL633" s="8"/>
      <c r="BM633" s="8"/>
      <c r="BN633" s="8"/>
    </row>
    <row r="634" spans="1:66" x14ac:dyDescent="0.25">
      <c r="D634"/>
      <c r="K634" s="3"/>
      <c r="L634" s="3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8"/>
      <c r="BK634" s="8"/>
      <c r="BL634" s="8"/>
      <c r="BM634" s="8"/>
      <c r="BN634" s="8"/>
    </row>
    <row r="635" spans="1:66" s="10" customFormat="1" x14ac:dyDescent="0.25">
      <c r="A635"/>
      <c r="B635"/>
      <c r="C635"/>
      <c r="D635"/>
      <c r="E635"/>
      <c r="F635"/>
      <c r="G635"/>
      <c r="H635"/>
      <c r="I635"/>
      <c r="J635"/>
      <c r="K635" s="3"/>
      <c r="L635" s="3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8"/>
      <c r="BK635" s="8"/>
      <c r="BL635" s="8"/>
      <c r="BM635" s="8"/>
      <c r="BN635" s="8"/>
    </row>
    <row r="636" spans="1:66" x14ac:dyDescent="0.25">
      <c r="D636"/>
      <c r="K636" s="3"/>
      <c r="L636" s="3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8"/>
      <c r="BK636" s="8"/>
      <c r="BL636" s="8"/>
      <c r="BM636" s="8"/>
      <c r="BN636" s="8"/>
    </row>
    <row r="637" spans="1:66" x14ac:dyDescent="0.25">
      <c r="D637"/>
      <c r="K637" s="3"/>
      <c r="L637" s="3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8"/>
      <c r="BK637" s="8"/>
      <c r="BL637" s="8"/>
      <c r="BM637" s="8"/>
      <c r="BN637" s="8"/>
    </row>
    <row r="638" spans="1:66" s="10" customFormat="1" x14ac:dyDescent="0.25">
      <c r="K638" s="12"/>
      <c r="L638" s="12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4"/>
      <c r="BK638" s="14"/>
      <c r="BL638" s="14"/>
      <c r="BM638" s="14"/>
      <c r="BN638" s="14"/>
    </row>
    <row r="639" spans="1:66" x14ac:dyDescent="0.25">
      <c r="D639"/>
      <c r="K639" s="3"/>
      <c r="L639" s="3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8"/>
      <c r="BK639" s="8"/>
      <c r="BL639" s="8"/>
      <c r="BM639" s="8"/>
      <c r="BN639" s="8"/>
    </row>
    <row r="640" spans="1:66" x14ac:dyDescent="0.25">
      <c r="D640"/>
      <c r="K640" s="3"/>
      <c r="L640" s="3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8"/>
      <c r="BK640" s="8"/>
      <c r="BL640" s="8"/>
      <c r="BM640" s="8"/>
      <c r="BN640" s="8"/>
    </row>
    <row r="641" spans="4:66" x14ac:dyDescent="0.25">
      <c r="D641"/>
      <c r="K641" s="3"/>
      <c r="L641" s="3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8"/>
      <c r="BK641" s="8"/>
      <c r="BL641" s="8"/>
      <c r="BM641" s="8"/>
      <c r="BN641" s="8"/>
    </row>
    <row r="642" spans="4:66" x14ac:dyDescent="0.25">
      <c r="D642"/>
      <c r="K642" s="3"/>
      <c r="L642" s="3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8"/>
      <c r="BK642" s="8"/>
      <c r="BL642" s="8"/>
      <c r="BM642" s="8"/>
      <c r="BN642" s="8"/>
    </row>
    <row r="643" spans="4:66" x14ac:dyDescent="0.25">
      <c r="D643"/>
      <c r="K643" s="3"/>
      <c r="L643" s="3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8"/>
      <c r="BK643" s="8"/>
      <c r="BL643" s="8"/>
      <c r="BM643" s="8"/>
      <c r="BN643" s="8"/>
    </row>
    <row r="644" spans="4:66" x14ac:dyDescent="0.25">
      <c r="D644"/>
      <c r="K644" s="3"/>
      <c r="L644" s="3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8"/>
      <c r="BK644" s="8"/>
      <c r="BL644" s="8"/>
      <c r="BM644" s="8"/>
      <c r="BN644" s="8"/>
    </row>
    <row r="645" spans="4:66" x14ac:dyDescent="0.25">
      <c r="D645"/>
      <c r="K645" s="3"/>
      <c r="L645" s="3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8"/>
      <c r="BK645" s="8"/>
      <c r="BL645" s="8"/>
      <c r="BM645" s="8"/>
      <c r="BN645" s="8"/>
    </row>
    <row r="646" spans="4:66" x14ac:dyDescent="0.25">
      <c r="D646"/>
      <c r="K646" s="3"/>
      <c r="L646" s="3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8"/>
      <c r="BK646" s="8"/>
      <c r="BL646" s="8"/>
      <c r="BM646" s="8"/>
      <c r="BN646" s="8"/>
    </row>
    <row r="647" spans="4:66" x14ac:dyDescent="0.25">
      <c r="D647"/>
      <c r="K647" s="3"/>
      <c r="L647" s="3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8"/>
      <c r="BK647" s="8"/>
      <c r="BL647" s="8"/>
      <c r="BM647" s="8"/>
      <c r="BN647" s="8"/>
    </row>
    <row r="648" spans="4:66" x14ac:dyDescent="0.25">
      <c r="D648"/>
      <c r="K648" s="3"/>
      <c r="L648" s="3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8"/>
      <c r="BK648" s="8"/>
      <c r="BL648" s="8"/>
      <c r="BM648" s="8"/>
      <c r="BN648" s="8"/>
    </row>
    <row r="649" spans="4:66" x14ac:dyDescent="0.25">
      <c r="D649"/>
      <c r="K649" s="3"/>
      <c r="L649" s="3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8"/>
      <c r="BK649" s="8"/>
      <c r="BL649" s="8"/>
      <c r="BM649" s="8"/>
      <c r="BN649" s="8"/>
    </row>
    <row r="650" spans="4:66" x14ac:dyDescent="0.25">
      <c r="D650"/>
      <c r="K650" s="3"/>
      <c r="L650" s="3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8"/>
      <c r="BK650" s="8"/>
      <c r="BL650" s="8"/>
      <c r="BM650" s="8"/>
      <c r="BN650" s="8"/>
    </row>
    <row r="651" spans="4:66" x14ac:dyDescent="0.25">
      <c r="D651"/>
      <c r="K651" s="3"/>
      <c r="L651" s="3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8"/>
      <c r="BK651" s="8"/>
      <c r="BL651" s="8"/>
      <c r="BM651" s="8"/>
      <c r="BN651" s="8"/>
    </row>
    <row r="652" spans="4:66" x14ac:dyDescent="0.25">
      <c r="D652"/>
      <c r="K652" s="3"/>
      <c r="L652" s="3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8"/>
      <c r="BK652" s="8"/>
      <c r="BL652" s="8"/>
      <c r="BM652" s="8"/>
      <c r="BN652" s="8"/>
    </row>
    <row r="653" spans="4:66" x14ac:dyDescent="0.25">
      <c r="D653"/>
      <c r="K653" s="3"/>
      <c r="L653" s="3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8"/>
      <c r="BK653" s="8"/>
      <c r="BL653" s="8"/>
      <c r="BM653" s="8"/>
      <c r="BN653" s="8"/>
    </row>
    <row r="654" spans="4:66" x14ac:dyDescent="0.25">
      <c r="D654"/>
      <c r="K654" s="3"/>
      <c r="L654" s="3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8"/>
      <c r="BK654" s="8"/>
      <c r="BL654" s="8"/>
      <c r="BM654" s="8"/>
      <c r="BN654" s="8"/>
    </row>
    <row r="655" spans="4:66" x14ac:dyDescent="0.25">
      <c r="D655"/>
      <c r="K655" s="3"/>
      <c r="L655" s="3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8"/>
      <c r="BK655" s="8"/>
      <c r="BL655" s="8"/>
      <c r="BM655" s="8"/>
      <c r="BN655" s="8"/>
    </row>
    <row r="656" spans="4:66" x14ac:dyDescent="0.25">
      <c r="D656"/>
      <c r="K656" s="3"/>
      <c r="L656" s="3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8"/>
      <c r="BK656" s="8"/>
      <c r="BL656" s="8"/>
      <c r="BM656" s="8"/>
      <c r="BN656" s="8"/>
    </row>
    <row r="657" spans="4:66" x14ac:dyDescent="0.25">
      <c r="D657"/>
      <c r="K657" s="3"/>
      <c r="L657" s="3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8"/>
      <c r="BK657" s="8"/>
      <c r="BL657" s="8"/>
      <c r="BM657" s="8"/>
      <c r="BN657" s="8"/>
    </row>
    <row r="658" spans="4:66" x14ac:dyDescent="0.25">
      <c r="D658"/>
      <c r="K658" s="3"/>
      <c r="L658" s="3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8"/>
      <c r="BK658" s="8"/>
      <c r="BL658" s="8"/>
      <c r="BM658" s="8"/>
      <c r="BN658" s="8"/>
    </row>
    <row r="659" spans="4:66" x14ac:dyDescent="0.25">
      <c r="D659"/>
      <c r="K659" s="3"/>
      <c r="L659" s="3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8"/>
      <c r="BK659" s="8"/>
      <c r="BL659" s="8"/>
      <c r="BM659" s="8"/>
      <c r="BN659" s="8"/>
    </row>
    <row r="660" spans="4:66" x14ac:dyDescent="0.25">
      <c r="D660"/>
      <c r="K660" s="3"/>
      <c r="L660" s="3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8"/>
      <c r="BK660" s="8"/>
      <c r="BL660" s="8"/>
      <c r="BM660" s="8"/>
      <c r="BN660" s="8"/>
    </row>
    <row r="661" spans="4:66" x14ac:dyDescent="0.25">
      <c r="D661"/>
      <c r="K661" s="3"/>
      <c r="L661" s="3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8"/>
      <c r="BK661" s="8"/>
      <c r="BL661" s="8"/>
      <c r="BM661" s="8"/>
      <c r="BN661" s="8"/>
    </row>
    <row r="662" spans="4:66" x14ac:dyDescent="0.25">
      <c r="D662"/>
      <c r="K662" s="3"/>
      <c r="L662" s="3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8"/>
      <c r="BK662" s="8"/>
      <c r="BL662" s="8"/>
      <c r="BM662" s="8"/>
      <c r="BN662" s="8"/>
    </row>
    <row r="663" spans="4:66" x14ac:dyDescent="0.25">
      <c r="D663"/>
      <c r="K663" s="3"/>
      <c r="L663" s="3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8"/>
      <c r="BK663" s="8"/>
      <c r="BL663" s="8"/>
      <c r="BM663" s="8"/>
      <c r="BN663" s="8"/>
    </row>
    <row r="664" spans="4:66" x14ac:dyDescent="0.25">
      <c r="D664"/>
      <c r="K664" s="3"/>
      <c r="L664" s="3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8"/>
      <c r="BK664" s="8"/>
      <c r="BL664" s="8"/>
      <c r="BM664" s="8"/>
      <c r="BN664" s="8"/>
    </row>
    <row r="665" spans="4:66" x14ac:dyDescent="0.25">
      <c r="D665"/>
      <c r="K665" s="3"/>
      <c r="L665" s="3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8"/>
      <c r="BK665" s="8"/>
      <c r="BL665" s="8"/>
      <c r="BM665" s="8"/>
      <c r="BN665" s="8"/>
    </row>
    <row r="666" spans="4:66" x14ac:dyDescent="0.25">
      <c r="D666"/>
      <c r="K666" s="3"/>
      <c r="L666" s="3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8"/>
      <c r="BK666" s="8"/>
      <c r="BL666" s="8"/>
      <c r="BM666" s="8"/>
      <c r="BN666" s="8"/>
    </row>
    <row r="667" spans="4:66" x14ac:dyDescent="0.25">
      <c r="D667"/>
      <c r="K667" s="3"/>
      <c r="L667" s="3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8"/>
      <c r="BK667" s="8"/>
      <c r="BL667" s="8"/>
      <c r="BM667" s="8"/>
      <c r="BN667" s="8"/>
    </row>
    <row r="668" spans="4:66" x14ac:dyDescent="0.25">
      <c r="D668"/>
      <c r="K668" s="3"/>
      <c r="L668" s="3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8"/>
      <c r="BK668" s="8"/>
      <c r="BL668" s="8"/>
      <c r="BM668" s="8"/>
      <c r="BN668" s="8"/>
    </row>
    <row r="669" spans="4:66" x14ac:dyDescent="0.25">
      <c r="D669"/>
      <c r="K669" s="3"/>
      <c r="L669" s="3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8"/>
      <c r="BK669" s="8"/>
      <c r="BL669" s="8"/>
      <c r="BM669" s="8"/>
      <c r="BN669" s="8"/>
    </row>
    <row r="670" spans="4:66" x14ac:dyDescent="0.25">
      <c r="D670"/>
      <c r="K670" s="3"/>
      <c r="L670" s="3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8"/>
      <c r="BK670" s="8"/>
      <c r="BL670" s="8"/>
      <c r="BM670" s="8"/>
      <c r="BN670" s="8"/>
    </row>
    <row r="671" spans="4:66" x14ac:dyDescent="0.25">
      <c r="D671"/>
      <c r="K671" s="3"/>
      <c r="L671" s="3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8"/>
      <c r="BK671" s="8"/>
      <c r="BL671" s="8"/>
      <c r="BM671" s="8"/>
      <c r="BN671" s="8"/>
    </row>
    <row r="672" spans="4:66" x14ac:dyDescent="0.25">
      <c r="D672"/>
      <c r="K672" s="3"/>
      <c r="L672" s="3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8"/>
      <c r="BK672" s="8"/>
      <c r="BL672" s="8"/>
      <c r="BM672" s="8"/>
      <c r="BN672" s="8"/>
    </row>
    <row r="673" spans="1:66" x14ac:dyDescent="0.25">
      <c r="D673"/>
      <c r="K673" s="3"/>
      <c r="L673" s="3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8"/>
      <c r="BK673" s="8"/>
      <c r="BL673" s="8"/>
      <c r="BM673" s="8"/>
      <c r="BN673" s="8"/>
    </row>
    <row r="674" spans="1:66" x14ac:dyDescent="0.25">
      <c r="D674"/>
      <c r="K674" s="3"/>
      <c r="L674" s="3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8"/>
      <c r="BK674" s="8"/>
      <c r="BL674" s="8"/>
      <c r="BM674" s="8"/>
      <c r="BN674" s="8"/>
    </row>
    <row r="675" spans="1:66" x14ac:dyDescent="0.25">
      <c r="D675"/>
      <c r="K675" s="3"/>
      <c r="L675" s="3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8"/>
      <c r="BK675" s="8"/>
      <c r="BL675" s="8"/>
      <c r="BM675" s="8"/>
      <c r="BN675" s="8"/>
    </row>
    <row r="676" spans="1:66" x14ac:dyDescent="0.25">
      <c r="D676"/>
      <c r="K676" s="3"/>
      <c r="L676" s="3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8"/>
      <c r="BK676" s="8"/>
      <c r="BL676" s="8"/>
      <c r="BM676" s="8"/>
      <c r="BN676" s="8"/>
    </row>
    <row r="677" spans="1:66" x14ac:dyDescent="0.25">
      <c r="D677"/>
      <c r="K677" s="3"/>
      <c r="L677" s="3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8"/>
      <c r="BK677" s="8"/>
      <c r="BL677" s="8"/>
      <c r="BM677" s="8"/>
      <c r="BN677" s="8"/>
    </row>
    <row r="678" spans="1:66" x14ac:dyDescent="0.25">
      <c r="D678"/>
      <c r="K678" s="3"/>
      <c r="L678" s="3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8"/>
      <c r="BK678" s="8"/>
      <c r="BL678" s="8"/>
      <c r="BM678" s="8"/>
      <c r="BN678" s="8"/>
    </row>
    <row r="679" spans="1:66" x14ac:dyDescent="0.25">
      <c r="D679"/>
      <c r="K679" s="3"/>
      <c r="L679" s="3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8"/>
      <c r="BK679" s="8"/>
      <c r="BL679" s="8"/>
      <c r="BM679" s="8"/>
      <c r="BN679" s="8"/>
    </row>
    <row r="680" spans="1:66" x14ac:dyDescent="0.25">
      <c r="D680"/>
      <c r="K680" s="3"/>
      <c r="L680" s="3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8"/>
      <c r="BK680" s="8"/>
      <c r="BL680" s="8"/>
      <c r="BM680" s="8"/>
      <c r="BN680" s="8"/>
    </row>
    <row r="681" spans="1:66" x14ac:dyDescent="0.25">
      <c r="D681"/>
      <c r="K681" s="3"/>
      <c r="L681" s="3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8"/>
      <c r="BK681" s="8"/>
      <c r="BL681" s="8"/>
      <c r="BM681" s="8"/>
      <c r="BN681" s="8"/>
    </row>
    <row r="682" spans="1:66" s="10" customFormat="1" x14ac:dyDescent="0.25">
      <c r="A682"/>
      <c r="B682"/>
      <c r="C682"/>
      <c r="D682"/>
      <c r="E682"/>
      <c r="F682"/>
      <c r="G682"/>
      <c r="H682"/>
      <c r="I682"/>
      <c r="J682"/>
      <c r="K682" s="3"/>
      <c r="L682" s="3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8"/>
      <c r="BK682" s="8"/>
      <c r="BL682" s="8"/>
      <c r="BM682" s="8"/>
      <c r="BN682" s="8"/>
    </row>
    <row r="683" spans="1:66" x14ac:dyDescent="0.25">
      <c r="D683"/>
      <c r="K683" s="3"/>
      <c r="L683" s="3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8"/>
      <c r="BK683" s="8"/>
      <c r="BL683" s="8"/>
      <c r="BM683" s="8"/>
      <c r="BN683" s="8"/>
    </row>
    <row r="684" spans="1:66" x14ac:dyDescent="0.25">
      <c r="D684"/>
      <c r="K684" s="3"/>
      <c r="L684" s="3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8"/>
      <c r="BK684" s="8"/>
      <c r="BL684" s="8"/>
      <c r="BM684" s="8"/>
      <c r="BN684" s="8"/>
    </row>
    <row r="685" spans="1:66" x14ac:dyDescent="0.25">
      <c r="D685"/>
      <c r="K685" s="3"/>
      <c r="L685" s="3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8"/>
      <c r="BK685" s="8"/>
      <c r="BL685" s="8"/>
      <c r="BM685" s="8"/>
      <c r="BN685" s="8"/>
    </row>
    <row r="686" spans="1:66" x14ac:dyDescent="0.25">
      <c r="D686"/>
      <c r="K686" s="3"/>
      <c r="L686" s="3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8"/>
      <c r="BK686" s="8"/>
      <c r="BL686" s="8"/>
      <c r="BM686" s="8"/>
      <c r="BN686" s="8"/>
    </row>
    <row r="687" spans="1:66" x14ac:dyDescent="0.25">
      <c r="D687"/>
      <c r="K687" s="3"/>
      <c r="L687" s="3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8"/>
      <c r="BK687" s="8"/>
      <c r="BL687" s="8"/>
      <c r="BM687" s="8"/>
      <c r="BN687" s="8"/>
    </row>
    <row r="688" spans="1:66" x14ac:dyDescent="0.25">
      <c r="D688"/>
      <c r="K688" s="3"/>
      <c r="L688" s="3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8"/>
      <c r="BK688" s="8"/>
      <c r="BL688" s="8"/>
      <c r="BM688" s="8"/>
      <c r="BN688" s="8"/>
    </row>
    <row r="689" spans="4:66" x14ac:dyDescent="0.25">
      <c r="D689"/>
      <c r="K689" s="3"/>
      <c r="L689" s="3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8"/>
      <c r="BK689" s="8"/>
      <c r="BL689" s="8"/>
      <c r="BM689" s="8"/>
      <c r="BN689" s="8"/>
    </row>
    <row r="690" spans="4:66" x14ac:dyDescent="0.25">
      <c r="D690"/>
      <c r="K690" s="3"/>
      <c r="L690" s="3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8"/>
      <c r="BK690" s="8"/>
      <c r="BL690" s="8"/>
      <c r="BM690" s="8"/>
      <c r="BN690" s="8"/>
    </row>
    <row r="691" spans="4:66" x14ac:dyDescent="0.25">
      <c r="D691"/>
      <c r="K691" s="3"/>
      <c r="L691" s="3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8"/>
      <c r="BK691" s="8"/>
      <c r="BL691" s="8"/>
      <c r="BM691" s="8"/>
      <c r="BN691" s="8"/>
    </row>
    <row r="692" spans="4:66" x14ac:dyDescent="0.25">
      <c r="D692"/>
      <c r="K692" s="3"/>
      <c r="L692" s="3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8"/>
      <c r="BK692" s="8"/>
      <c r="BL692" s="8"/>
      <c r="BM692" s="8"/>
      <c r="BN692" s="8"/>
    </row>
    <row r="693" spans="4:66" x14ac:dyDescent="0.25">
      <c r="D693"/>
      <c r="K693" s="3"/>
      <c r="L693" s="3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8"/>
      <c r="BK693" s="8"/>
      <c r="BL693" s="8"/>
      <c r="BM693" s="8"/>
      <c r="BN693" s="8"/>
    </row>
    <row r="694" spans="4:66" x14ac:dyDescent="0.25">
      <c r="D694"/>
      <c r="K694" s="3"/>
      <c r="L694" s="3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8"/>
      <c r="BK694" s="8"/>
      <c r="BL694" s="8"/>
      <c r="BM694" s="8"/>
      <c r="BN694" s="8"/>
    </row>
    <row r="695" spans="4:66" x14ac:dyDescent="0.25">
      <c r="D695"/>
      <c r="K695" s="3"/>
      <c r="L695" s="3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8"/>
      <c r="BK695" s="8"/>
      <c r="BL695" s="8"/>
      <c r="BM695" s="8"/>
      <c r="BN695" s="8"/>
    </row>
    <row r="696" spans="4:66" x14ac:dyDescent="0.25">
      <c r="D696"/>
      <c r="K696" s="3"/>
      <c r="L696" s="3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8"/>
      <c r="BK696" s="8"/>
      <c r="BL696" s="8"/>
      <c r="BM696" s="8"/>
      <c r="BN696" s="8"/>
    </row>
    <row r="697" spans="4:66" x14ac:dyDescent="0.25">
      <c r="D697"/>
      <c r="K697" s="3"/>
      <c r="L697" s="3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8"/>
      <c r="BK697" s="8"/>
      <c r="BL697" s="8"/>
      <c r="BM697" s="8"/>
      <c r="BN697" s="8"/>
    </row>
    <row r="698" spans="4:66" x14ac:dyDescent="0.25">
      <c r="D698"/>
      <c r="K698" s="3"/>
      <c r="L698" s="3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8"/>
      <c r="BK698" s="8"/>
      <c r="BL698" s="8"/>
      <c r="BM698" s="8"/>
      <c r="BN698" s="8"/>
    </row>
    <row r="699" spans="4:66" x14ac:dyDescent="0.25">
      <c r="D699"/>
      <c r="K699" s="3"/>
      <c r="L699" s="3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8"/>
      <c r="BK699" s="8"/>
      <c r="BL699" s="8"/>
      <c r="BM699" s="8"/>
      <c r="BN699" s="8"/>
    </row>
    <row r="700" spans="4:66" x14ac:dyDescent="0.25">
      <c r="D700"/>
      <c r="K700" s="3"/>
      <c r="L700" s="3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8"/>
      <c r="BK700" s="8"/>
      <c r="BL700" s="8"/>
      <c r="BM700" s="8"/>
      <c r="BN700" s="8"/>
    </row>
    <row r="701" spans="4:66" x14ac:dyDescent="0.25">
      <c r="D701"/>
      <c r="K701" s="3"/>
      <c r="L701" s="3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8"/>
      <c r="BK701" s="8"/>
      <c r="BL701" s="8"/>
      <c r="BM701" s="8"/>
      <c r="BN701" s="8"/>
    </row>
    <row r="702" spans="4:66" x14ac:dyDescent="0.25">
      <c r="D702"/>
      <c r="K702" s="3"/>
      <c r="L702" s="3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8"/>
      <c r="BK702" s="8"/>
      <c r="BL702" s="8"/>
      <c r="BM702" s="8"/>
      <c r="BN702" s="8"/>
    </row>
    <row r="703" spans="4:66" x14ac:dyDescent="0.25">
      <c r="D703"/>
      <c r="K703" s="3"/>
      <c r="L703" s="3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8"/>
      <c r="BK703" s="8"/>
      <c r="BL703" s="8"/>
      <c r="BM703" s="8"/>
      <c r="BN703" s="8"/>
    </row>
    <row r="704" spans="4:66" x14ac:dyDescent="0.25">
      <c r="D704"/>
      <c r="K704" s="3"/>
      <c r="L704" s="3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8"/>
      <c r="BK704" s="8"/>
      <c r="BL704" s="8"/>
      <c r="BM704" s="8"/>
      <c r="BN704" s="8"/>
    </row>
    <row r="705" spans="4:66" x14ac:dyDescent="0.25">
      <c r="D705"/>
      <c r="K705" s="3"/>
      <c r="L705" s="3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8"/>
      <c r="BK705" s="8"/>
      <c r="BL705" s="8"/>
      <c r="BM705" s="8"/>
      <c r="BN705" s="8"/>
    </row>
    <row r="706" spans="4:66" x14ac:dyDescent="0.25">
      <c r="D706"/>
      <c r="K706" s="3"/>
      <c r="L706" s="3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8"/>
      <c r="BK706" s="8"/>
      <c r="BL706" s="8"/>
      <c r="BM706" s="8"/>
      <c r="BN706" s="8"/>
    </row>
    <row r="707" spans="4:66" x14ac:dyDescent="0.25">
      <c r="D707"/>
      <c r="K707" s="3"/>
      <c r="L707" s="3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8"/>
      <c r="BK707" s="8"/>
      <c r="BL707" s="8"/>
      <c r="BM707" s="8"/>
      <c r="BN707" s="8"/>
    </row>
    <row r="708" spans="4:66" x14ac:dyDescent="0.25">
      <c r="D708"/>
      <c r="K708" s="3"/>
      <c r="L708" s="3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8"/>
      <c r="BK708" s="8"/>
      <c r="BL708" s="8"/>
      <c r="BM708" s="8"/>
      <c r="BN708" s="8"/>
    </row>
    <row r="709" spans="4:66" x14ac:dyDescent="0.25">
      <c r="D709"/>
      <c r="K709" s="3"/>
      <c r="L709" s="3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8"/>
      <c r="BK709" s="8"/>
      <c r="BL709" s="8"/>
      <c r="BM709" s="8"/>
      <c r="BN709" s="8"/>
    </row>
    <row r="710" spans="4:66" x14ac:dyDescent="0.25">
      <c r="D710"/>
      <c r="K710" s="3"/>
      <c r="L710" s="3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8"/>
      <c r="BK710" s="8"/>
      <c r="BL710" s="8"/>
      <c r="BM710" s="8"/>
      <c r="BN710" s="8"/>
    </row>
    <row r="711" spans="4:66" x14ac:dyDescent="0.25">
      <c r="D711"/>
      <c r="K711" s="3"/>
      <c r="L711" s="3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8"/>
      <c r="BK711" s="8"/>
      <c r="BL711" s="8"/>
      <c r="BM711" s="8"/>
      <c r="BN711" s="8"/>
    </row>
    <row r="712" spans="4:66" x14ac:dyDescent="0.25">
      <c r="D712"/>
      <c r="K712" s="3"/>
      <c r="L712" s="3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8"/>
      <c r="BK712" s="8"/>
      <c r="BL712" s="8"/>
      <c r="BM712" s="8"/>
      <c r="BN712" s="8"/>
    </row>
    <row r="713" spans="4:66" x14ac:dyDescent="0.25">
      <c r="D713"/>
      <c r="K713" s="3"/>
      <c r="L713" s="3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8"/>
      <c r="BK713" s="8"/>
      <c r="BL713" s="8"/>
      <c r="BM713" s="8"/>
      <c r="BN713" s="8"/>
    </row>
    <row r="714" spans="4:66" x14ac:dyDescent="0.25">
      <c r="D714"/>
      <c r="K714" s="3"/>
      <c r="L714" s="3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8"/>
      <c r="BK714" s="8"/>
      <c r="BL714" s="8"/>
      <c r="BM714" s="8"/>
      <c r="BN714" s="8"/>
    </row>
    <row r="715" spans="4:66" x14ac:dyDescent="0.25">
      <c r="D715"/>
      <c r="K715" s="3"/>
      <c r="L715" s="3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8"/>
      <c r="BK715" s="8"/>
      <c r="BL715" s="8"/>
      <c r="BM715" s="8"/>
      <c r="BN715" s="8"/>
    </row>
    <row r="716" spans="4:66" x14ac:dyDescent="0.25">
      <c r="D716"/>
      <c r="K716" s="3"/>
      <c r="L716" s="3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8"/>
      <c r="BK716" s="8"/>
      <c r="BL716" s="8"/>
      <c r="BM716" s="8"/>
      <c r="BN716" s="8"/>
    </row>
    <row r="717" spans="4:66" x14ac:dyDescent="0.25">
      <c r="D717"/>
      <c r="K717" s="3"/>
      <c r="L717" s="3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8"/>
      <c r="BK717" s="8"/>
      <c r="BL717" s="8"/>
      <c r="BM717" s="8"/>
      <c r="BN717" s="8"/>
    </row>
    <row r="718" spans="4:66" x14ac:dyDescent="0.25">
      <c r="D718"/>
      <c r="K718" s="3"/>
      <c r="L718" s="3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8"/>
      <c r="BK718" s="8"/>
      <c r="BL718" s="8"/>
      <c r="BM718" s="8"/>
      <c r="BN718" s="8"/>
    </row>
    <row r="719" spans="4:66" x14ac:dyDescent="0.25">
      <c r="D719"/>
      <c r="K719" s="3"/>
      <c r="L719" s="3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8"/>
      <c r="BK719" s="8"/>
      <c r="BL719" s="8"/>
      <c r="BM719" s="8"/>
      <c r="BN719" s="8"/>
    </row>
    <row r="720" spans="4:66" x14ac:dyDescent="0.25">
      <c r="D720"/>
      <c r="K720" s="3"/>
      <c r="L720" s="3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8"/>
      <c r="BK720" s="8"/>
      <c r="BL720" s="8"/>
      <c r="BM720" s="8"/>
      <c r="BN720" s="8"/>
    </row>
    <row r="721" spans="1:66" x14ac:dyDescent="0.25">
      <c r="D721"/>
      <c r="K721" s="3"/>
      <c r="L721" s="3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8"/>
      <c r="BK721" s="8"/>
      <c r="BL721" s="8"/>
      <c r="BM721" s="8"/>
      <c r="BN721" s="8"/>
    </row>
    <row r="722" spans="1:66" x14ac:dyDescent="0.25">
      <c r="D722"/>
      <c r="K722" s="3"/>
      <c r="L722" s="3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8"/>
      <c r="BK722" s="8"/>
      <c r="BL722" s="8"/>
      <c r="BM722" s="8"/>
      <c r="BN722" s="8"/>
    </row>
    <row r="723" spans="1:66" x14ac:dyDescent="0.25">
      <c r="D723"/>
      <c r="K723" s="3"/>
      <c r="L723" s="3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8"/>
      <c r="BK723" s="8"/>
      <c r="BL723" s="8"/>
      <c r="BM723" s="8"/>
      <c r="BN723" s="8"/>
    </row>
    <row r="724" spans="1:66" x14ac:dyDescent="0.25">
      <c r="D724"/>
      <c r="K724" s="3"/>
      <c r="L724" s="3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8"/>
      <c r="BK724" s="8"/>
      <c r="BL724" s="8"/>
      <c r="BM724" s="8"/>
      <c r="BN724" s="8"/>
    </row>
    <row r="725" spans="1:66" x14ac:dyDescent="0.25">
      <c r="D725"/>
      <c r="K725" s="3"/>
      <c r="L725" s="3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8"/>
      <c r="BK725" s="8"/>
      <c r="BL725" s="8"/>
      <c r="BM725" s="8"/>
      <c r="BN725" s="8"/>
    </row>
    <row r="726" spans="1:66" x14ac:dyDescent="0.25">
      <c r="D726"/>
      <c r="K726" s="3"/>
      <c r="L726" s="3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8"/>
      <c r="BK726" s="8"/>
      <c r="BL726" s="8"/>
      <c r="BM726" s="8"/>
      <c r="BN726" s="8"/>
    </row>
    <row r="727" spans="1:66" s="10" customFormat="1" x14ac:dyDescent="0.25">
      <c r="A727"/>
      <c r="B727"/>
      <c r="C727"/>
      <c r="D727"/>
      <c r="E727"/>
      <c r="F727"/>
      <c r="G727"/>
      <c r="H727"/>
      <c r="I727"/>
      <c r="J727"/>
      <c r="K727" s="3"/>
      <c r="L727" s="3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8"/>
      <c r="BK727" s="8"/>
      <c r="BL727" s="8"/>
      <c r="BM727" s="8"/>
      <c r="BN727" s="8"/>
    </row>
    <row r="728" spans="1:66" x14ac:dyDescent="0.25">
      <c r="D728"/>
      <c r="K728" s="3"/>
      <c r="L728" s="3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8"/>
      <c r="BK728" s="8"/>
      <c r="BL728" s="8"/>
      <c r="BM728" s="8"/>
      <c r="BN728" s="8"/>
    </row>
    <row r="729" spans="1:66" x14ac:dyDescent="0.25">
      <c r="D729"/>
      <c r="K729" s="3"/>
      <c r="L729" s="3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8"/>
      <c r="BK729" s="8"/>
      <c r="BL729" s="8"/>
      <c r="BM729" s="8"/>
      <c r="BN729" s="8"/>
    </row>
    <row r="730" spans="1:66" x14ac:dyDescent="0.25">
      <c r="D730"/>
      <c r="K730" s="3"/>
      <c r="L730" s="3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8"/>
      <c r="BK730" s="8"/>
      <c r="BL730" s="8"/>
      <c r="BM730" s="8"/>
      <c r="BN730" s="8"/>
    </row>
    <row r="731" spans="1:66" x14ac:dyDescent="0.25">
      <c r="D731"/>
      <c r="K731" s="3"/>
      <c r="L731" s="3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8"/>
      <c r="BK731" s="8"/>
      <c r="BL731" s="8"/>
      <c r="BM731" s="8"/>
      <c r="BN731" s="8"/>
    </row>
    <row r="732" spans="1:66" x14ac:dyDescent="0.25">
      <c r="D732"/>
      <c r="K732" s="3"/>
      <c r="L732" s="3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8"/>
      <c r="BK732" s="8"/>
      <c r="BL732" s="8"/>
      <c r="BM732" s="8"/>
      <c r="BN732" s="8"/>
    </row>
    <row r="733" spans="1:66" x14ac:dyDescent="0.25">
      <c r="D733"/>
      <c r="K733" s="3"/>
      <c r="L733" s="3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8"/>
      <c r="BK733" s="8"/>
      <c r="BL733" s="8"/>
      <c r="BM733" s="8"/>
      <c r="BN733" s="8"/>
    </row>
    <row r="734" spans="1:66" x14ac:dyDescent="0.25">
      <c r="D734"/>
      <c r="K734" s="3"/>
      <c r="L734" s="3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8"/>
      <c r="BK734" s="8"/>
      <c r="BL734" s="8"/>
      <c r="BM734" s="8"/>
      <c r="BN734" s="8"/>
    </row>
    <row r="735" spans="1:66" x14ac:dyDescent="0.25">
      <c r="D735"/>
      <c r="K735" s="3"/>
      <c r="L735" s="3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8"/>
      <c r="BK735" s="8"/>
      <c r="BL735" s="8"/>
      <c r="BM735" s="8"/>
      <c r="BN735" s="8"/>
    </row>
    <row r="736" spans="1:66" x14ac:dyDescent="0.25">
      <c r="D736"/>
      <c r="K736" s="3"/>
      <c r="L736" s="3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8"/>
      <c r="BK736" s="8"/>
      <c r="BL736" s="8"/>
      <c r="BM736" s="8"/>
      <c r="BN736" s="8"/>
    </row>
    <row r="737" spans="1:66" x14ac:dyDescent="0.25">
      <c r="D737"/>
      <c r="K737" s="3"/>
      <c r="L737" s="3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8"/>
      <c r="BK737" s="8"/>
      <c r="BL737" s="8"/>
      <c r="BM737" s="8"/>
      <c r="BN737" s="8"/>
    </row>
    <row r="738" spans="1:66" x14ac:dyDescent="0.25">
      <c r="D738"/>
      <c r="K738" s="3"/>
      <c r="L738" s="3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8"/>
      <c r="BK738" s="8"/>
      <c r="BL738" s="8"/>
      <c r="BM738" s="8"/>
      <c r="BN738" s="8"/>
    </row>
    <row r="739" spans="1:66" x14ac:dyDescent="0.25">
      <c r="D739"/>
      <c r="K739" s="3"/>
      <c r="L739" s="3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8"/>
      <c r="BK739" s="8"/>
      <c r="BL739" s="8"/>
      <c r="BM739" s="8"/>
      <c r="BN739" s="8"/>
    </row>
    <row r="740" spans="1:66" x14ac:dyDescent="0.25">
      <c r="D740"/>
      <c r="K740" s="3"/>
      <c r="L740" s="3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8"/>
      <c r="BK740" s="8"/>
      <c r="BL740" s="8"/>
      <c r="BM740" s="8"/>
      <c r="BN740" s="8"/>
    </row>
    <row r="741" spans="1:66" x14ac:dyDescent="0.25">
      <c r="D741"/>
      <c r="K741" s="3"/>
      <c r="L741" s="3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8"/>
      <c r="BK741" s="8"/>
      <c r="BL741" s="8"/>
      <c r="BM741" s="8"/>
      <c r="BN741" s="8"/>
    </row>
    <row r="742" spans="1:66" x14ac:dyDescent="0.25">
      <c r="D742"/>
      <c r="K742" s="3"/>
      <c r="L742" s="3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8"/>
      <c r="BK742" s="8"/>
      <c r="BL742" s="8"/>
      <c r="BM742" s="8"/>
      <c r="BN742" s="8"/>
    </row>
    <row r="743" spans="1:66" x14ac:dyDescent="0.25">
      <c r="D743"/>
      <c r="K743" s="3"/>
      <c r="L743" s="3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8"/>
      <c r="BK743" s="8"/>
      <c r="BL743" s="8"/>
      <c r="BM743" s="8"/>
      <c r="BN743" s="8"/>
    </row>
    <row r="744" spans="1:66" x14ac:dyDescent="0.25">
      <c r="D744"/>
      <c r="K744" s="3"/>
      <c r="L744" s="3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8"/>
      <c r="BK744" s="8"/>
      <c r="BL744" s="8"/>
      <c r="BM744" s="8"/>
      <c r="BN744" s="8"/>
    </row>
    <row r="745" spans="1:66" x14ac:dyDescent="0.25">
      <c r="D745"/>
      <c r="K745" s="3"/>
      <c r="L745" s="3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8"/>
      <c r="BK745" s="8"/>
      <c r="BL745" s="8"/>
      <c r="BM745" s="8"/>
      <c r="BN745" s="8"/>
    </row>
    <row r="746" spans="1:66" x14ac:dyDescent="0.25">
      <c r="D746"/>
      <c r="K746" s="3"/>
      <c r="L746" s="3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8"/>
      <c r="BK746" s="8"/>
      <c r="BL746" s="8"/>
      <c r="BM746" s="8"/>
      <c r="BN746" s="8"/>
    </row>
    <row r="747" spans="1:66" x14ac:dyDescent="0.25">
      <c r="D747"/>
      <c r="K747" s="3"/>
      <c r="L747" s="3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8"/>
      <c r="BK747" s="8"/>
      <c r="BL747" s="8"/>
      <c r="BM747" s="8"/>
      <c r="BN747" s="8"/>
    </row>
    <row r="748" spans="1:66" s="10" customFormat="1" x14ac:dyDescent="0.25">
      <c r="A748"/>
      <c r="B748"/>
      <c r="C748"/>
      <c r="D748"/>
      <c r="E748"/>
      <c r="F748"/>
      <c r="G748"/>
      <c r="H748"/>
      <c r="I748"/>
      <c r="J748"/>
      <c r="K748" s="3"/>
      <c r="L748" s="3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8"/>
      <c r="BK748" s="8"/>
      <c r="BL748" s="8"/>
      <c r="BM748" s="8"/>
      <c r="BN748" s="8"/>
    </row>
    <row r="749" spans="1:66" x14ac:dyDescent="0.25">
      <c r="D749"/>
      <c r="K749" s="3"/>
      <c r="L749" s="3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8"/>
      <c r="BK749" s="8"/>
      <c r="BL749" s="8"/>
      <c r="BM749" s="8"/>
      <c r="BN749" s="8"/>
    </row>
    <row r="750" spans="1:66" x14ac:dyDescent="0.25">
      <c r="D750"/>
      <c r="K750" s="3"/>
      <c r="L750" s="3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8"/>
      <c r="BK750" s="8"/>
      <c r="BL750" s="8"/>
      <c r="BM750" s="8"/>
      <c r="BN750" s="8"/>
    </row>
    <row r="751" spans="1:66" x14ac:dyDescent="0.25">
      <c r="D751"/>
      <c r="K751" s="3"/>
      <c r="L751" s="3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8"/>
      <c r="BK751" s="8"/>
      <c r="BL751" s="8"/>
      <c r="BM751" s="8"/>
      <c r="BN751" s="8"/>
    </row>
    <row r="752" spans="1:66" x14ac:dyDescent="0.25">
      <c r="D752"/>
      <c r="K752" s="3"/>
      <c r="L752" s="3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8"/>
      <c r="BK752" s="8"/>
      <c r="BL752" s="8"/>
      <c r="BM752" s="8"/>
      <c r="BN752" s="8"/>
    </row>
    <row r="753" spans="4:66" x14ac:dyDescent="0.25">
      <c r="D753"/>
      <c r="K753" s="3"/>
      <c r="L753" s="3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8"/>
      <c r="BK753" s="8"/>
      <c r="BL753" s="8"/>
      <c r="BM753" s="8"/>
      <c r="BN753" s="8"/>
    </row>
    <row r="754" spans="4:66" x14ac:dyDescent="0.25">
      <c r="D754"/>
      <c r="K754" s="3"/>
      <c r="L754" s="3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8"/>
      <c r="BK754" s="8"/>
      <c r="BL754" s="8"/>
      <c r="BM754" s="8"/>
      <c r="BN754" s="8"/>
    </row>
    <row r="755" spans="4:66" x14ac:dyDescent="0.25">
      <c r="D755"/>
      <c r="K755" s="3"/>
      <c r="L755" s="3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8"/>
      <c r="BK755" s="8"/>
      <c r="BL755" s="8"/>
      <c r="BM755" s="8"/>
      <c r="BN755" s="8"/>
    </row>
    <row r="756" spans="4:66" x14ac:dyDescent="0.25">
      <c r="D756"/>
      <c r="K756" s="3"/>
      <c r="L756" s="3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8"/>
      <c r="BK756" s="8"/>
      <c r="BL756" s="8"/>
      <c r="BM756" s="8"/>
      <c r="BN756" s="8"/>
    </row>
    <row r="757" spans="4:66" x14ac:dyDescent="0.25">
      <c r="D757"/>
      <c r="K757" s="3"/>
      <c r="L757" s="3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8"/>
      <c r="BK757" s="8"/>
      <c r="BL757" s="8"/>
      <c r="BM757" s="8"/>
      <c r="BN757" s="8"/>
    </row>
    <row r="758" spans="4:66" x14ac:dyDescent="0.25">
      <c r="D758"/>
      <c r="K758" s="3"/>
      <c r="L758" s="3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8"/>
      <c r="BK758" s="8"/>
      <c r="BL758" s="8"/>
      <c r="BM758" s="8"/>
      <c r="BN758" s="8"/>
    </row>
    <row r="759" spans="4:66" x14ac:dyDescent="0.25">
      <c r="D759"/>
      <c r="K759" s="3"/>
      <c r="L759" s="3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8"/>
      <c r="BK759" s="8"/>
      <c r="BL759" s="8"/>
      <c r="BM759" s="8"/>
      <c r="BN759" s="8"/>
    </row>
    <row r="760" spans="4:66" x14ac:dyDescent="0.25">
      <c r="D760"/>
      <c r="K760" s="3"/>
      <c r="L760" s="3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8"/>
      <c r="BK760" s="8"/>
      <c r="BL760" s="8"/>
      <c r="BM760" s="8"/>
      <c r="BN760" s="8"/>
    </row>
    <row r="761" spans="4:66" x14ac:dyDescent="0.25">
      <c r="D761"/>
      <c r="K761" s="3"/>
      <c r="L761" s="3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8"/>
      <c r="BK761" s="8"/>
      <c r="BL761" s="8"/>
      <c r="BM761" s="8"/>
      <c r="BN761" s="8"/>
    </row>
    <row r="762" spans="4:66" x14ac:dyDescent="0.25">
      <c r="D762"/>
      <c r="K762" s="3"/>
      <c r="L762" s="3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8"/>
      <c r="BK762" s="8"/>
      <c r="BL762" s="8"/>
      <c r="BM762" s="8"/>
      <c r="BN762" s="8"/>
    </row>
    <row r="763" spans="4:66" x14ac:dyDescent="0.25">
      <c r="D763"/>
      <c r="K763" s="3"/>
      <c r="L763" s="3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8"/>
      <c r="BK763" s="8"/>
      <c r="BL763" s="8"/>
      <c r="BM763" s="8"/>
      <c r="BN763" s="8"/>
    </row>
    <row r="764" spans="4:66" x14ac:dyDescent="0.25">
      <c r="D764"/>
      <c r="K764" s="3"/>
      <c r="L764" s="3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8"/>
      <c r="BK764" s="8"/>
      <c r="BL764" s="8"/>
      <c r="BM764" s="8"/>
      <c r="BN764" s="8"/>
    </row>
    <row r="765" spans="4:66" x14ac:dyDescent="0.25">
      <c r="D765"/>
      <c r="K765" s="3"/>
      <c r="L765" s="3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8"/>
      <c r="BK765" s="8"/>
      <c r="BL765" s="8"/>
      <c r="BM765" s="8"/>
      <c r="BN765" s="8"/>
    </row>
    <row r="766" spans="4:66" x14ac:dyDescent="0.25">
      <c r="D766"/>
      <c r="K766" s="3"/>
      <c r="L766" s="3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8"/>
      <c r="BK766" s="8"/>
      <c r="BL766" s="8"/>
      <c r="BM766" s="8"/>
      <c r="BN766" s="8"/>
    </row>
    <row r="767" spans="4:66" x14ac:dyDescent="0.25">
      <c r="D767"/>
      <c r="K767" s="3"/>
      <c r="L767" s="3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8"/>
      <c r="BK767" s="8"/>
      <c r="BL767" s="8"/>
      <c r="BM767" s="8"/>
      <c r="BN767" s="8"/>
    </row>
    <row r="768" spans="4:66" x14ac:dyDescent="0.25">
      <c r="D768"/>
      <c r="K768" s="3"/>
      <c r="L768" s="3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8"/>
      <c r="BK768" s="8"/>
      <c r="BL768" s="8"/>
      <c r="BM768" s="8"/>
      <c r="BN768" s="8"/>
    </row>
    <row r="769" spans="4:66" x14ac:dyDescent="0.25">
      <c r="D769"/>
      <c r="K769" s="3"/>
      <c r="L769" s="3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8"/>
      <c r="BK769" s="8"/>
      <c r="BL769" s="8"/>
      <c r="BM769" s="8"/>
      <c r="BN769" s="8"/>
    </row>
    <row r="770" spans="4:66" x14ac:dyDescent="0.25">
      <c r="D770"/>
      <c r="K770" s="3"/>
      <c r="L770" s="3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8"/>
      <c r="BK770" s="8"/>
      <c r="BL770" s="8"/>
      <c r="BM770" s="8"/>
      <c r="BN770" s="8"/>
    </row>
    <row r="771" spans="4:66" x14ac:dyDescent="0.25">
      <c r="D771"/>
      <c r="K771" s="3"/>
      <c r="L771" s="3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8"/>
      <c r="BK771" s="8"/>
      <c r="BL771" s="8"/>
      <c r="BM771" s="8"/>
      <c r="BN771" s="8"/>
    </row>
    <row r="772" spans="4:66" x14ac:dyDescent="0.25">
      <c r="D772"/>
      <c r="K772" s="3"/>
      <c r="L772" s="3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8"/>
      <c r="BK772" s="8"/>
      <c r="BL772" s="8"/>
      <c r="BM772" s="8"/>
      <c r="BN772" s="8"/>
    </row>
    <row r="773" spans="4:66" x14ac:dyDescent="0.25">
      <c r="D773"/>
      <c r="K773" s="3"/>
      <c r="L773" s="3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8"/>
      <c r="BK773" s="8"/>
      <c r="BL773" s="8"/>
      <c r="BM773" s="8"/>
      <c r="BN773" s="8"/>
    </row>
    <row r="774" spans="4:66" x14ac:dyDescent="0.25">
      <c r="D774"/>
      <c r="K774" s="3"/>
      <c r="L774" s="3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8"/>
      <c r="BK774" s="8"/>
      <c r="BL774" s="8"/>
      <c r="BM774" s="8"/>
      <c r="BN774" s="8"/>
    </row>
    <row r="775" spans="4:66" x14ac:dyDescent="0.25">
      <c r="D775"/>
      <c r="K775" s="3"/>
      <c r="L775" s="3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8"/>
      <c r="BK775" s="8"/>
      <c r="BL775" s="8"/>
      <c r="BM775" s="8"/>
      <c r="BN775" s="8"/>
    </row>
    <row r="776" spans="4:66" x14ac:dyDescent="0.25">
      <c r="D776"/>
      <c r="K776" s="3"/>
      <c r="L776" s="3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8"/>
      <c r="BK776" s="8"/>
      <c r="BL776" s="8"/>
      <c r="BM776" s="8"/>
      <c r="BN776" s="8"/>
    </row>
    <row r="777" spans="4:66" x14ac:dyDescent="0.25">
      <c r="D777"/>
      <c r="K777" s="3"/>
      <c r="L777" s="3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8"/>
      <c r="BK777" s="8"/>
      <c r="BL777" s="8"/>
      <c r="BM777" s="8"/>
      <c r="BN777" s="8"/>
    </row>
    <row r="778" spans="4:66" x14ac:dyDescent="0.25">
      <c r="D778"/>
      <c r="K778" s="3"/>
      <c r="L778" s="3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8"/>
      <c r="BK778" s="8"/>
      <c r="BL778" s="8"/>
      <c r="BM778" s="8"/>
      <c r="BN778" s="8"/>
    </row>
    <row r="779" spans="4:66" x14ac:dyDescent="0.25">
      <c r="D779"/>
      <c r="K779" s="3"/>
      <c r="L779" s="3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8"/>
      <c r="BK779" s="8"/>
      <c r="BL779" s="8"/>
      <c r="BM779" s="8"/>
      <c r="BN779" s="8"/>
    </row>
    <row r="780" spans="4:66" x14ac:dyDescent="0.25">
      <c r="D780"/>
      <c r="K780" s="3"/>
      <c r="L780" s="3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8"/>
      <c r="BK780" s="8"/>
      <c r="BL780" s="8"/>
      <c r="BM780" s="8"/>
      <c r="BN780" s="8"/>
    </row>
    <row r="781" spans="4:66" x14ac:dyDescent="0.25">
      <c r="D781"/>
      <c r="K781" s="3"/>
      <c r="L781" s="3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8"/>
      <c r="BK781" s="8"/>
      <c r="BL781" s="8"/>
      <c r="BM781" s="8"/>
      <c r="BN781" s="8"/>
    </row>
    <row r="782" spans="4:66" x14ac:dyDescent="0.25">
      <c r="D782"/>
      <c r="K782" s="3"/>
      <c r="L782" s="3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8"/>
      <c r="BK782" s="8"/>
      <c r="BL782" s="8"/>
      <c r="BM782" s="8"/>
      <c r="BN782" s="8"/>
    </row>
    <row r="783" spans="4:66" x14ac:dyDescent="0.25">
      <c r="D783"/>
      <c r="K783" s="3"/>
      <c r="L783" s="3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8"/>
      <c r="BK783" s="8"/>
      <c r="BL783" s="8"/>
      <c r="BM783" s="8"/>
      <c r="BN783" s="8"/>
    </row>
    <row r="784" spans="4:66" x14ac:dyDescent="0.25">
      <c r="D784"/>
      <c r="K784" s="3"/>
      <c r="L784" s="3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8"/>
      <c r="BK784" s="8"/>
      <c r="BL784" s="8"/>
      <c r="BM784" s="8"/>
      <c r="BN784" s="8"/>
    </row>
    <row r="785" spans="4:66" x14ac:dyDescent="0.25">
      <c r="D785"/>
      <c r="K785" s="3"/>
      <c r="L785" s="3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8"/>
      <c r="BK785" s="8"/>
      <c r="BL785" s="8"/>
      <c r="BM785" s="8"/>
      <c r="BN785" s="8"/>
    </row>
    <row r="786" spans="4:66" x14ac:dyDescent="0.25">
      <c r="D786"/>
      <c r="K786" s="3"/>
      <c r="L786" s="3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8"/>
      <c r="BK786" s="8"/>
      <c r="BL786" s="8"/>
      <c r="BM786" s="8"/>
      <c r="BN786" s="8"/>
    </row>
    <row r="787" spans="4:66" x14ac:dyDescent="0.25">
      <c r="D787"/>
      <c r="K787" s="3"/>
      <c r="L787" s="3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8"/>
      <c r="BK787" s="8"/>
      <c r="BL787" s="8"/>
      <c r="BM787" s="8"/>
      <c r="BN787" s="8"/>
    </row>
    <row r="788" spans="4:66" x14ac:dyDescent="0.25">
      <c r="D788"/>
      <c r="K788" s="3"/>
      <c r="L788" s="3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8"/>
      <c r="BK788" s="8"/>
      <c r="BL788" s="8"/>
      <c r="BM788" s="8"/>
      <c r="BN788" s="8"/>
    </row>
    <row r="789" spans="4:66" x14ac:dyDescent="0.25">
      <c r="D789"/>
      <c r="K789" s="3"/>
      <c r="L789" s="3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8"/>
      <c r="BK789" s="8"/>
      <c r="BL789" s="8"/>
      <c r="BM789" s="8"/>
      <c r="BN789" s="8"/>
    </row>
    <row r="790" spans="4:66" x14ac:dyDescent="0.25">
      <c r="D790"/>
      <c r="K790" s="3"/>
      <c r="L790" s="3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8"/>
      <c r="BK790" s="8"/>
      <c r="BL790" s="8"/>
      <c r="BM790" s="8"/>
      <c r="BN790" s="8"/>
    </row>
    <row r="791" spans="4:66" x14ac:dyDescent="0.25">
      <c r="D791"/>
      <c r="K791" s="3"/>
      <c r="L791" s="3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8"/>
      <c r="BK791" s="8"/>
      <c r="BL791" s="8"/>
      <c r="BM791" s="8"/>
      <c r="BN791" s="8"/>
    </row>
    <row r="792" spans="4:66" x14ac:dyDescent="0.25">
      <c r="D792"/>
      <c r="K792" s="3"/>
      <c r="L792" s="3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8"/>
      <c r="BK792" s="8"/>
      <c r="BL792" s="8"/>
      <c r="BM792" s="8"/>
      <c r="BN792" s="8"/>
    </row>
    <row r="793" spans="4:66" x14ac:dyDescent="0.25">
      <c r="D793"/>
      <c r="K793" s="3"/>
      <c r="L793" s="3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8"/>
      <c r="BK793" s="8"/>
      <c r="BL793" s="8"/>
      <c r="BM793" s="8"/>
      <c r="BN793" s="8"/>
    </row>
    <row r="794" spans="4:66" x14ac:dyDescent="0.25">
      <c r="D794"/>
      <c r="K794" s="3"/>
      <c r="L794" s="3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8"/>
      <c r="BK794" s="8"/>
      <c r="BL794" s="8"/>
      <c r="BM794" s="8"/>
      <c r="BN794" s="8"/>
    </row>
    <row r="795" spans="4:66" x14ac:dyDescent="0.25">
      <c r="D795"/>
      <c r="K795" s="3"/>
      <c r="L795" s="3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8"/>
      <c r="BK795" s="8"/>
      <c r="BL795" s="8"/>
      <c r="BM795" s="8"/>
      <c r="BN795" s="8"/>
    </row>
    <row r="796" spans="4:66" x14ac:dyDescent="0.25">
      <c r="D796"/>
      <c r="K796" s="3"/>
      <c r="L796" s="3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8"/>
      <c r="BK796" s="8"/>
      <c r="BL796" s="8"/>
      <c r="BM796" s="8"/>
      <c r="BN796" s="8"/>
    </row>
    <row r="797" spans="4:66" x14ac:dyDescent="0.25">
      <c r="D797"/>
      <c r="K797" s="3"/>
      <c r="L797" s="3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8"/>
      <c r="BK797" s="8"/>
      <c r="BL797" s="8"/>
      <c r="BM797" s="8"/>
      <c r="BN797" s="8"/>
    </row>
    <row r="798" spans="4:66" x14ac:dyDescent="0.25">
      <c r="D798"/>
      <c r="K798" s="3"/>
      <c r="L798" s="3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8"/>
      <c r="BK798" s="8"/>
      <c r="BL798" s="8"/>
      <c r="BM798" s="8"/>
      <c r="BN798" s="8"/>
    </row>
    <row r="799" spans="4:66" x14ac:dyDescent="0.25">
      <c r="D799"/>
      <c r="K799" s="3"/>
      <c r="L799" s="3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8"/>
      <c r="BK799" s="8"/>
      <c r="BL799" s="8"/>
      <c r="BM799" s="8"/>
      <c r="BN799" s="8"/>
    </row>
    <row r="800" spans="4:66" x14ac:dyDescent="0.25">
      <c r="D800"/>
      <c r="K800" s="3"/>
      <c r="L800" s="3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8"/>
      <c r="BK800" s="8"/>
      <c r="BL800" s="8"/>
      <c r="BM800" s="8"/>
      <c r="BN800" s="8"/>
    </row>
    <row r="801" spans="1:66" x14ac:dyDescent="0.25">
      <c r="D801"/>
      <c r="K801" s="3"/>
      <c r="L801" s="3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8"/>
      <c r="BK801" s="8"/>
      <c r="BL801" s="8"/>
      <c r="BM801" s="8"/>
      <c r="BN801" s="8"/>
    </row>
    <row r="802" spans="1:66" x14ac:dyDescent="0.25">
      <c r="D802"/>
      <c r="K802" s="3"/>
      <c r="L802" s="3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8"/>
      <c r="BK802" s="8"/>
      <c r="BL802" s="8"/>
      <c r="BM802" s="8"/>
      <c r="BN802" s="8"/>
    </row>
    <row r="803" spans="1:66" s="10" customFormat="1" x14ac:dyDescent="0.25">
      <c r="A803"/>
      <c r="B803"/>
      <c r="C803"/>
      <c r="D803"/>
      <c r="E803"/>
      <c r="F803"/>
      <c r="G803"/>
      <c r="H803"/>
      <c r="I803"/>
      <c r="J803"/>
      <c r="K803" s="3"/>
      <c r="L803" s="3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8"/>
      <c r="BK803" s="8"/>
      <c r="BL803" s="8"/>
      <c r="BM803" s="8"/>
      <c r="BN803" s="8"/>
    </row>
    <row r="804" spans="1:66" x14ac:dyDescent="0.25">
      <c r="D804"/>
      <c r="K804" s="3"/>
      <c r="L804" s="3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8"/>
      <c r="BK804" s="8"/>
      <c r="BL804" s="8"/>
      <c r="BM804" s="8"/>
      <c r="BN804" s="8"/>
    </row>
    <row r="805" spans="1:66" x14ac:dyDescent="0.25">
      <c r="D805"/>
      <c r="K805" s="3"/>
      <c r="L805" s="3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8"/>
      <c r="BK805" s="8"/>
      <c r="BL805" s="8"/>
      <c r="BM805" s="8"/>
      <c r="BN805" s="8"/>
    </row>
    <row r="806" spans="1:66" x14ac:dyDescent="0.25">
      <c r="D806"/>
      <c r="K806" s="3"/>
      <c r="L806" s="3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8"/>
      <c r="BK806" s="8"/>
      <c r="BL806" s="8"/>
      <c r="BM806" s="8"/>
      <c r="BN806" s="8"/>
    </row>
    <row r="807" spans="1:66" x14ac:dyDescent="0.25">
      <c r="D807"/>
      <c r="K807" s="3"/>
      <c r="L807" s="3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8"/>
      <c r="BK807" s="8"/>
      <c r="BL807" s="8"/>
      <c r="BM807" s="8"/>
      <c r="BN807" s="8"/>
    </row>
    <row r="808" spans="1:66" s="10" customFormat="1" x14ac:dyDescent="0.25"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1:66" x14ac:dyDescent="0.25">
      <c r="D809"/>
      <c r="K809" s="3"/>
      <c r="L809" s="3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8"/>
      <c r="BK809" s="8"/>
      <c r="BL809" s="8"/>
      <c r="BM809" s="8"/>
      <c r="BN809" s="8"/>
    </row>
    <row r="810" spans="1:66" x14ac:dyDescent="0.25">
      <c r="D810"/>
      <c r="K810" s="3"/>
      <c r="L810" s="3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8"/>
      <c r="BK810" s="8"/>
      <c r="BL810" s="8"/>
      <c r="BM810" s="8"/>
      <c r="BN810" s="8"/>
    </row>
    <row r="811" spans="1:66" x14ac:dyDescent="0.25">
      <c r="D811"/>
      <c r="K811" s="3"/>
      <c r="L811" s="3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8"/>
      <c r="BK811" s="8"/>
      <c r="BL811" s="8"/>
      <c r="BM811" s="8"/>
      <c r="BN811" s="8"/>
    </row>
    <row r="812" spans="1:66" x14ac:dyDescent="0.25">
      <c r="D812"/>
      <c r="K812" s="3"/>
      <c r="L812" s="3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8"/>
      <c r="BK812" s="8"/>
      <c r="BL812" s="8"/>
      <c r="BM812" s="8"/>
      <c r="BN812" s="8"/>
    </row>
    <row r="813" spans="1:66" x14ac:dyDescent="0.25">
      <c r="D813"/>
      <c r="K813" s="3"/>
      <c r="L813" s="3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8"/>
      <c r="BK813" s="8"/>
      <c r="BL813" s="8"/>
      <c r="BM813" s="8"/>
      <c r="BN813" s="8"/>
    </row>
    <row r="814" spans="1:66" x14ac:dyDescent="0.25">
      <c r="D814"/>
      <c r="K814" s="3"/>
      <c r="L814" s="3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8"/>
      <c r="BK814" s="8"/>
      <c r="BL814" s="8"/>
      <c r="BM814" s="8"/>
      <c r="BN814" s="8"/>
    </row>
    <row r="815" spans="1:66" x14ac:dyDescent="0.25">
      <c r="D815"/>
      <c r="K815" s="3"/>
      <c r="L815" s="3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8"/>
      <c r="BK815" s="8"/>
      <c r="BL815" s="8"/>
      <c r="BM815" s="8"/>
      <c r="BN815" s="8"/>
    </row>
    <row r="816" spans="1:66" x14ac:dyDescent="0.25">
      <c r="D816"/>
      <c r="K816" s="3"/>
      <c r="L816" s="3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8"/>
      <c r="BK816" s="8"/>
      <c r="BL816" s="8"/>
      <c r="BM816" s="8"/>
      <c r="BN816" s="8"/>
    </row>
    <row r="817" spans="1:66" x14ac:dyDescent="0.25">
      <c r="D817"/>
      <c r="K817" s="3"/>
      <c r="L817" s="3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8"/>
      <c r="BK817" s="8"/>
      <c r="BL817" s="8"/>
      <c r="BM817" s="8"/>
      <c r="BN817" s="8"/>
    </row>
    <row r="818" spans="1:66" x14ac:dyDescent="0.25">
      <c r="D818"/>
      <c r="K818" s="3"/>
      <c r="L818" s="3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8"/>
      <c r="BK818" s="8"/>
      <c r="BL818" s="8"/>
      <c r="BM818" s="8"/>
      <c r="BN818" s="8"/>
    </row>
    <row r="819" spans="1:66" x14ac:dyDescent="0.25">
      <c r="D819"/>
      <c r="K819" s="3"/>
      <c r="L819" s="3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8"/>
      <c r="BK819" s="8"/>
      <c r="BL819" s="8"/>
      <c r="BM819" s="8"/>
      <c r="BN819" s="8"/>
    </row>
    <row r="820" spans="1:66" x14ac:dyDescent="0.25">
      <c r="D820"/>
      <c r="K820" s="3"/>
      <c r="L820" s="3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8"/>
      <c r="BK820" s="8"/>
      <c r="BL820" s="8"/>
      <c r="BM820" s="8"/>
      <c r="BN820" s="8"/>
    </row>
    <row r="821" spans="1:66" x14ac:dyDescent="0.25">
      <c r="D821"/>
      <c r="K821" s="3"/>
      <c r="L821" s="3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8"/>
      <c r="BK821" s="8"/>
      <c r="BL821" s="8"/>
      <c r="BM821" s="8"/>
      <c r="BN821" s="8"/>
    </row>
    <row r="822" spans="1:66" x14ac:dyDescent="0.25">
      <c r="D822"/>
      <c r="K822" s="3"/>
      <c r="L822" s="3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8"/>
      <c r="BK822" s="8"/>
      <c r="BL822" s="8"/>
      <c r="BM822" s="8"/>
      <c r="BN822" s="8"/>
    </row>
    <row r="823" spans="1:66" x14ac:dyDescent="0.25">
      <c r="D823"/>
      <c r="K823" s="3"/>
      <c r="L823" s="3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8"/>
      <c r="BK823" s="8"/>
      <c r="BL823" s="8"/>
      <c r="BM823" s="8"/>
      <c r="BN823" s="8"/>
    </row>
    <row r="824" spans="1:66" x14ac:dyDescent="0.25">
      <c r="D824"/>
      <c r="K824" s="3"/>
      <c r="L824" s="3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8"/>
      <c r="BK824" s="8"/>
      <c r="BL824" s="8"/>
      <c r="BM824" s="8"/>
      <c r="BN824" s="8"/>
    </row>
    <row r="825" spans="1:66" x14ac:dyDescent="0.25">
      <c r="D825"/>
      <c r="K825" s="3"/>
      <c r="L825" s="3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8"/>
      <c r="BK825" s="8"/>
      <c r="BL825" s="8"/>
      <c r="BM825" s="8"/>
      <c r="BN825" s="8"/>
    </row>
    <row r="826" spans="1:66" x14ac:dyDescent="0.25">
      <c r="D826"/>
      <c r="K826" s="3"/>
      <c r="L826" s="3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8"/>
      <c r="BK826" s="8"/>
      <c r="BL826" s="8"/>
      <c r="BM826" s="8"/>
      <c r="BN826" s="8"/>
    </row>
    <row r="827" spans="1:66" s="10" customFormat="1" x14ac:dyDescent="0.25">
      <c r="A827"/>
      <c r="B827"/>
      <c r="C827"/>
      <c r="D827"/>
      <c r="E827"/>
      <c r="F827"/>
      <c r="G827"/>
      <c r="H827"/>
      <c r="I827"/>
      <c r="J827"/>
      <c r="K827" s="3"/>
      <c r="L827" s="3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8"/>
      <c r="BK827" s="8"/>
      <c r="BL827" s="8"/>
      <c r="BM827" s="8"/>
      <c r="BN827" s="8"/>
    </row>
    <row r="828" spans="1:66" x14ac:dyDescent="0.25">
      <c r="D828"/>
      <c r="K828" s="3"/>
      <c r="L828" s="3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8"/>
      <c r="BK828" s="8"/>
      <c r="BL828" s="8"/>
      <c r="BM828" s="8"/>
      <c r="BN828" s="8"/>
    </row>
    <row r="829" spans="1:66" x14ac:dyDescent="0.25">
      <c r="D829"/>
      <c r="K829" s="3"/>
      <c r="L829" s="3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8"/>
      <c r="BK829" s="8"/>
      <c r="BL829" s="8"/>
      <c r="BM829" s="8"/>
      <c r="BN829" s="8"/>
    </row>
    <row r="830" spans="1:66" x14ac:dyDescent="0.25">
      <c r="D830"/>
      <c r="K830" s="3"/>
      <c r="L830" s="3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8"/>
      <c r="BK830" s="8"/>
      <c r="BL830" s="8"/>
      <c r="BM830" s="8"/>
      <c r="BN830" s="8"/>
    </row>
    <row r="831" spans="1:66" x14ac:dyDescent="0.25">
      <c r="D831"/>
      <c r="K831" s="3"/>
      <c r="L831" s="3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8"/>
      <c r="BK831" s="8"/>
      <c r="BL831" s="8"/>
      <c r="BM831" s="8"/>
      <c r="BN831" s="8"/>
    </row>
    <row r="832" spans="1:66" x14ac:dyDescent="0.25">
      <c r="D832"/>
      <c r="K832" s="3"/>
      <c r="L832" s="3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8"/>
      <c r="BK832" s="8"/>
      <c r="BL832" s="8"/>
      <c r="BM832" s="8"/>
      <c r="BN832" s="8"/>
    </row>
    <row r="833" spans="4:66" x14ac:dyDescent="0.25">
      <c r="D833"/>
      <c r="K833" s="3"/>
      <c r="L833" s="3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8"/>
      <c r="BK833" s="8"/>
      <c r="BL833" s="8"/>
      <c r="BM833" s="8"/>
      <c r="BN833" s="8"/>
    </row>
    <row r="834" spans="4:66" x14ac:dyDescent="0.25">
      <c r="D834"/>
      <c r="K834" s="3"/>
      <c r="L834" s="3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8"/>
      <c r="BK834" s="8"/>
      <c r="BL834" s="8"/>
      <c r="BM834" s="8"/>
      <c r="BN834" s="8"/>
    </row>
    <row r="835" spans="4:66" x14ac:dyDescent="0.25">
      <c r="D835"/>
      <c r="K835" s="3"/>
      <c r="L835" s="3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8"/>
      <c r="BK835" s="8"/>
      <c r="BL835" s="8"/>
      <c r="BM835" s="8"/>
      <c r="BN835" s="8"/>
    </row>
    <row r="836" spans="4:66" x14ac:dyDescent="0.25">
      <c r="D836"/>
      <c r="K836" s="3"/>
      <c r="L836" s="3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8"/>
      <c r="BK836" s="8"/>
      <c r="BL836" s="8"/>
      <c r="BM836" s="8"/>
      <c r="BN836" s="8"/>
    </row>
    <row r="837" spans="4:66" x14ac:dyDescent="0.25">
      <c r="D837"/>
      <c r="K837" s="3"/>
      <c r="L837" s="3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8"/>
      <c r="BK837" s="8"/>
      <c r="BL837" s="8"/>
      <c r="BM837" s="8"/>
      <c r="BN837" s="8"/>
    </row>
    <row r="838" spans="4:66" x14ac:dyDescent="0.25">
      <c r="D838"/>
      <c r="K838" s="3"/>
      <c r="L838" s="3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8"/>
      <c r="BK838" s="8"/>
      <c r="BL838" s="8"/>
      <c r="BM838" s="8"/>
      <c r="BN838" s="8"/>
    </row>
    <row r="839" spans="4:66" x14ac:dyDescent="0.25">
      <c r="D839"/>
      <c r="K839" s="3"/>
      <c r="L839" s="3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8"/>
      <c r="BK839" s="8"/>
      <c r="BL839" s="8"/>
      <c r="BM839" s="8"/>
      <c r="BN839" s="8"/>
    </row>
    <row r="840" spans="4:66" x14ac:dyDescent="0.25">
      <c r="D840"/>
      <c r="K840" s="3"/>
      <c r="L840" s="3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8"/>
      <c r="BK840" s="8"/>
      <c r="BL840" s="8"/>
      <c r="BM840" s="8"/>
      <c r="BN840" s="8"/>
    </row>
    <row r="841" spans="4:66" x14ac:dyDescent="0.25">
      <c r="D841"/>
      <c r="K841" s="3"/>
      <c r="L841" s="3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8"/>
      <c r="BK841" s="8"/>
      <c r="BL841" s="8"/>
      <c r="BM841" s="8"/>
      <c r="BN841" s="8"/>
    </row>
    <row r="842" spans="4:66" x14ac:dyDescent="0.25">
      <c r="D842"/>
      <c r="K842" s="3"/>
      <c r="L842" s="3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8"/>
      <c r="BK842" s="8"/>
      <c r="BL842" s="8"/>
      <c r="BM842" s="8"/>
      <c r="BN842" s="8"/>
    </row>
    <row r="843" spans="4:66" x14ac:dyDescent="0.25">
      <c r="D843"/>
      <c r="K843" s="3"/>
      <c r="L843" s="3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8"/>
      <c r="BK843" s="8"/>
      <c r="BL843" s="8"/>
      <c r="BM843" s="8"/>
      <c r="BN843" s="8"/>
    </row>
    <row r="844" spans="4:66" x14ac:dyDescent="0.25">
      <c r="D844"/>
      <c r="K844" s="3"/>
      <c r="L844" s="3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8"/>
      <c r="BK844" s="8"/>
      <c r="BL844" s="8"/>
      <c r="BM844" s="8"/>
      <c r="BN844" s="8"/>
    </row>
    <row r="845" spans="4:66" x14ac:dyDescent="0.25">
      <c r="D845"/>
      <c r="K845" s="3"/>
      <c r="L845" s="3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8"/>
      <c r="BK845" s="8"/>
      <c r="BL845" s="8"/>
      <c r="BM845" s="8"/>
      <c r="BN845" s="8"/>
    </row>
    <row r="846" spans="4:66" x14ac:dyDescent="0.25">
      <c r="D846"/>
      <c r="K846" s="3"/>
      <c r="L846" s="3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8"/>
      <c r="BK846" s="8"/>
      <c r="BL846" s="8"/>
      <c r="BM846" s="8"/>
      <c r="BN846" s="8"/>
    </row>
    <row r="847" spans="4:66" x14ac:dyDescent="0.25">
      <c r="D847"/>
      <c r="K847" s="3"/>
      <c r="L847" s="3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8"/>
      <c r="BK847" s="8"/>
      <c r="BL847" s="8"/>
      <c r="BM847" s="8"/>
      <c r="BN847" s="8"/>
    </row>
    <row r="848" spans="4:66" x14ac:dyDescent="0.25">
      <c r="D848"/>
      <c r="K848" s="3"/>
      <c r="L848" s="3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8"/>
      <c r="BK848" s="8"/>
      <c r="BL848" s="8"/>
      <c r="BM848" s="8"/>
      <c r="BN848" s="8"/>
    </row>
    <row r="849" spans="4:66" x14ac:dyDescent="0.25">
      <c r="D849"/>
      <c r="K849" s="3"/>
      <c r="L849" s="3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8"/>
      <c r="BK849" s="8"/>
      <c r="BL849" s="8"/>
      <c r="BM849" s="8"/>
      <c r="BN849" s="8"/>
    </row>
    <row r="850" spans="4:66" x14ac:dyDescent="0.25">
      <c r="D850"/>
      <c r="K850" s="3"/>
      <c r="L850" s="3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8"/>
      <c r="BK850" s="8"/>
      <c r="BL850" s="8"/>
      <c r="BM850" s="8"/>
      <c r="BN850" s="8"/>
    </row>
    <row r="851" spans="4:66" x14ac:dyDescent="0.25">
      <c r="D851"/>
      <c r="K851" s="3"/>
      <c r="L851" s="3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8"/>
      <c r="BK851" s="8"/>
      <c r="BL851" s="8"/>
      <c r="BM851" s="8"/>
      <c r="BN851" s="8"/>
    </row>
    <row r="852" spans="4:66" x14ac:dyDescent="0.25">
      <c r="D852"/>
      <c r="K852" s="3"/>
      <c r="L852" s="3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8"/>
      <c r="BK852" s="8"/>
      <c r="BL852" s="8"/>
      <c r="BM852" s="8"/>
      <c r="BN852" s="8"/>
    </row>
    <row r="853" spans="4:66" x14ac:dyDescent="0.25">
      <c r="D853"/>
      <c r="K853" s="3"/>
      <c r="L853" s="3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8"/>
      <c r="BK853" s="8"/>
      <c r="BL853" s="8"/>
      <c r="BM853" s="8"/>
      <c r="BN853" s="8"/>
    </row>
    <row r="854" spans="4:66" x14ac:dyDescent="0.25">
      <c r="D854"/>
      <c r="K854" s="3"/>
      <c r="L854" s="3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8"/>
      <c r="BK854" s="8"/>
      <c r="BL854" s="8"/>
      <c r="BM854" s="8"/>
      <c r="BN854" s="8"/>
    </row>
    <row r="855" spans="4:66" x14ac:dyDescent="0.25">
      <c r="D855"/>
      <c r="K855" s="3"/>
      <c r="L855" s="3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8"/>
      <c r="BK855" s="8"/>
      <c r="BL855" s="8"/>
      <c r="BM855" s="8"/>
      <c r="BN855" s="8"/>
    </row>
    <row r="856" spans="4:66" x14ac:dyDescent="0.25">
      <c r="D856"/>
      <c r="K856" s="3"/>
      <c r="L856" s="3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8"/>
      <c r="BK856" s="8"/>
      <c r="BL856" s="8"/>
      <c r="BM856" s="8"/>
      <c r="BN856" s="8"/>
    </row>
    <row r="857" spans="4:66" x14ac:dyDescent="0.25">
      <c r="D857"/>
      <c r="K857" s="3"/>
      <c r="L857" s="3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8"/>
      <c r="BK857" s="8"/>
      <c r="BL857" s="8"/>
      <c r="BM857" s="8"/>
      <c r="BN857" s="8"/>
    </row>
    <row r="858" spans="4:66" x14ac:dyDescent="0.25">
      <c r="D858" s="11"/>
      <c r="K858" s="3"/>
      <c r="L858" s="3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8"/>
      <c r="BK858" s="8"/>
      <c r="BL858" s="8"/>
      <c r="BM858" s="8"/>
      <c r="BN858" s="8"/>
    </row>
    <row r="859" spans="4:66" x14ac:dyDescent="0.25">
      <c r="D859" s="11"/>
      <c r="K859" s="3"/>
      <c r="L859" s="3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8"/>
      <c r="BK859" s="8"/>
      <c r="BL859" s="8"/>
      <c r="BM859" s="8"/>
      <c r="BN859" s="8"/>
    </row>
    <row r="860" spans="4:66" x14ac:dyDescent="0.25">
      <c r="D860" s="11"/>
      <c r="K860" s="3"/>
      <c r="L860" s="3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8"/>
      <c r="BK860" s="8"/>
      <c r="BL860" s="8"/>
      <c r="BM860" s="8"/>
      <c r="BN860" s="8"/>
    </row>
    <row r="861" spans="4:66" x14ac:dyDescent="0.25">
      <c r="D861" s="11"/>
      <c r="K861" s="3"/>
      <c r="L861" s="3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8"/>
      <c r="BK861" s="8"/>
      <c r="BL861" s="8"/>
      <c r="BM861" s="8"/>
      <c r="BN861" s="8"/>
    </row>
    <row r="862" spans="4:66" x14ac:dyDescent="0.25">
      <c r="D862" s="11"/>
      <c r="K862" s="3"/>
      <c r="L862" s="3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8"/>
      <c r="BK862" s="8"/>
      <c r="BL862" s="8"/>
      <c r="BM862" s="8"/>
      <c r="BN862" s="8"/>
    </row>
    <row r="863" spans="4:66" x14ac:dyDescent="0.25">
      <c r="D863" s="11"/>
      <c r="K863" s="3"/>
      <c r="L863" s="3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8"/>
      <c r="BK863" s="8"/>
      <c r="BL863" s="8"/>
      <c r="BM863" s="8"/>
      <c r="BN863" s="8"/>
    </row>
    <row r="864" spans="4:66" x14ac:dyDescent="0.25">
      <c r="D864" s="11"/>
      <c r="K864" s="3"/>
      <c r="L864" s="3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8"/>
      <c r="BK864" s="8"/>
      <c r="BL864" s="8"/>
      <c r="BM864" s="8"/>
      <c r="BN864" s="8"/>
    </row>
    <row r="865" spans="1:66" x14ac:dyDescent="0.25">
      <c r="D865" s="11"/>
      <c r="K865" s="3"/>
      <c r="L865" s="3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8"/>
      <c r="BK865" s="8"/>
      <c r="BL865" s="8"/>
      <c r="BM865" s="8"/>
      <c r="BN865" s="8"/>
    </row>
    <row r="866" spans="1:66" x14ac:dyDescent="0.25">
      <c r="D866" s="11"/>
      <c r="K866" s="3"/>
      <c r="L866" s="3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8"/>
      <c r="BK866" s="8"/>
      <c r="BL866" s="8"/>
      <c r="BM866" s="8"/>
      <c r="BN866" s="8"/>
    </row>
    <row r="867" spans="1:66" x14ac:dyDescent="0.25">
      <c r="D867" s="11"/>
      <c r="K867" s="3"/>
      <c r="L867" s="3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8"/>
      <c r="BK867" s="8"/>
      <c r="BL867" s="8"/>
      <c r="BM867" s="8"/>
      <c r="BN867" s="8"/>
    </row>
    <row r="868" spans="1:66" x14ac:dyDescent="0.25">
      <c r="D868" s="11"/>
      <c r="K868" s="3"/>
      <c r="L868" s="3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8"/>
      <c r="BK868" s="8"/>
      <c r="BL868" s="8"/>
      <c r="BM868" s="8"/>
      <c r="BN868" s="8"/>
    </row>
    <row r="869" spans="1:66" x14ac:dyDescent="0.25">
      <c r="D869" s="11"/>
      <c r="K869" s="3"/>
      <c r="L869" s="3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8"/>
      <c r="BK869" s="8"/>
      <c r="BL869" s="8"/>
      <c r="BM869" s="8"/>
      <c r="BN869" s="8"/>
    </row>
    <row r="870" spans="1:66" x14ac:dyDescent="0.25">
      <c r="D870" s="11"/>
      <c r="K870" s="3"/>
      <c r="L870" s="3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8"/>
      <c r="BK870" s="8"/>
      <c r="BL870" s="8"/>
      <c r="BM870" s="8"/>
      <c r="BN870" s="8"/>
    </row>
    <row r="871" spans="1:66" s="10" customFormat="1" x14ac:dyDescent="0.25">
      <c r="A871"/>
      <c r="B871"/>
      <c r="C871"/>
      <c r="D871" s="11"/>
      <c r="E871"/>
      <c r="F871"/>
      <c r="G871"/>
      <c r="H871"/>
      <c r="I871"/>
      <c r="J871"/>
      <c r="K871" s="3"/>
      <c r="L871" s="3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8"/>
      <c r="BK871" s="8"/>
      <c r="BL871" s="8"/>
      <c r="BM871" s="8"/>
      <c r="BN871" s="8"/>
    </row>
    <row r="872" spans="1:66" s="10" customFormat="1" x14ac:dyDescent="0.25">
      <c r="A872"/>
      <c r="B872"/>
      <c r="C872"/>
      <c r="D872" s="11"/>
      <c r="E872"/>
      <c r="F872"/>
      <c r="G872"/>
      <c r="H872"/>
      <c r="I872"/>
      <c r="J872"/>
      <c r="K872" s="3"/>
      <c r="L872" s="3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8"/>
      <c r="BK872" s="8"/>
      <c r="BL872" s="8"/>
      <c r="BM872" s="8"/>
      <c r="BN872" s="8"/>
    </row>
    <row r="873" spans="1:66" x14ac:dyDescent="0.25">
      <c r="D873" s="11"/>
      <c r="K873" s="3"/>
      <c r="L873" s="3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8"/>
      <c r="BK873" s="8"/>
      <c r="BL873" s="8"/>
      <c r="BM873" s="8"/>
      <c r="BN873" s="8"/>
    </row>
    <row r="874" spans="1:66" x14ac:dyDescent="0.25">
      <c r="D874" s="11"/>
      <c r="K874" s="3"/>
      <c r="L874" s="3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8"/>
      <c r="BK874" s="8"/>
      <c r="BL874" s="8"/>
      <c r="BM874" s="8"/>
      <c r="BN874" s="8"/>
    </row>
    <row r="875" spans="1:66" x14ac:dyDescent="0.25">
      <c r="D875" s="11"/>
      <c r="K875" s="3"/>
      <c r="L875" s="3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8"/>
      <c r="BK875" s="8"/>
      <c r="BL875" s="8"/>
      <c r="BM875" s="8"/>
      <c r="BN875" s="8"/>
    </row>
    <row r="876" spans="1:66" x14ac:dyDescent="0.25">
      <c r="D876" s="11"/>
      <c r="K876" s="3"/>
      <c r="L876" s="3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8"/>
      <c r="BK876" s="8"/>
      <c r="BL876" s="8"/>
      <c r="BM876" s="8"/>
      <c r="BN876" s="8"/>
    </row>
    <row r="877" spans="1:66" x14ac:dyDescent="0.25">
      <c r="D877" s="11"/>
      <c r="K877" s="3"/>
      <c r="L877" s="3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8"/>
      <c r="BK877" s="8"/>
      <c r="BL877" s="8"/>
      <c r="BM877" s="8"/>
      <c r="BN877" s="8"/>
    </row>
    <row r="878" spans="1:66" x14ac:dyDescent="0.25">
      <c r="D878" s="11"/>
      <c r="K878" s="3"/>
      <c r="L878" s="3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8"/>
      <c r="BK878" s="8"/>
      <c r="BL878" s="8"/>
      <c r="BM878" s="8"/>
      <c r="BN878" s="8"/>
    </row>
    <row r="879" spans="1:66" x14ac:dyDescent="0.25">
      <c r="D879" s="11"/>
      <c r="K879" s="3"/>
      <c r="L879" s="3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8"/>
      <c r="BK879" s="8"/>
      <c r="BL879" s="8"/>
      <c r="BM879" s="8"/>
      <c r="BN879" s="8"/>
    </row>
    <row r="880" spans="1:66" x14ac:dyDescent="0.25">
      <c r="D880" s="11"/>
      <c r="K880" s="3"/>
      <c r="L880" s="3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8"/>
      <c r="BK880" s="8"/>
      <c r="BL880" s="8"/>
      <c r="BM880" s="8"/>
      <c r="BN880" s="8"/>
    </row>
    <row r="881" spans="4:66" x14ac:dyDescent="0.25">
      <c r="D881" s="11"/>
      <c r="K881" s="3"/>
      <c r="L881" s="3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8"/>
      <c r="BK881" s="8"/>
      <c r="BL881" s="8"/>
      <c r="BM881" s="8"/>
      <c r="BN881" s="8"/>
    </row>
    <row r="882" spans="4:66" x14ac:dyDescent="0.25">
      <c r="D882" s="11"/>
      <c r="K882" s="3"/>
      <c r="L882" s="3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8"/>
      <c r="BK882" s="8"/>
      <c r="BL882" s="8"/>
      <c r="BM882" s="8"/>
      <c r="BN882" s="8"/>
    </row>
    <row r="883" spans="4:66" x14ac:dyDescent="0.25">
      <c r="D883" s="11"/>
      <c r="K883" s="3"/>
      <c r="L883" s="3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8"/>
      <c r="BK883" s="8"/>
      <c r="BL883" s="8"/>
      <c r="BM883" s="8"/>
      <c r="BN883" s="8"/>
    </row>
    <row r="884" spans="4:66" x14ac:dyDescent="0.25">
      <c r="D884" s="11"/>
      <c r="K884" s="3"/>
      <c r="L884" s="3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8"/>
      <c r="BK884" s="8"/>
      <c r="BL884" s="8"/>
      <c r="BM884" s="8"/>
      <c r="BN884" s="8"/>
    </row>
    <row r="885" spans="4:66" x14ac:dyDescent="0.25">
      <c r="D885" s="11"/>
      <c r="K885" s="3"/>
      <c r="L885" s="3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8"/>
      <c r="BK885" s="8"/>
      <c r="BL885" s="8"/>
      <c r="BM885" s="8"/>
      <c r="BN885" s="8"/>
    </row>
    <row r="886" spans="4:66" x14ac:dyDescent="0.25">
      <c r="D886" s="11"/>
      <c r="K886" s="3"/>
      <c r="L886" s="3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8"/>
      <c r="BK886" s="8"/>
      <c r="BL886" s="8"/>
      <c r="BM886" s="8"/>
      <c r="BN886" s="8"/>
    </row>
    <row r="887" spans="4:66" x14ac:dyDescent="0.25">
      <c r="D887" s="11"/>
      <c r="K887" s="3"/>
      <c r="L887" s="3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8"/>
      <c r="BK887" s="8"/>
      <c r="BL887" s="8"/>
      <c r="BM887" s="8"/>
      <c r="BN887" s="8"/>
    </row>
    <row r="888" spans="4:66" x14ac:dyDescent="0.25">
      <c r="D888" s="11"/>
      <c r="K888" s="3"/>
      <c r="L888" s="3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8"/>
      <c r="BK888" s="8"/>
      <c r="BL888" s="8"/>
      <c r="BM888" s="8"/>
      <c r="BN888" s="8"/>
    </row>
    <row r="889" spans="4:66" x14ac:dyDescent="0.25">
      <c r="D889" s="11"/>
      <c r="K889" s="3"/>
      <c r="L889" s="3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8"/>
      <c r="BK889" s="8"/>
      <c r="BL889" s="8"/>
      <c r="BM889" s="8"/>
      <c r="BN889" s="8"/>
    </row>
    <row r="890" spans="4:66" x14ac:dyDescent="0.25">
      <c r="D890" s="11"/>
      <c r="K890" s="3"/>
      <c r="L890" s="3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8"/>
      <c r="BK890" s="8"/>
      <c r="BL890" s="8"/>
      <c r="BM890" s="8"/>
      <c r="BN890" s="8"/>
    </row>
    <row r="891" spans="4:66" x14ac:dyDescent="0.25">
      <c r="D891" s="11"/>
      <c r="K891" s="3"/>
      <c r="L891" s="3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8"/>
      <c r="BK891" s="8"/>
      <c r="BL891" s="8"/>
      <c r="BM891" s="8"/>
      <c r="BN891" s="8"/>
    </row>
    <row r="892" spans="4:66" x14ac:dyDescent="0.25">
      <c r="D892" s="11"/>
      <c r="K892" s="3"/>
      <c r="L892" s="3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8"/>
      <c r="BK892" s="8"/>
      <c r="BL892" s="8"/>
      <c r="BM892" s="8"/>
      <c r="BN892" s="8"/>
    </row>
    <row r="893" spans="4:66" x14ac:dyDescent="0.25">
      <c r="D893" s="11"/>
      <c r="K893" s="3"/>
      <c r="L893" s="3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8"/>
      <c r="BK893" s="8"/>
      <c r="BL893" s="8"/>
      <c r="BM893" s="8"/>
      <c r="BN893" s="8"/>
    </row>
    <row r="894" spans="4:66" x14ac:dyDescent="0.25">
      <c r="D894" s="11"/>
      <c r="K894" s="3"/>
      <c r="L894" s="3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8"/>
      <c r="BK894" s="8"/>
      <c r="BL894" s="8"/>
      <c r="BM894" s="8"/>
      <c r="BN894" s="8"/>
    </row>
    <row r="895" spans="4:66" x14ac:dyDescent="0.25">
      <c r="D895" s="11"/>
      <c r="K895" s="3"/>
      <c r="L895" s="3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8"/>
      <c r="BK895" s="8"/>
      <c r="BL895" s="8"/>
      <c r="BM895" s="8"/>
      <c r="BN895" s="8"/>
    </row>
    <row r="896" spans="4:66" x14ac:dyDescent="0.25">
      <c r="D896" s="11"/>
      <c r="K896" s="3"/>
      <c r="L896" s="3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8"/>
      <c r="BK896" s="8"/>
      <c r="BL896" s="8"/>
      <c r="BM896" s="8"/>
      <c r="BN896" s="8"/>
    </row>
    <row r="897" spans="4:66" x14ac:dyDescent="0.25">
      <c r="D897" s="11"/>
      <c r="K897" s="3"/>
      <c r="L897" s="3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8"/>
      <c r="BK897" s="8"/>
      <c r="BL897" s="8"/>
      <c r="BM897" s="8"/>
      <c r="BN897" s="8"/>
    </row>
    <row r="898" spans="4:66" x14ac:dyDescent="0.25">
      <c r="D898" s="11"/>
      <c r="K898" s="3"/>
      <c r="L898" s="3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8"/>
      <c r="BK898" s="8"/>
      <c r="BL898" s="8"/>
      <c r="BM898" s="8"/>
      <c r="BN898" s="8"/>
    </row>
    <row r="899" spans="4:66" x14ac:dyDescent="0.25">
      <c r="D899" s="11"/>
      <c r="K899" s="3"/>
      <c r="L899" s="3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8"/>
      <c r="BK899" s="8"/>
      <c r="BL899" s="8"/>
      <c r="BM899" s="8"/>
      <c r="BN899" s="8"/>
    </row>
    <row r="900" spans="4:66" x14ac:dyDescent="0.25">
      <c r="D900" s="11"/>
      <c r="K900" s="3"/>
      <c r="L900" s="3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8"/>
      <c r="BK900" s="8"/>
      <c r="BL900" s="8"/>
      <c r="BM900" s="8"/>
      <c r="BN900" s="8"/>
    </row>
    <row r="901" spans="4:66" x14ac:dyDescent="0.25">
      <c r="D901" s="11"/>
      <c r="K901" s="3"/>
      <c r="L901" s="3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8"/>
      <c r="BK901" s="8"/>
      <c r="BL901" s="8"/>
      <c r="BM901" s="8"/>
      <c r="BN901" s="8"/>
    </row>
    <row r="902" spans="4:66" x14ac:dyDescent="0.25">
      <c r="D902" s="11"/>
      <c r="K902" s="3"/>
      <c r="L902" s="3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8"/>
      <c r="BK902" s="8"/>
      <c r="BL902" s="8"/>
      <c r="BM902" s="8"/>
      <c r="BN902" s="8"/>
    </row>
    <row r="903" spans="4:66" x14ac:dyDescent="0.25">
      <c r="D903" s="11"/>
      <c r="K903" s="3"/>
      <c r="L903" s="3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8"/>
      <c r="BK903" s="8"/>
      <c r="BL903" s="8"/>
      <c r="BM903" s="8"/>
      <c r="BN903" s="8"/>
    </row>
    <row r="904" spans="4:66" x14ac:dyDescent="0.25">
      <c r="D904" s="11"/>
      <c r="K904" s="3"/>
      <c r="L904" s="3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8"/>
      <c r="BK904" s="8"/>
      <c r="BL904" s="8"/>
      <c r="BM904" s="8"/>
      <c r="BN904" s="8"/>
    </row>
    <row r="905" spans="4:66" x14ac:dyDescent="0.25">
      <c r="D905" s="11"/>
      <c r="K905" s="3"/>
      <c r="L905" s="3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8"/>
      <c r="BK905" s="8"/>
      <c r="BL905" s="8"/>
      <c r="BM905" s="8"/>
      <c r="BN905" s="8"/>
    </row>
    <row r="906" spans="4:66" x14ac:dyDescent="0.25">
      <c r="D906" s="11"/>
      <c r="K906" s="3"/>
      <c r="L906" s="3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8"/>
      <c r="BK906" s="8"/>
      <c r="BL906" s="8"/>
      <c r="BM906" s="8"/>
      <c r="BN906" s="8"/>
    </row>
    <row r="907" spans="4:66" x14ac:dyDescent="0.25">
      <c r="D907" s="11"/>
      <c r="K907" s="3"/>
      <c r="L907" s="3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8"/>
      <c r="BK907" s="8"/>
      <c r="BL907" s="8"/>
      <c r="BM907" s="8"/>
      <c r="BN907" s="8"/>
    </row>
    <row r="908" spans="4:66" x14ac:dyDescent="0.25">
      <c r="D908" s="11"/>
      <c r="K908" s="3"/>
      <c r="L908" s="3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8"/>
      <c r="BK908" s="8"/>
      <c r="BL908" s="8"/>
      <c r="BM908" s="8"/>
      <c r="BN908" s="8"/>
    </row>
    <row r="909" spans="4:66" x14ac:dyDescent="0.25">
      <c r="D909" s="11"/>
      <c r="K909" s="3"/>
      <c r="L909" s="3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8"/>
      <c r="BK909" s="8"/>
      <c r="BL909" s="8"/>
      <c r="BM909" s="8"/>
      <c r="BN909" s="8"/>
    </row>
    <row r="910" spans="4:66" x14ac:dyDescent="0.25">
      <c r="D910" s="11"/>
      <c r="K910" s="3"/>
      <c r="L910" s="3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8"/>
      <c r="BK910" s="8"/>
      <c r="BL910" s="8"/>
      <c r="BM910" s="8"/>
      <c r="BN910" s="8"/>
    </row>
    <row r="911" spans="4:66" x14ac:dyDescent="0.25">
      <c r="D911" s="11"/>
      <c r="K911" s="3"/>
      <c r="L911" s="3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8"/>
      <c r="BK911" s="8"/>
      <c r="BL911" s="8"/>
      <c r="BM911" s="8"/>
      <c r="BN911" s="8"/>
    </row>
    <row r="912" spans="4:66" x14ac:dyDescent="0.25">
      <c r="D912" s="11"/>
      <c r="K912" s="3"/>
      <c r="L912" s="3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8"/>
      <c r="BK912" s="8"/>
      <c r="BL912" s="8"/>
      <c r="BM912" s="8"/>
      <c r="BN912" s="8"/>
    </row>
    <row r="913" spans="1:66" x14ac:dyDescent="0.25">
      <c r="D913" s="11"/>
      <c r="K913" s="3"/>
      <c r="L913" s="3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8"/>
      <c r="BK913" s="8"/>
      <c r="BL913" s="8"/>
      <c r="BM913" s="8"/>
      <c r="BN913" s="8"/>
    </row>
    <row r="914" spans="1:66" x14ac:dyDescent="0.25">
      <c r="D914" s="11"/>
      <c r="K914" s="3"/>
      <c r="L914" s="3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8"/>
      <c r="BK914" s="8"/>
      <c r="BL914" s="8"/>
      <c r="BM914" s="8"/>
      <c r="BN914" s="8"/>
    </row>
    <row r="915" spans="1:66" x14ac:dyDescent="0.25">
      <c r="D915" s="11"/>
      <c r="K915" s="3"/>
      <c r="L915" s="3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8"/>
      <c r="BK915" s="8"/>
      <c r="BL915" s="8"/>
      <c r="BM915" s="8"/>
      <c r="BN915" s="8"/>
    </row>
    <row r="916" spans="1:66" x14ac:dyDescent="0.25">
      <c r="D916" s="11"/>
      <c r="K916" s="3"/>
      <c r="L916" s="3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8"/>
      <c r="BK916" s="8"/>
      <c r="BL916" s="8"/>
      <c r="BM916" s="8"/>
      <c r="BN916" s="8"/>
    </row>
    <row r="917" spans="1:66" x14ac:dyDescent="0.25">
      <c r="D917" s="11"/>
      <c r="K917" s="3"/>
      <c r="L917" s="3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8"/>
      <c r="BK917" s="8"/>
      <c r="BL917" s="8"/>
      <c r="BM917" s="8"/>
      <c r="BN917" s="8"/>
    </row>
    <row r="918" spans="1:66" x14ac:dyDescent="0.25">
      <c r="D918" s="11"/>
      <c r="K918" s="3"/>
      <c r="L918" s="3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8"/>
      <c r="BK918" s="8"/>
      <c r="BL918" s="8"/>
      <c r="BM918" s="8"/>
      <c r="BN918" s="8"/>
    </row>
    <row r="919" spans="1:66" x14ac:dyDescent="0.25">
      <c r="D919" s="11"/>
      <c r="K919" s="3"/>
      <c r="L919" s="3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8"/>
      <c r="BK919" s="8"/>
      <c r="BL919" s="8"/>
      <c r="BM919" s="8"/>
      <c r="BN919" s="8"/>
    </row>
    <row r="920" spans="1:66" x14ac:dyDescent="0.25">
      <c r="D920" s="11"/>
      <c r="K920" s="3"/>
      <c r="L920" s="3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8"/>
      <c r="BK920" s="8"/>
      <c r="BL920" s="8"/>
      <c r="BM920" s="8"/>
      <c r="BN920" s="8"/>
    </row>
    <row r="921" spans="1:66" x14ac:dyDescent="0.25">
      <c r="D921" s="11"/>
      <c r="K921" s="3"/>
      <c r="L921" s="3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8"/>
      <c r="BK921" s="8"/>
      <c r="BL921" s="8"/>
      <c r="BM921" s="8"/>
      <c r="BN921" s="8"/>
    </row>
    <row r="922" spans="1:66" x14ac:dyDescent="0.25">
      <c r="D922" s="11"/>
      <c r="K922" s="3"/>
      <c r="L922" s="3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8"/>
      <c r="BK922" s="8"/>
      <c r="BL922" s="8"/>
      <c r="BM922" s="8"/>
      <c r="BN922" s="8"/>
    </row>
    <row r="923" spans="1:66" x14ac:dyDescent="0.25">
      <c r="D923" s="11"/>
      <c r="K923" s="3"/>
      <c r="L923" s="3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8"/>
      <c r="BK923" s="8"/>
      <c r="BL923" s="8"/>
      <c r="BM923" s="8"/>
      <c r="BN923" s="8"/>
    </row>
    <row r="924" spans="1:66" x14ac:dyDescent="0.25">
      <c r="D924" s="11"/>
      <c r="K924" s="3"/>
      <c r="L924" s="3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8"/>
      <c r="BK924" s="8"/>
      <c r="BL924" s="8"/>
      <c r="BM924" s="8"/>
      <c r="BN924" s="8"/>
    </row>
    <row r="925" spans="1:66" x14ac:dyDescent="0.25">
      <c r="D925" s="11"/>
      <c r="K925" s="3"/>
      <c r="L925" s="3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8"/>
      <c r="BK925" s="8"/>
      <c r="BL925" s="8"/>
      <c r="BM925" s="8"/>
      <c r="BN925" s="8"/>
    </row>
    <row r="926" spans="1:66" x14ac:dyDescent="0.25">
      <c r="D926" s="11"/>
      <c r="K926" s="3"/>
      <c r="L926" s="3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8"/>
      <c r="BK926" s="8"/>
      <c r="BL926" s="8"/>
      <c r="BM926" s="8"/>
      <c r="BN926" s="8"/>
    </row>
    <row r="927" spans="1:66" x14ac:dyDescent="0.25">
      <c r="D927" s="11"/>
      <c r="K927" s="3"/>
      <c r="L927" s="3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8"/>
      <c r="BK927" s="8"/>
      <c r="BL927" s="8"/>
      <c r="BM927" s="8"/>
      <c r="BN927" s="8"/>
    </row>
    <row r="928" spans="1:66" s="10" customFormat="1" x14ac:dyDescent="0.25">
      <c r="A928"/>
      <c r="B928"/>
      <c r="C928"/>
      <c r="D928" s="11"/>
      <c r="E928"/>
      <c r="F928"/>
      <c r="G928"/>
      <c r="H928"/>
      <c r="I928"/>
      <c r="J928"/>
      <c r="K928" s="3"/>
      <c r="L928" s="3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8"/>
      <c r="BK928" s="8"/>
      <c r="BL928" s="8"/>
      <c r="BM928" s="8"/>
      <c r="BN928" s="8"/>
    </row>
    <row r="929" spans="4:66" x14ac:dyDescent="0.25">
      <c r="D929" s="11"/>
      <c r="K929" s="3"/>
      <c r="L929" s="3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8"/>
      <c r="BK929" s="8"/>
      <c r="BL929" s="8"/>
      <c r="BM929" s="8"/>
      <c r="BN929" s="8"/>
    </row>
    <row r="930" spans="4:66" x14ac:dyDescent="0.25">
      <c r="D930" s="11"/>
      <c r="K930" s="3"/>
      <c r="L930" s="3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8"/>
      <c r="BK930" s="8"/>
      <c r="BL930" s="8"/>
      <c r="BM930" s="8"/>
      <c r="BN930" s="8"/>
    </row>
    <row r="931" spans="4:66" x14ac:dyDescent="0.25">
      <c r="D931" s="11"/>
      <c r="K931" s="3"/>
      <c r="L931" s="3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8"/>
      <c r="BK931" s="8"/>
      <c r="BL931" s="8"/>
      <c r="BM931" s="8"/>
      <c r="BN931" s="8"/>
    </row>
    <row r="932" spans="4:66" x14ac:dyDescent="0.25">
      <c r="D932" s="11"/>
      <c r="K932" s="3"/>
      <c r="L932" s="3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8"/>
      <c r="BK932" s="8"/>
      <c r="BL932" s="8"/>
      <c r="BM932" s="8"/>
      <c r="BN932" s="8"/>
    </row>
    <row r="933" spans="4:66" x14ac:dyDescent="0.25">
      <c r="D933" s="11"/>
      <c r="K933" s="3"/>
      <c r="L933" s="3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8"/>
      <c r="BK933" s="8"/>
      <c r="BL933" s="8"/>
      <c r="BM933" s="8"/>
      <c r="BN933" s="8"/>
    </row>
    <row r="934" spans="4:66" x14ac:dyDescent="0.25">
      <c r="D934" s="11"/>
      <c r="K934" s="3"/>
      <c r="L934" s="3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8"/>
      <c r="BK934" s="8"/>
      <c r="BL934" s="8"/>
      <c r="BM934" s="8"/>
      <c r="BN934" s="8"/>
    </row>
    <row r="935" spans="4:66" x14ac:dyDescent="0.25">
      <c r="D935" s="11"/>
      <c r="K935" s="3"/>
      <c r="L935" s="3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8"/>
      <c r="BK935" s="8"/>
      <c r="BL935" s="8"/>
      <c r="BM935" s="8"/>
      <c r="BN935" s="8"/>
    </row>
    <row r="936" spans="4:66" x14ac:dyDescent="0.25">
      <c r="D936" s="11"/>
      <c r="K936" s="3"/>
      <c r="L936" s="3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8"/>
      <c r="BK936" s="8"/>
      <c r="BL936" s="8"/>
      <c r="BM936" s="8"/>
      <c r="BN936" s="8"/>
    </row>
    <row r="937" spans="4:66" x14ac:dyDescent="0.25">
      <c r="D937" s="11"/>
      <c r="K937" s="3"/>
      <c r="L937" s="3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8"/>
      <c r="BK937" s="8"/>
      <c r="BL937" s="8"/>
      <c r="BM937" s="8"/>
      <c r="BN937" s="8"/>
    </row>
    <row r="938" spans="4:66" x14ac:dyDescent="0.25">
      <c r="D938" s="11"/>
      <c r="K938" s="3"/>
      <c r="L938" s="3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8"/>
      <c r="BK938" s="8"/>
      <c r="BL938" s="8"/>
      <c r="BM938" s="8"/>
      <c r="BN938" s="8"/>
    </row>
    <row r="939" spans="4:66" x14ac:dyDescent="0.25">
      <c r="D939" s="11"/>
      <c r="K939" s="3"/>
      <c r="L939" s="3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8"/>
      <c r="BK939" s="8"/>
      <c r="BL939" s="8"/>
      <c r="BM939" s="8"/>
      <c r="BN939" s="8"/>
    </row>
    <row r="940" spans="4:66" x14ac:dyDescent="0.25">
      <c r="D940" s="11"/>
      <c r="K940" s="3"/>
      <c r="L940" s="3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8"/>
      <c r="BK940" s="8"/>
      <c r="BL940" s="8"/>
      <c r="BM940" s="8"/>
      <c r="BN940" s="8"/>
    </row>
    <row r="941" spans="4:66" x14ac:dyDescent="0.25">
      <c r="D941" s="11"/>
      <c r="K941" s="3"/>
      <c r="L941" s="3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8"/>
      <c r="BK941" s="8"/>
      <c r="BL941" s="8"/>
      <c r="BM941" s="8"/>
      <c r="BN941" s="8"/>
    </row>
    <row r="942" spans="4:66" x14ac:dyDescent="0.25">
      <c r="D942" s="11"/>
      <c r="K942" s="3"/>
      <c r="L942" s="3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8"/>
      <c r="BK942" s="8"/>
      <c r="BL942" s="8"/>
      <c r="BM942" s="8"/>
      <c r="BN942" s="8"/>
    </row>
    <row r="943" spans="4:66" x14ac:dyDescent="0.25">
      <c r="D943" s="11"/>
      <c r="K943" s="3"/>
      <c r="L943" s="3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8"/>
      <c r="BK943" s="8"/>
      <c r="BL943" s="8"/>
      <c r="BM943" s="8"/>
      <c r="BN943" s="8"/>
    </row>
    <row r="944" spans="4:66" x14ac:dyDescent="0.25">
      <c r="D944" s="11"/>
      <c r="K944" s="3"/>
      <c r="L944" s="3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8"/>
      <c r="BK944" s="8"/>
      <c r="BL944" s="8"/>
      <c r="BM944" s="8"/>
      <c r="BN944" s="8"/>
    </row>
    <row r="945" spans="4:66" x14ac:dyDescent="0.25">
      <c r="D945" s="11"/>
      <c r="K945" s="3"/>
      <c r="L945" s="3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8"/>
      <c r="BK945" s="8"/>
      <c r="BL945" s="8"/>
      <c r="BM945" s="8"/>
      <c r="BN945" s="8"/>
    </row>
    <row r="946" spans="4:66" x14ac:dyDescent="0.25">
      <c r="D946" s="11"/>
      <c r="K946" s="3"/>
      <c r="L946" s="3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8"/>
      <c r="BK946" s="8"/>
      <c r="BL946" s="8"/>
      <c r="BM946" s="8"/>
      <c r="BN946" s="8"/>
    </row>
    <row r="947" spans="4:66" x14ac:dyDescent="0.25">
      <c r="D947" s="11"/>
      <c r="K947" s="3"/>
      <c r="L947" s="3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8"/>
      <c r="BK947" s="8"/>
      <c r="BL947" s="8"/>
      <c r="BM947" s="8"/>
      <c r="BN947" s="8"/>
    </row>
    <row r="948" spans="4:66" x14ac:dyDescent="0.25">
      <c r="D948" s="11"/>
      <c r="K948" s="3"/>
      <c r="L948" s="3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8"/>
      <c r="BK948" s="8"/>
      <c r="BL948" s="8"/>
      <c r="BM948" s="8"/>
      <c r="BN948" s="8"/>
    </row>
    <row r="949" spans="4:66" x14ac:dyDescent="0.25">
      <c r="D949" s="11"/>
      <c r="K949" s="3"/>
      <c r="L949" s="3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8"/>
      <c r="BK949" s="8"/>
      <c r="BL949" s="8"/>
      <c r="BM949" s="8"/>
      <c r="BN949" s="8"/>
    </row>
    <row r="950" spans="4:66" x14ac:dyDescent="0.25">
      <c r="D950" s="11"/>
      <c r="K950" s="3"/>
      <c r="L950" s="3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8"/>
      <c r="BK950" s="8"/>
      <c r="BL950" s="8"/>
      <c r="BM950" s="8"/>
      <c r="BN950" s="8"/>
    </row>
    <row r="951" spans="4:66" x14ac:dyDescent="0.25">
      <c r="D951" s="11"/>
      <c r="K951" s="3"/>
      <c r="L951" s="3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8"/>
      <c r="BK951" s="8"/>
      <c r="BL951" s="8"/>
      <c r="BM951" s="8"/>
      <c r="BN951" s="8"/>
    </row>
    <row r="952" spans="4:66" x14ac:dyDescent="0.25">
      <c r="D952" s="11"/>
      <c r="K952" s="3"/>
      <c r="L952" s="3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8"/>
      <c r="BK952" s="8"/>
      <c r="BL952" s="8"/>
      <c r="BM952" s="8"/>
      <c r="BN952" s="8"/>
    </row>
    <row r="953" spans="4:66" x14ac:dyDescent="0.25">
      <c r="D953" s="11"/>
      <c r="K953" s="3"/>
      <c r="L953" s="3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8"/>
      <c r="BK953" s="8"/>
      <c r="BL953" s="8"/>
      <c r="BM953" s="8"/>
      <c r="BN953" s="8"/>
    </row>
    <row r="954" spans="4:66" x14ac:dyDescent="0.25">
      <c r="D954" s="11"/>
      <c r="K954" s="3"/>
      <c r="L954" s="3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8"/>
      <c r="BK954" s="8"/>
      <c r="BL954" s="8"/>
      <c r="BM954" s="8"/>
      <c r="BN954" s="8"/>
    </row>
    <row r="955" spans="4:66" x14ac:dyDescent="0.25">
      <c r="D955" s="11"/>
      <c r="K955" s="3"/>
      <c r="L955" s="3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8"/>
      <c r="BK955" s="8"/>
      <c r="BL955" s="8"/>
      <c r="BM955" s="8"/>
      <c r="BN955" s="8"/>
    </row>
    <row r="956" spans="4:66" x14ac:dyDescent="0.25">
      <c r="D956" s="11"/>
      <c r="K956" s="3"/>
      <c r="L956" s="3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8"/>
      <c r="BK956" s="8"/>
      <c r="BL956" s="8"/>
      <c r="BM956" s="8"/>
      <c r="BN956" s="8"/>
    </row>
    <row r="957" spans="4:66" x14ac:dyDescent="0.25">
      <c r="D957" s="11"/>
      <c r="K957" s="3"/>
      <c r="L957" s="3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8"/>
      <c r="BK957" s="8"/>
      <c r="BL957" s="8"/>
      <c r="BM957" s="8"/>
      <c r="BN957" s="8"/>
    </row>
    <row r="958" spans="4:66" x14ac:dyDescent="0.25">
      <c r="D958" s="11"/>
      <c r="K958" s="3"/>
      <c r="L958" s="3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8"/>
      <c r="BK958" s="8"/>
      <c r="BL958" s="8"/>
      <c r="BM958" s="8"/>
      <c r="BN958" s="8"/>
    </row>
    <row r="959" spans="4:66" x14ac:dyDescent="0.25">
      <c r="D959" s="11"/>
      <c r="K959" s="3"/>
      <c r="L959" s="3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8"/>
      <c r="BK959" s="8"/>
      <c r="BL959" s="8"/>
      <c r="BM959" s="8"/>
      <c r="BN959" s="8"/>
    </row>
    <row r="960" spans="4:66" x14ac:dyDescent="0.25">
      <c r="D960" s="11"/>
      <c r="K960" s="3"/>
      <c r="L960" s="3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8"/>
      <c r="BK960" s="8"/>
      <c r="BL960" s="8"/>
      <c r="BM960" s="8"/>
      <c r="BN960" s="8"/>
    </row>
    <row r="961" spans="4:66" x14ac:dyDescent="0.25">
      <c r="D961" s="11"/>
      <c r="K961" s="3"/>
      <c r="L961" s="3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8"/>
      <c r="BK961" s="8"/>
      <c r="BL961" s="8"/>
      <c r="BM961" s="8"/>
      <c r="BN961" s="8"/>
    </row>
    <row r="962" spans="4:66" x14ac:dyDescent="0.25">
      <c r="D962" s="11"/>
      <c r="K962" s="3"/>
      <c r="L962" s="3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8"/>
      <c r="BK962" s="8"/>
      <c r="BL962" s="8"/>
      <c r="BM962" s="8"/>
      <c r="BN962" s="8"/>
    </row>
    <row r="963" spans="4:66" x14ac:dyDescent="0.25">
      <c r="D963" s="11"/>
      <c r="K963" s="3"/>
      <c r="L963" s="3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8"/>
      <c r="BK963" s="8"/>
      <c r="BL963" s="8"/>
      <c r="BM963" s="8"/>
      <c r="BN963" s="8"/>
    </row>
    <row r="964" spans="4:66" x14ac:dyDescent="0.25">
      <c r="D964" s="11"/>
      <c r="K964" s="3"/>
      <c r="L964" s="3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8"/>
      <c r="BK964" s="8"/>
      <c r="BL964" s="8"/>
      <c r="BM964" s="8"/>
      <c r="BN964" s="8"/>
    </row>
    <row r="965" spans="4:66" x14ac:dyDescent="0.25">
      <c r="D965" s="11"/>
      <c r="K965" s="3"/>
      <c r="L965" s="3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8"/>
      <c r="BK965" s="8"/>
      <c r="BL965" s="8"/>
      <c r="BM965" s="8"/>
      <c r="BN965" s="8"/>
    </row>
    <row r="966" spans="4:66" x14ac:dyDescent="0.25">
      <c r="D966" s="11"/>
      <c r="K966" s="3"/>
      <c r="L966" s="3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8"/>
      <c r="BK966" s="8"/>
      <c r="BL966" s="8"/>
      <c r="BM966" s="8"/>
      <c r="BN966" s="8"/>
    </row>
    <row r="967" spans="4:66" x14ac:dyDescent="0.25">
      <c r="D967" s="11"/>
      <c r="K967" s="3"/>
      <c r="L967" s="3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8"/>
      <c r="BK967" s="8"/>
      <c r="BL967" s="8"/>
      <c r="BM967" s="8"/>
      <c r="BN967" s="8"/>
    </row>
    <row r="968" spans="4:66" x14ac:dyDescent="0.25">
      <c r="D968" s="11"/>
      <c r="K968" s="3"/>
      <c r="L968" s="3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8"/>
      <c r="BK968" s="8"/>
      <c r="BL968" s="8"/>
      <c r="BM968" s="8"/>
      <c r="BN968" s="8"/>
    </row>
    <row r="969" spans="4:66" x14ac:dyDescent="0.25">
      <c r="D969" s="11"/>
      <c r="K969" s="3"/>
      <c r="L969" s="3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8"/>
      <c r="BK969" s="8"/>
      <c r="BL969" s="8"/>
      <c r="BM969" s="8"/>
      <c r="BN969" s="8"/>
    </row>
    <row r="970" spans="4:66" x14ac:dyDescent="0.25">
      <c r="D970" s="11"/>
      <c r="K970" s="3"/>
      <c r="L970" s="3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8"/>
      <c r="BK970" s="8"/>
      <c r="BL970" s="8"/>
      <c r="BM970" s="8"/>
      <c r="BN970" s="8"/>
    </row>
    <row r="971" spans="4:66" x14ac:dyDescent="0.25">
      <c r="D971" s="11"/>
      <c r="K971" s="3"/>
      <c r="L971" s="3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8"/>
      <c r="BK971" s="8"/>
      <c r="BL971" s="8"/>
      <c r="BM971" s="8"/>
      <c r="BN971" s="8"/>
    </row>
    <row r="972" spans="4:66" x14ac:dyDescent="0.25">
      <c r="D972" s="11"/>
      <c r="K972" s="3"/>
      <c r="L972" s="3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8"/>
      <c r="BK972" s="8"/>
      <c r="BL972" s="8"/>
      <c r="BM972" s="8"/>
      <c r="BN972" s="8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20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20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2021-05-11T08:53:02Z</dcterms:modified>
</cp:coreProperties>
</file>