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95" i="3" l="1"/>
  <c r="N395" i="3"/>
  <c r="O395" i="3"/>
  <c r="P395" i="3"/>
  <c r="BN395" i="3" s="1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BL397" i="3" s="1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M398" i="3"/>
  <c r="N398" i="3"/>
  <c r="BN398" i="3" s="1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BN400" i="3" s="1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BL405" i="3" s="1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M406" i="3"/>
  <c r="N406" i="3"/>
  <c r="BN406" i="3" s="1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BN408" i="3" s="1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L409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N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BL413" i="3" s="1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M414" i="3"/>
  <c r="N414" i="3"/>
  <c r="BN414" i="3" s="1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L415" i="3"/>
  <c r="M416" i="3"/>
  <c r="N416" i="3"/>
  <c r="BN416" i="3" s="1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L417" i="3"/>
  <c r="M418" i="3"/>
  <c r="N418" i="3"/>
  <c r="O418" i="3"/>
  <c r="P418" i="3"/>
  <c r="BK418" i="3" s="1"/>
  <c r="Q418" i="3"/>
  <c r="R418" i="3"/>
  <c r="S418" i="3"/>
  <c r="T418" i="3"/>
  <c r="BM418" i="3" s="1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BL421" i="3" s="1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M422" i="3"/>
  <c r="N422" i="3"/>
  <c r="BN422" i="3" s="1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N424" i="3"/>
  <c r="BN424" i="3" s="1"/>
  <c r="O424" i="3"/>
  <c r="P424" i="3"/>
  <c r="BK424" i="3" s="1"/>
  <c r="Q424" i="3"/>
  <c r="R424" i="3"/>
  <c r="S424" i="3"/>
  <c r="T424" i="3"/>
  <c r="BM424" i="3" s="1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N426" i="3"/>
  <c r="O426" i="3"/>
  <c r="P426" i="3"/>
  <c r="BK426" i="3" s="1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BL429" i="3" s="1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M430" i="3"/>
  <c r="N430" i="3"/>
  <c r="BN430" i="3" s="1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N432" i="3"/>
  <c r="BN432" i="3" s="1"/>
  <c r="O432" i="3"/>
  <c r="P432" i="3"/>
  <c r="BK432" i="3" s="1"/>
  <c r="Q432" i="3"/>
  <c r="R432" i="3"/>
  <c r="S432" i="3"/>
  <c r="T432" i="3"/>
  <c r="BM432" i="3" s="1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N434" i="3"/>
  <c r="O434" i="3"/>
  <c r="P434" i="3"/>
  <c r="BK434" i="3" s="1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BL437" i="3" s="1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M438" i="3"/>
  <c r="N438" i="3"/>
  <c r="BN438" i="3" s="1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N440" i="3"/>
  <c r="BN440" i="3" s="1"/>
  <c r="O440" i="3"/>
  <c r="P440" i="3"/>
  <c r="BK440" i="3" s="1"/>
  <c r="Q440" i="3"/>
  <c r="R440" i="3"/>
  <c r="S440" i="3"/>
  <c r="T440" i="3"/>
  <c r="BM440" i="3" s="1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N442" i="3"/>
  <c r="O442" i="3"/>
  <c r="P442" i="3"/>
  <c r="BK442" i="3" s="1"/>
  <c r="Q442" i="3"/>
  <c r="R442" i="3"/>
  <c r="S442" i="3"/>
  <c r="T442" i="3"/>
  <c r="BM442" i="3" s="1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N442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BL445" i="3" s="1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M446" i="3"/>
  <c r="N446" i="3"/>
  <c r="BN446" i="3" s="1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BN448" i="3" s="1"/>
  <c r="O448" i="3"/>
  <c r="P448" i="3"/>
  <c r="BK448" i="3" s="1"/>
  <c r="Q448" i="3"/>
  <c r="R448" i="3"/>
  <c r="S448" i="3"/>
  <c r="T448" i="3"/>
  <c r="BM448" i="3" s="1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N450" i="3"/>
  <c r="O450" i="3"/>
  <c r="P450" i="3"/>
  <c r="BK450" i="3" s="1"/>
  <c r="Q450" i="3"/>
  <c r="R450" i="3"/>
  <c r="S450" i="3"/>
  <c r="T450" i="3"/>
  <c r="BM450" i="3" s="1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N450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L452" i="3"/>
  <c r="BN452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BL453" i="3" s="1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N453" i="3"/>
  <c r="M454" i="3"/>
  <c r="N454" i="3"/>
  <c r="O454" i="3"/>
  <c r="P454" i="3"/>
  <c r="Q454" i="3"/>
  <c r="R454" i="3"/>
  <c r="BL454" i="3" s="1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P455" i="3"/>
  <c r="BK455" i="3" s="1"/>
  <c r="Q455" i="3"/>
  <c r="R455" i="3"/>
  <c r="S455" i="3"/>
  <c r="T455" i="3"/>
  <c r="U455" i="3"/>
  <c r="BM455" i="3" s="1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N455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K456" i="3"/>
  <c r="M457" i="3"/>
  <c r="N457" i="3"/>
  <c r="O457" i="3"/>
  <c r="P457" i="3"/>
  <c r="Q457" i="3"/>
  <c r="R457" i="3"/>
  <c r="S457" i="3"/>
  <c r="T457" i="3"/>
  <c r="U457" i="3"/>
  <c r="BM457" i="3" s="1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M459" i="3"/>
  <c r="N459" i="3"/>
  <c r="O459" i="3"/>
  <c r="P459" i="3"/>
  <c r="Q459" i="3"/>
  <c r="R459" i="3"/>
  <c r="S459" i="3"/>
  <c r="T459" i="3"/>
  <c r="U459" i="3"/>
  <c r="BM459" i="3" s="1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M461" i="3"/>
  <c r="N461" i="3"/>
  <c r="O461" i="3"/>
  <c r="P461" i="3"/>
  <c r="Q461" i="3"/>
  <c r="R461" i="3"/>
  <c r="S461" i="3"/>
  <c r="T461" i="3"/>
  <c r="U461" i="3"/>
  <c r="BM461" i="3" s="1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M463" i="3"/>
  <c r="N463" i="3"/>
  <c r="O463" i="3"/>
  <c r="P463" i="3"/>
  <c r="Q463" i="3"/>
  <c r="R463" i="3"/>
  <c r="S463" i="3"/>
  <c r="T463" i="3"/>
  <c r="U463" i="3"/>
  <c r="BM463" i="3" s="1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M465" i="3"/>
  <c r="N465" i="3"/>
  <c r="O465" i="3"/>
  <c r="P465" i="3"/>
  <c r="Q465" i="3"/>
  <c r="R465" i="3"/>
  <c r="S465" i="3"/>
  <c r="T465" i="3"/>
  <c r="U465" i="3"/>
  <c r="BM465" i="3" s="1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M467" i="3"/>
  <c r="N467" i="3"/>
  <c r="O467" i="3"/>
  <c r="P467" i="3"/>
  <c r="Q467" i="3"/>
  <c r="R467" i="3"/>
  <c r="S467" i="3"/>
  <c r="T467" i="3"/>
  <c r="U467" i="3"/>
  <c r="BM467" i="3" s="1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M469" i="3"/>
  <c r="N469" i="3"/>
  <c r="O469" i="3"/>
  <c r="P469" i="3"/>
  <c r="Q469" i="3"/>
  <c r="R469" i="3"/>
  <c r="S469" i="3"/>
  <c r="T469" i="3"/>
  <c r="U469" i="3"/>
  <c r="BM469" i="3" s="1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M471" i="3"/>
  <c r="N471" i="3"/>
  <c r="O471" i="3"/>
  <c r="P471" i="3"/>
  <c r="Q471" i="3"/>
  <c r="R471" i="3"/>
  <c r="S471" i="3"/>
  <c r="T471" i="3"/>
  <c r="U471" i="3"/>
  <c r="BM471" i="3" s="1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M473" i="3"/>
  <c r="N473" i="3"/>
  <c r="O473" i="3"/>
  <c r="P473" i="3"/>
  <c r="Q473" i="3"/>
  <c r="R473" i="3"/>
  <c r="S473" i="3"/>
  <c r="T473" i="3"/>
  <c r="U473" i="3"/>
  <c r="BM473" i="3" s="1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M475" i="3"/>
  <c r="N475" i="3"/>
  <c r="O475" i="3"/>
  <c r="P475" i="3"/>
  <c r="Q475" i="3"/>
  <c r="R475" i="3"/>
  <c r="S475" i="3"/>
  <c r="T475" i="3"/>
  <c r="U475" i="3"/>
  <c r="BM475" i="3" s="1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M477" i="3"/>
  <c r="N477" i="3"/>
  <c r="O477" i="3"/>
  <c r="P477" i="3"/>
  <c r="Q477" i="3"/>
  <c r="R477" i="3"/>
  <c r="S477" i="3"/>
  <c r="T477" i="3"/>
  <c r="U477" i="3"/>
  <c r="BM477" i="3" s="1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M479" i="3"/>
  <c r="N479" i="3"/>
  <c r="O479" i="3"/>
  <c r="P479" i="3"/>
  <c r="Q479" i="3"/>
  <c r="R479" i="3"/>
  <c r="S479" i="3"/>
  <c r="T479" i="3"/>
  <c r="U479" i="3"/>
  <c r="BM479" i="3" s="1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M481" i="3"/>
  <c r="N481" i="3"/>
  <c r="O481" i="3"/>
  <c r="P481" i="3"/>
  <c r="Q481" i="3"/>
  <c r="R481" i="3"/>
  <c r="S481" i="3"/>
  <c r="T481" i="3"/>
  <c r="U481" i="3"/>
  <c r="BM481" i="3" s="1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M482" i="3"/>
  <c r="N482" i="3"/>
  <c r="O482" i="3"/>
  <c r="P482" i="3"/>
  <c r="Q482" i="3"/>
  <c r="R482" i="3"/>
  <c r="S482" i="3"/>
  <c r="BK482" i="3" s="1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N483" i="3"/>
  <c r="O483" i="3"/>
  <c r="P483" i="3"/>
  <c r="BK483" i="3" s="1"/>
  <c r="Q483" i="3"/>
  <c r="R483" i="3"/>
  <c r="S483" i="3"/>
  <c r="BM483" i="3" s="1"/>
  <c r="T483" i="3"/>
  <c r="BJ483" i="3" s="1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L483" i="3"/>
  <c r="M484" i="3"/>
  <c r="BK484" i="3" s="1"/>
  <c r="N484" i="3"/>
  <c r="O484" i="3"/>
  <c r="P484" i="3"/>
  <c r="Q484" i="3"/>
  <c r="R484" i="3"/>
  <c r="BL484" i="3" s="1"/>
  <c r="S484" i="3"/>
  <c r="T484" i="3"/>
  <c r="BM484" i="3" s="1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N484" i="3"/>
  <c r="M485" i="3"/>
  <c r="N485" i="3"/>
  <c r="O485" i="3"/>
  <c r="P485" i="3"/>
  <c r="BK485" i="3" s="1"/>
  <c r="Q485" i="3"/>
  <c r="R485" i="3"/>
  <c r="S485" i="3"/>
  <c r="BM485" i="3" s="1"/>
  <c r="T485" i="3"/>
  <c r="BJ485" i="3" s="1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L485" i="3"/>
  <c r="M486" i="3"/>
  <c r="BK486" i="3" s="1"/>
  <c r="N486" i="3"/>
  <c r="O486" i="3"/>
  <c r="P486" i="3"/>
  <c r="Q486" i="3"/>
  <c r="R486" i="3"/>
  <c r="BL486" i="3" s="1"/>
  <c r="S486" i="3"/>
  <c r="T486" i="3"/>
  <c r="BM486" i="3" s="1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BJ486" i="3" s="1"/>
  <c r="AY486" i="3"/>
  <c r="AZ486" i="3"/>
  <c r="BA486" i="3"/>
  <c r="BB486" i="3"/>
  <c r="BC486" i="3"/>
  <c r="BD486" i="3"/>
  <c r="BE486" i="3"/>
  <c r="BF486" i="3"/>
  <c r="BG486" i="3"/>
  <c r="BH486" i="3"/>
  <c r="BI486" i="3"/>
  <c r="BN486" i="3"/>
  <c r="M487" i="3"/>
  <c r="N487" i="3"/>
  <c r="O487" i="3"/>
  <c r="P487" i="3"/>
  <c r="BK487" i="3" s="1"/>
  <c r="Q487" i="3"/>
  <c r="R487" i="3"/>
  <c r="S487" i="3"/>
  <c r="BM487" i="3" s="1"/>
  <c r="T487" i="3"/>
  <c r="BJ487" i="3" s="1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L487" i="3"/>
  <c r="M488" i="3"/>
  <c r="BK488" i="3" s="1"/>
  <c r="N488" i="3"/>
  <c r="O488" i="3"/>
  <c r="P488" i="3"/>
  <c r="Q488" i="3"/>
  <c r="R488" i="3"/>
  <c r="BL488" i="3" s="1"/>
  <c r="S488" i="3"/>
  <c r="T488" i="3"/>
  <c r="BM488" i="3" s="1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N488" i="3"/>
  <c r="M489" i="3"/>
  <c r="N489" i="3"/>
  <c r="O489" i="3"/>
  <c r="P489" i="3"/>
  <c r="BK489" i="3" s="1"/>
  <c r="Q489" i="3"/>
  <c r="R489" i="3"/>
  <c r="S489" i="3"/>
  <c r="BM489" i="3" s="1"/>
  <c r="T489" i="3"/>
  <c r="BJ489" i="3" s="1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L489" i="3"/>
  <c r="E395" i="3"/>
  <c r="K395" i="3" s="1"/>
  <c r="F395" i="3"/>
  <c r="G395" i="3"/>
  <c r="H395" i="3"/>
  <c r="I395" i="3"/>
  <c r="L395" i="3" s="1"/>
  <c r="J395" i="3"/>
  <c r="E396" i="3"/>
  <c r="K396" i="3" s="1"/>
  <c r="F396" i="3"/>
  <c r="G396" i="3"/>
  <c r="H396" i="3"/>
  <c r="I396" i="3"/>
  <c r="L396" i="3" s="1"/>
  <c r="J396" i="3"/>
  <c r="E397" i="3"/>
  <c r="K397" i="3" s="1"/>
  <c r="F397" i="3"/>
  <c r="G397" i="3"/>
  <c r="H397" i="3"/>
  <c r="I397" i="3"/>
  <c r="L397" i="3" s="1"/>
  <c r="J397" i="3"/>
  <c r="E398" i="3"/>
  <c r="K398" i="3" s="1"/>
  <c r="F398" i="3"/>
  <c r="G398" i="3"/>
  <c r="H398" i="3"/>
  <c r="I398" i="3"/>
  <c r="L398" i="3" s="1"/>
  <c r="J398" i="3"/>
  <c r="E399" i="3"/>
  <c r="K399" i="3" s="1"/>
  <c r="F399" i="3"/>
  <c r="G399" i="3"/>
  <c r="H399" i="3"/>
  <c r="I399" i="3"/>
  <c r="L399" i="3" s="1"/>
  <c r="J399" i="3"/>
  <c r="E400" i="3"/>
  <c r="K400" i="3" s="1"/>
  <c r="F400" i="3"/>
  <c r="G400" i="3"/>
  <c r="H400" i="3"/>
  <c r="I400" i="3"/>
  <c r="L400" i="3" s="1"/>
  <c r="J400" i="3"/>
  <c r="E401" i="3"/>
  <c r="K401" i="3" s="1"/>
  <c r="F401" i="3"/>
  <c r="G401" i="3"/>
  <c r="H401" i="3"/>
  <c r="I401" i="3"/>
  <c r="L401" i="3" s="1"/>
  <c r="J401" i="3"/>
  <c r="E402" i="3"/>
  <c r="K402" i="3" s="1"/>
  <c r="F402" i="3"/>
  <c r="G402" i="3"/>
  <c r="H402" i="3"/>
  <c r="I402" i="3"/>
  <c r="L402" i="3" s="1"/>
  <c r="J402" i="3"/>
  <c r="E403" i="3"/>
  <c r="K403" i="3" s="1"/>
  <c r="F403" i="3"/>
  <c r="G403" i="3"/>
  <c r="H403" i="3"/>
  <c r="I403" i="3"/>
  <c r="L403" i="3" s="1"/>
  <c r="J403" i="3"/>
  <c r="E404" i="3"/>
  <c r="K404" i="3" s="1"/>
  <c r="F404" i="3"/>
  <c r="G404" i="3"/>
  <c r="H404" i="3"/>
  <c r="I404" i="3"/>
  <c r="L404" i="3" s="1"/>
  <c r="J404" i="3"/>
  <c r="E405" i="3"/>
  <c r="K405" i="3" s="1"/>
  <c r="F405" i="3"/>
  <c r="G405" i="3"/>
  <c r="H405" i="3"/>
  <c r="I405" i="3"/>
  <c r="L405" i="3" s="1"/>
  <c r="J405" i="3"/>
  <c r="E406" i="3"/>
  <c r="K406" i="3" s="1"/>
  <c r="F406" i="3"/>
  <c r="G406" i="3"/>
  <c r="H406" i="3"/>
  <c r="I406" i="3"/>
  <c r="L406" i="3" s="1"/>
  <c r="J406" i="3"/>
  <c r="E407" i="3"/>
  <c r="K407" i="3" s="1"/>
  <c r="F407" i="3"/>
  <c r="G407" i="3"/>
  <c r="H407" i="3"/>
  <c r="I407" i="3"/>
  <c r="L407" i="3" s="1"/>
  <c r="J407" i="3"/>
  <c r="E408" i="3"/>
  <c r="K408" i="3" s="1"/>
  <c r="F408" i="3"/>
  <c r="G408" i="3"/>
  <c r="H408" i="3"/>
  <c r="I408" i="3"/>
  <c r="L408" i="3" s="1"/>
  <c r="J408" i="3"/>
  <c r="E409" i="3"/>
  <c r="K409" i="3" s="1"/>
  <c r="F409" i="3"/>
  <c r="G409" i="3"/>
  <c r="H409" i="3"/>
  <c r="I409" i="3"/>
  <c r="L409" i="3" s="1"/>
  <c r="J409" i="3"/>
  <c r="E410" i="3"/>
  <c r="K410" i="3" s="1"/>
  <c r="F410" i="3"/>
  <c r="G410" i="3"/>
  <c r="H410" i="3"/>
  <c r="I410" i="3"/>
  <c r="L410" i="3" s="1"/>
  <c r="J410" i="3"/>
  <c r="E411" i="3"/>
  <c r="K411" i="3" s="1"/>
  <c r="F411" i="3"/>
  <c r="G411" i="3"/>
  <c r="H411" i="3"/>
  <c r="I411" i="3"/>
  <c r="L411" i="3" s="1"/>
  <c r="J411" i="3"/>
  <c r="E412" i="3"/>
  <c r="K412" i="3" s="1"/>
  <c r="F412" i="3"/>
  <c r="G412" i="3"/>
  <c r="H412" i="3"/>
  <c r="I412" i="3"/>
  <c r="L412" i="3" s="1"/>
  <c r="J412" i="3"/>
  <c r="E413" i="3"/>
  <c r="K413" i="3" s="1"/>
  <c r="F413" i="3"/>
  <c r="G413" i="3"/>
  <c r="H413" i="3"/>
  <c r="I413" i="3"/>
  <c r="L413" i="3" s="1"/>
  <c r="J413" i="3"/>
  <c r="E414" i="3"/>
  <c r="K414" i="3" s="1"/>
  <c r="F414" i="3"/>
  <c r="G414" i="3"/>
  <c r="H414" i="3"/>
  <c r="I414" i="3"/>
  <c r="L414" i="3" s="1"/>
  <c r="J414" i="3"/>
  <c r="E415" i="3"/>
  <c r="K415" i="3" s="1"/>
  <c r="F415" i="3"/>
  <c r="G415" i="3"/>
  <c r="H415" i="3"/>
  <c r="I415" i="3"/>
  <c r="L415" i="3" s="1"/>
  <c r="J415" i="3"/>
  <c r="E416" i="3"/>
  <c r="K416" i="3" s="1"/>
  <c r="F416" i="3"/>
  <c r="G416" i="3"/>
  <c r="H416" i="3"/>
  <c r="I416" i="3"/>
  <c r="L416" i="3" s="1"/>
  <c r="J416" i="3"/>
  <c r="E417" i="3"/>
  <c r="K417" i="3" s="1"/>
  <c r="F417" i="3"/>
  <c r="G417" i="3"/>
  <c r="H417" i="3"/>
  <c r="I417" i="3"/>
  <c r="L417" i="3" s="1"/>
  <c r="J417" i="3"/>
  <c r="E418" i="3"/>
  <c r="K418" i="3" s="1"/>
  <c r="F418" i="3"/>
  <c r="G418" i="3"/>
  <c r="H418" i="3"/>
  <c r="I418" i="3"/>
  <c r="L418" i="3" s="1"/>
  <c r="J418" i="3"/>
  <c r="E419" i="3"/>
  <c r="K419" i="3" s="1"/>
  <c r="F419" i="3"/>
  <c r="G419" i="3"/>
  <c r="H419" i="3"/>
  <c r="I419" i="3"/>
  <c r="L419" i="3" s="1"/>
  <c r="J419" i="3"/>
  <c r="E420" i="3"/>
  <c r="K420" i="3" s="1"/>
  <c r="F420" i="3"/>
  <c r="G420" i="3"/>
  <c r="H420" i="3"/>
  <c r="I420" i="3"/>
  <c r="L420" i="3" s="1"/>
  <c r="J420" i="3"/>
  <c r="E421" i="3"/>
  <c r="K421" i="3" s="1"/>
  <c r="F421" i="3"/>
  <c r="G421" i="3"/>
  <c r="H421" i="3"/>
  <c r="I421" i="3"/>
  <c r="L421" i="3" s="1"/>
  <c r="J421" i="3"/>
  <c r="E422" i="3"/>
  <c r="K422" i="3" s="1"/>
  <c r="F422" i="3"/>
  <c r="G422" i="3"/>
  <c r="H422" i="3"/>
  <c r="I422" i="3"/>
  <c r="L422" i="3" s="1"/>
  <c r="J422" i="3"/>
  <c r="E423" i="3"/>
  <c r="K423" i="3" s="1"/>
  <c r="F423" i="3"/>
  <c r="G423" i="3"/>
  <c r="H423" i="3"/>
  <c r="I423" i="3"/>
  <c r="L423" i="3" s="1"/>
  <c r="J423" i="3"/>
  <c r="E424" i="3"/>
  <c r="K424" i="3" s="1"/>
  <c r="F424" i="3"/>
  <c r="G424" i="3"/>
  <c r="H424" i="3"/>
  <c r="I424" i="3"/>
  <c r="L424" i="3" s="1"/>
  <c r="J424" i="3"/>
  <c r="E425" i="3"/>
  <c r="K425" i="3" s="1"/>
  <c r="F425" i="3"/>
  <c r="G425" i="3"/>
  <c r="H425" i="3"/>
  <c r="I425" i="3"/>
  <c r="L425" i="3" s="1"/>
  <c r="J425" i="3"/>
  <c r="E426" i="3"/>
  <c r="K426" i="3" s="1"/>
  <c r="F426" i="3"/>
  <c r="G426" i="3"/>
  <c r="H426" i="3"/>
  <c r="I426" i="3"/>
  <c r="L426" i="3" s="1"/>
  <c r="J426" i="3"/>
  <c r="E427" i="3"/>
  <c r="K427" i="3" s="1"/>
  <c r="F427" i="3"/>
  <c r="G427" i="3"/>
  <c r="H427" i="3"/>
  <c r="I427" i="3"/>
  <c r="L427" i="3" s="1"/>
  <c r="J427" i="3"/>
  <c r="E428" i="3"/>
  <c r="K428" i="3" s="1"/>
  <c r="F428" i="3"/>
  <c r="G428" i="3"/>
  <c r="H428" i="3"/>
  <c r="I428" i="3"/>
  <c r="L428" i="3" s="1"/>
  <c r="J428" i="3"/>
  <c r="E429" i="3"/>
  <c r="K429" i="3" s="1"/>
  <c r="F429" i="3"/>
  <c r="G429" i="3"/>
  <c r="H429" i="3"/>
  <c r="I429" i="3"/>
  <c r="L429" i="3" s="1"/>
  <c r="J429" i="3"/>
  <c r="E430" i="3"/>
  <c r="K430" i="3" s="1"/>
  <c r="F430" i="3"/>
  <c r="G430" i="3"/>
  <c r="H430" i="3"/>
  <c r="I430" i="3"/>
  <c r="L430" i="3" s="1"/>
  <c r="J430" i="3"/>
  <c r="E431" i="3"/>
  <c r="K431" i="3" s="1"/>
  <c r="F431" i="3"/>
  <c r="G431" i="3"/>
  <c r="H431" i="3"/>
  <c r="I431" i="3"/>
  <c r="L431" i="3" s="1"/>
  <c r="J431" i="3"/>
  <c r="E432" i="3"/>
  <c r="K432" i="3" s="1"/>
  <c r="F432" i="3"/>
  <c r="G432" i="3"/>
  <c r="H432" i="3"/>
  <c r="I432" i="3"/>
  <c r="L432" i="3" s="1"/>
  <c r="J432" i="3"/>
  <c r="E433" i="3"/>
  <c r="K433" i="3" s="1"/>
  <c r="F433" i="3"/>
  <c r="G433" i="3"/>
  <c r="H433" i="3"/>
  <c r="I433" i="3"/>
  <c r="L433" i="3" s="1"/>
  <c r="J433" i="3"/>
  <c r="E434" i="3"/>
  <c r="K434" i="3" s="1"/>
  <c r="F434" i="3"/>
  <c r="G434" i="3"/>
  <c r="H434" i="3"/>
  <c r="I434" i="3"/>
  <c r="L434" i="3" s="1"/>
  <c r="J434" i="3"/>
  <c r="E435" i="3"/>
  <c r="K435" i="3" s="1"/>
  <c r="F435" i="3"/>
  <c r="G435" i="3"/>
  <c r="H435" i="3"/>
  <c r="I435" i="3"/>
  <c r="L435" i="3" s="1"/>
  <c r="J435" i="3"/>
  <c r="E436" i="3"/>
  <c r="K436" i="3" s="1"/>
  <c r="F436" i="3"/>
  <c r="G436" i="3"/>
  <c r="H436" i="3"/>
  <c r="I436" i="3"/>
  <c r="L436" i="3" s="1"/>
  <c r="J436" i="3"/>
  <c r="E437" i="3"/>
  <c r="K437" i="3" s="1"/>
  <c r="F437" i="3"/>
  <c r="G437" i="3"/>
  <c r="H437" i="3"/>
  <c r="I437" i="3"/>
  <c r="L437" i="3" s="1"/>
  <c r="J437" i="3"/>
  <c r="E438" i="3"/>
  <c r="K438" i="3" s="1"/>
  <c r="F438" i="3"/>
  <c r="G438" i="3"/>
  <c r="H438" i="3"/>
  <c r="I438" i="3"/>
  <c r="L438" i="3" s="1"/>
  <c r="J438" i="3"/>
  <c r="E439" i="3"/>
  <c r="K439" i="3" s="1"/>
  <c r="F439" i="3"/>
  <c r="G439" i="3"/>
  <c r="H439" i="3"/>
  <c r="I439" i="3"/>
  <c r="L439" i="3" s="1"/>
  <c r="J439" i="3"/>
  <c r="E440" i="3"/>
  <c r="K440" i="3" s="1"/>
  <c r="F440" i="3"/>
  <c r="G440" i="3"/>
  <c r="H440" i="3"/>
  <c r="I440" i="3"/>
  <c r="L440" i="3" s="1"/>
  <c r="J440" i="3"/>
  <c r="E441" i="3"/>
  <c r="K441" i="3" s="1"/>
  <c r="F441" i="3"/>
  <c r="G441" i="3"/>
  <c r="H441" i="3"/>
  <c r="I441" i="3"/>
  <c r="L441" i="3" s="1"/>
  <c r="J441" i="3"/>
  <c r="E442" i="3"/>
  <c r="K442" i="3" s="1"/>
  <c r="F442" i="3"/>
  <c r="G442" i="3"/>
  <c r="H442" i="3"/>
  <c r="I442" i="3"/>
  <c r="L442" i="3" s="1"/>
  <c r="J442" i="3"/>
  <c r="E443" i="3"/>
  <c r="K443" i="3" s="1"/>
  <c r="F443" i="3"/>
  <c r="G443" i="3"/>
  <c r="H443" i="3"/>
  <c r="I443" i="3"/>
  <c r="L443" i="3" s="1"/>
  <c r="J443" i="3"/>
  <c r="E444" i="3"/>
  <c r="K444" i="3" s="1"/>
  <c r="F444" i="3"/>
  <c r="G444" i="3"/>
  <c r="H444" i="3"/>
  <c r="I444" i="3"/>
  <c r="L444" i="3" s="1"/>
  <c r="J444" i="3"/>
  <c r="E445" i="3"/>
  <c r="K445" i="3" s="1"/>
  <c r="F445" i="3"/>
  <c r="G445" i="3"/>
  <c r="H445" i="3"/>
  <c r="I445" i="3"/>
  <c r="L445" i="3" s="1"/>
  <c r="J445" i="3"/>
  <c r="E446" i="3"/>
  <c r="F446" i="3"/>
  <c r="G446" i="3"/>
  <c r="H446" i="3"/>
  <c r="I446" i="3"/>
  <c r="J446" i="3"/>
  <c r="E447" i="3"/>
  <c r="K447" i="3" s="1"/>
  <c r="F447" i="3"/>
  <c r="G447" i="3"/>
  <c r="H447" i="3"/>
  <c r="I447" i="3"/>
  <c r="L447" i="3" s="1"/>
  <c r="J447" i="3"/>
  <c r="E448" i="3"/>
  <c r="F448" i="3"/>
  <c r="G448" i="3"/>
  <c r="H448" i="3"/>
  <c r="I448" i="3"/>
  <c r="J448" i="3"/>
  <c r="E449" i="3"/>
  <c r="K449" i="3" s="1"/>
  <c r="F449" i="3"/>
  <c r="G449" i="3"/>
  <c r="H449" i="3"/>
  <c r="I449" i="3"/>
  <c r="L449" i="3" s="1"/>
  <c r="J449" i="3"/>
  <c r="E450" i="3"/>
  <c r="F450" i="3"/>
  <c r="G450" i="3"/>
  <c r="H450" i="3"/>
  <c r="I450" i="3"/>
  <c r="J450" i="3"/>
  <c r="E451" i="3"/>
  <c r="K451" i="3" s="1"/>
  <c r="F451" i="3"/>
  <c r="G451" i="3"/>
  <c r="H451" i="3"/>
  <c r="I451" i="3"/>
  <c r="L451" i="3" s="1"/>
  <c r="J451" i="3"/>
  <c r="E452" i="3"/>
  <c r="F452" i="3"/>
  <c r="G452" i="3"/>
  <c r="H452" i="3"/>
  <c r="I452" i="3"/>
  <c r="J452" i="3"/>
  <c r="E453" i="3"/>
  <c r="K453" i="3" s="1"/>
  <c r="F453" i="3"/>
  <c r="G453" i="3"/>
  <c r="H453" i="3"/>
  <c r="I453" i="3"/>
  <c r="L453" i="3" s="1"/>
  <c r="J453" i="3"/>
  <c r="E454" i="3"/>
  <c r="F454" i="3"/>
  <c r="G454" i="3"/>
  <c r="H454" i="3"/>
  <c r="I454" i="3"/>
  <c r="J454" i="3"/>
  <c r="E455" i="3"/>
  <c r="K455" i="3" s="1"/>
  <c r="F455" i="3"/>
  <c r="G455" i="3"/>
  <c r="H455" i="3"/>
  <c r="I455" i="3"/>
  <c r="L455" i="3" s="1"/>
  <c r="J455" i="3"/>
  <c r="E456" i="3"/>
  <c r="F456" i="3"/>
  <c r="G456" i="3"/>
  <c r="H456" i="3"/>
  <c r="I456" i="3"/>
  <c r="J456" i="3"/>
  <c r="E457" i="3"/>
  <c r="K457" i="3" s="1"/>
  <c r="F457" i="3"/>
  <c r="G457" i="3"/>
  <c r="H457" i="3"/>
  <c r="I457" i="3"/>
  <c r="L457" i="3" s="1"/>
  <c r="J457" i="3"/>
  <c r="E458" i="3"/>
  <c r="F458" i="3"/>
  <c r="G458" i="3"/>
  <c r="H458" i="3"/>
  <c r="I458" i="3"/>
  <c r="J458" i="3"/>
  <c r="E459" i="3"/>
  <c r="K459" i="3" s="1"/>
  <c r="F459" i="3"/>
  <c r="G459" i="3"/>
  <c r="H459" i="3"/>
  <c r="I459" i="3"/>
  <c r="L459" i="3" s="1"/>
  <c r="J459" i="3"/>
  <c r="E460" i="3"/>
  <c r="F460" i="3"/>
  <c r="G460" i="3"/>
  <c r="H460" i="3"/>
  <c r="I460" i="3"/>
  <c r="J460" i="3"/>
  <c r="E461" i="3"/>
  <c r="K461" i="3" s="1"/>
  <c r="F461" i="3"/>
  <c r="G461" i="3"/>
  <c r="H461" i="3"/>
  <c r="I461" i="3"/>
  <c r="L461" i="3" s="1"/>
  <c r="J461" i="3"/>
  <c r="E462" i="3"/>
  <c r="F462" i="3"/>
  <c r="G462" i="3"/>
  <c r="H462" i="3"/>
  <c r="I462" i="3"/>
  <c r="J462" i="3"/>
  <c r="E463" i="3"/>
  <c r="K463" i="3" s="1"/>
  <c r="F463" i="3"/>
  <c r="G463" i="3"/>
  <c r="H463" i="3"/>
  <c r="I463" i="3"/>
  <c r="L463" i="3" s="1"/>
  <c r="J463" i="3"/>
  <c r="E464" i="3"/>
  <c r="F464" i="3"/>
  <c r="G464" i="3"/>
  <c r="H464" i="3"/>
  <c r="I464" i="3"/>
  <c r="J464" i="3"/>
  <c r="E465" i="3"/>
  <c r="K465" i="3" s="1"/>
  <c r="F465" i="3"/>
  <c r="G465" i="3"/>
  <c r="H465" i="3"/>
  <c r="I465" i="3"/>
  <c r="L465" i="3" s="1"/>
  <c r="J465" i="3"/>
  <c r="E466" i="3"/>
  <c r="F466" i="3"/>
  <c r="G466" i="3"/>
  <c r="H466" i="3"/>
  <c r="I466" i="3"/>
  <c r="J466" i="3"/>
  <c r="E467" i="3"/>
  <c r="K467" i="3" s="1"/>
  <c r="F467" i="3"/>
  <c r="G467" i="3"/>
  <c r="H467" i="3"/>
  <c r="I467" i="3"/>
  <c r="L467" i="3" s="1"/>
  <c r="J467" i="3"/>
  <c r="E468" i="3"/>
  <c r="F468" i="3"/>
  <c r="G468" i="3"/>
  <c r="H468" i="3"/>
  <c r="I468" i="3"/>
  <c r="J468" i="3"/>
  <c r="E469" i="3"/>
  <c r="K469" i="3" s="1"/>
  <c r="F469" i="3"/>
  <c r="G469" i="3"/>
  <c r="H469" i="3"/>
  <c r="I469" i="3"/>
  <c r="L469" i="3" s="1"/>
  <c r="J469" i="3"/>
  <c r="E470" i="3"/>
  <c r="F470" i="3"/>
  <c r="G470" i="3"/>
  <c r="H470" i="3"/>
  <c r="I470" i="3"/>
  <c r="J470" i="3"/>
  <c r="E471" i="3"/>
  <c r="K471" i="3" s="1"/>
  <c r="F471" i="3"/>
  <c r="G471" i="3"/>
  <c r="H471" i="3"/>
  <c r="I471" i="3"/>
  <c r="L471" i="3" s="1"/>
  <c r="J471" i="3"/>
  <c r="E472" i="3"/>
  <c r="F472" i="3"/>
  <c r="G472" i="3"/>
  <c r="H472" i="3"/>
  <c r="I472" i="3"/>
  <c r="J472" i="3"/>
  <c r="E473" i="3"/>
  <c r="K473" i="3" s="1"/>
  <c r="F473" i="3"/>
  <c r="G473" i="3"/>
  <c r="H473" i="3"/>
  <c r="I473" i="3"/>
  <c r="L473" i="3" s="1"/>
  <c r="J473" i="3"/>
  <c r="E474" i="3"/>
  <c r="F474" i="3"/>
  <c r="G474" i="3"/>
  <c r="H474" i="3"/>
  <c r="I474" i="3"/>
  <c r="J474" i="3"/>
  <c r="E475" i="3"/>
  <c r="K475" i="3" s="1"/>
  <c r="F475" i="3"/>
  <c r="G475" i="3"/>
  <c r="H475" i="3"/>
  <c r="I475" i="3"/>
  <c r="L475" i="3" s="1"/>
  <c r="J475" i="3"/>
  <c r="E476" i="3"/>
  <c r="F476" i="3"/>
  <c r="G476" i="3"/>
  <c r="H476" i="3"/>
  <c r="I476" i="3"/>
  <c r="J476" i="3"/>
  <c r="E477" i="3"/>
  <c r="K477" i="3" s="1"/>
  <c r="F477" i="3"/>
  <c r="G477" i="3"/>
  <c r="H477" i="3"/>
  <c r="I477" i="3"/>
  <c r="L477" i="3" s="1"/>
  <c r="J477" i="3"/>
  <c r="E478" i="3"/>
  <c r="F478" i="3"/>
  <c r="G478" i="3"/>
  <c r="H478" i="3"/>
  <c r="I478" i="3"/>
  <c r="J478" i="3"/>
  <c r="E479" i="3"/>
  <c r="F479" i="3"/>
  <c r="G479" i="3"/>
  <c r="H479" i="3"/>
  <c r="I479" i="3"/>
  <c r="L479" i="3" s="1"/>
  <c r="J479" i="3"/>
  <c r="K479" i="3"/>
  <c r="E480" i="3"/>
  <c r="K480" i="3" s="1"/>
  <c r="F480" i="3"/>
  <c r="G480" i="3"/>
  <c r="H480" i="3"/>
  <c r="I480" i="3"/>
  <c r="L480" i="3" s="1"/>
  <c r="J480" i="3"/>
  <c r="E481" i="3"/>
  <c r="K481" i="3" s="1"/>
  <c r="F481" i="3"/>
  <c r="G481" i="3"/>
  <c r="H481" i="3"/>
  <c r="L481" i="3" s="1"/>
  <c r="I481" i="3"/>
  <c r="J481" i="3"/>
  <c r="E482" i="3"/>
  <c r="K482" i="3" s="1"/>
  <c r="F482" i="3"/>
  <c r="G482" i="3"/>
  <c r="H482" i="3"/>
  <c r="I482" i="3"/>
  <c r="L482" i="3" s="1"/>
  <c r="J482" i="3"/>
  <c r="E483" i="3"/>
  <c r="K483" i="3" s="1"/>
  <c r="F483" i="3"/>
  <c r="G483" i="3"/>
  <c r="H483" i="3"/>
  <c r="I483" i="3"/>
  <c r="L483" i="3" s="1"/>
  <c r="J483" i="3"/>
  <c r="E484" i="3"/>
  <c r="K484" i="3" s="1"/>
  <c r="F484" i="3"/>
  <c r="G484" i="3"/>
  <c r="H484" i="3"/>
  <c r="I484" i="3"/>
  <c r="L484" i="3" s="1"/>
  <c r="J484" i="3"/>
  <c r="E485" i="3"/>
  <c r="K485" i="3" s="1"/>
  <c r="F485" i="3"/>
  <c r="G485" i="3"/>
  <c r="H485" i="3"/>
  <c r="I485" i="3"/>
  <c r="L485" i="3" s="1"/>
  <c r="J485" i="3"/>
  <c r="E486" i="3"/>
  <c r="K486" i="3" s="1"/>
  <c r="F486" i="3"/>
  <c r="G486" i="3"/>
  <c r="H486" i="3"/>
  <c r="I486" i="3"/>
  <c r="L486" i="3" s="1"/>
  <c r="J486" i="3"/>
  <c r="E487" i="3"/>
  <c r="K487" i="3" s="1"/>
  <c r="F487" i="3"/>
  <c r="G487" i="3"/>
  <c r="H487" i="3"/>
  <c r="I487" i="3"/>
  <c r="L487" i="3" s="1"/>
  <c r="J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BN489" i="3" l="1"/>
  <c r="BN487" i="3"/>
  <c r="BN485" i="3"/>
  <c r="BN483" i="3"/>
  <c r="BL427" i="3"/>
  <c r="BM427" i="3"/>
  <c r="BJ427" i="3"/>
  <c r="BN427" i="3"/>
  <c r="BK427" i="3"/>
  <c r="BL420" i="3"/>
  <c r="BN420" i="3"/>
  <c r="BL395" i="3"/>
  <c r="BM395" i="3"/>
  <c r="BJ395" i="3"/>
  <c r="BL435" i="3"/>
  <c r="BM435" i="3"/>
  <c r="BJ435" i="3"/>
  <c r="BN435" i="3"/>
  <c r="BK435" i="3"/>
  <c r="BL428" i="3"/>
  <c r="BN428" i="3"/>
  <c r="BL403" i="3"/>
  <c r="BM403" i="3"/>
  <c r="BJ403" i="3"/>
  <c r="BN403" i="3"/>
  <c r="BK403" i="3"/>
  <c r="BK396" i="3"/>
  <c r="BM396" i="3"/>
  <c r="BL396" i="3"/>
  <c r="BN396" i="3"/>
  <c r="BJ482" i="3"/>
  <c r="BJ481" i="3"/>
  <c r="BN481" i="3"/>
  <c r="BK481" i="3"/>
  <c r="BM480" i="3"/>
  <c r="BL479" i="3"/>
  <c r="BJ478" i="3"/>
  <c r="BL478" i="3"/>
  <c r="BN478" i="3"/>
  <c r="BJ477" i="3"/>
  <c r="BM476" i="3"/>
  <c r="BL476" i="3"/>
  <c r="BN476" i="3"/>
  <c r="BJ475" i="3"/>
  <c r="BM474" i="3"/>
  <c r="BL473" i="3"/>
  <c r="BN473" i="3"/>
  <c r="BK473" i="3"/>
  <c r="BM472" i="3"/>
  <c r="BJ471" i="3"/>
  <c r="BJ470" i="3"/>
  <c r="BL470" i="3"/>
  <c r="BN470" i="3"/>
  <c r="BJ469" i="3"/>
  <c r="BM468" i="3"/>
  <c r="BL468" i="3"/>
  <c r="BN468" i="3"/>
  <c r="BJ467" i="3"/>
  <c r="BJ466" i="3"/>
  <c r="BM466" i="3"/>
  <c r="BL466" i="3"/>
  <c r="BN466" i="3"/>
  <c r="BL465" i="3"/>
  <c r="BJ465" i="3"/>
  <c r="BN465" i="3"/>
  <c r="BK465" i="3"/>
  <c r="BJ464" i="3"/>
  <c r="BM464" i="3"/>
  <c r="BL464" i="3"/>
  <c r="BN464" i="3"/>
  <c r="BL463" i="3"/>
  <c r="BJ463" i="3"/>
  <c r="BN463" i="3"/>
  <c r="BK463" i="3"/>
  <c r="BJ462" i="3"/>
  <c r="BM462" i="3"/>
  <c r="BL462" i="3"/>
  <c r="BN462" i="3"/>
  <c r="BL461" i="3"/>
  <c r="BJ461" i="3"/>
  <c r="BN461" i="3"/>
  <c r="BK461" i="3"/>
  <c r="BJ460" i="3"/>
  <c r="BM460" i="3"/>
  <c r="BL460" i="3"/>
  <c r="BN460" i="3"/>
  <c r="BL459" i="3"/>
  <c r="BJ459" i="3"/>
  <c r="BN459" i="3"/>
  <c r="BK459" i="3"/>
  <c r="BJ458" i="3"/>
  <c r="BM458" i="3"/>
  <c r="BL458" i="3"/>
  <c r="BN458" i="3"/>
  <c r="BL457" i="3"/>
  <c r="BJ457" i="3"/>
  <c r="BN457" i="3"/>
  <c r="BK457" i="3"/>
  <c r="BJ456" i="3"/>
  <c r="BM456" i="3"/>
  <c r="BL456" i="3"/>
  <c r="BN456" i="3"/>
  <c r="BL443" i="3"/>
  <c r="BM443" i="3"/>
  <c r="BJ443" i="3"/>
  <c r="BN443" i="3"/>
  <c r="BK443" i="3"/>
  <c r="BL436" i="3"/>
  <c r="BN436" i="3"/>
  <c r="BL411" i="3"/>
  <c r="BM411" i="3"/>
  <c r="BJ411" i="3"/>
  <c r="BN411" i="3"/>
  <c r="BK411" i="3"/>
  <c r="BK404" i="3"/>
  <c r="BM404" i="3"/>
  <c r="BL404" i="3"/>
  <c r="BN404" i="3"/>
  <c r="BL482" i="3"/>
  <c r="BN482" i="3"/>
  <c r="BL481" i="3"/>
  <c r="BJ480" i="3"/>
  <c r="BL480" i="3"/>
  <c r="BN480" i="3"/>
  <c r="BJ479" i="3"/>
  <c r="BN479" i="3"/>
  <c r="BK479" i="3"/>
  <c r="BM478" i="3"/>
  <c r="BL477" i="3"/>
  <c r="BN477" i="3"/>
  <c r="BK477" i="3"/>
  <c r="BJ476" i="3"/>
  <c r="BL475" i="3"/>
  <c r="BN475" i="3"/>
  <c r="BK475" i="3"/>
  <c r="BJ474" i="3"/>
  <c r="BL474" i="3"/>
  <c r="BN474" i="3"/>
  <c r="BJ473" i="3"/>
  <c r="BJ472" i="3"/>
  <c r="BL472" i="3"/>
  <c r="BN472" i="3"/>
  <c r="BL471" i="3"/>
  <c r="BN471" i="3"/>
  <c r="BK471" i="3"/>
  <c r="BM470" i="3"/>
  <c r="BL469" i="3"/>
  <c r="BN469" i="3"/>
  <c r="BK469" i="3"/>
  <c r="BJ468" i="3"/>
  <c r="BL467" i="3"/>
  <c r="BN467" i="3"/>
  <c r="BK467" i="3"/>
  <c r="BK480" i="3"/>
  <c r="BK478" i="3"/>
  <c r="BK476" i="3"/>
  <c r="BK474" i="3"/>
  <c r="BK472" i="3"/>
  <c r="BK470" i="3"/>
  <c r="BK468" i="3"/>
  <c r="BK466" i="3"/>
  <c r="BK464" i="3"/>
  <c r="BK462" i="3"/>
  <c r="BK460" i="3"/>
  <c r="BK458" i="3"/>
  <c r="BJ455" i="3"/>
  <c r="BL455" i="3"/>
  <c r="BL451" i="3"/>
  <c r="BM451" i="3"/>
  <c r="BJ451" i="3"/>
  <c r="BK451" i="3"/>
  <c r="BN451" i="3"/>
  <c r="BL444" i="3"/>
  <c r="BN444" i="3"/>
  <c r="BL419" i="3"/>
  <c r="BM419" i="3"/>
  <c r="BJ419" i="3"/>
  <c r="BN419" i="3"/>
  <c r="BK419" i="3"/>
  <c r="BK412" i="3"/>
  <c r="BM412" i="3"/>
  <c r="BL412" i="3"/>
  <c r="BN412" i="3"/>
  <c r="BM454" i="3"/>
  <c r="BK454" i="3"/>
  <c r="BM453" i="3"/>
  <c r="BK453" i="3"/>
  <c r="BM452" i="3"/>
  <c r="BK452" i="3"/>
  <c r="BL450" i="3"/>
  <c r="BM449" i="3"/>
  <c r="BJ449" i="3"/>
  <c r="BN449" i="3"/>
  <c r="BK449" i="3"/>
  <c r="BM446" i="3"/>
  <c r="BK446" i="3"/>
  <c r="BL442" i="3"/>
  <c r="BM441" i="3"/>
  <c r="BJ441" i="3"/>
  <c r="BN441" i="3"/>
  <c r="BK441" i="3"/>
  <c r="BM438" i="3"/>
  <c r="BK438" i="3"/>
  <c r="BL434" i="3"/>
  <c r="BM433" i="3"/>
  <c r="BJ433" i="3"/>
  <c r="BN433" i="3"/>
  <c r="BK433" i="3"/>
  <c r="BM430" i="3"/>
  <c r="BK430" i="3"/>
  <c r="BL426" i="3"/>
  <c r="BM425" i="3"/>
  <c r="BJ425" i="3"/>
  <c r="BN425" i="3"/>
  <c r="BK425" i="3"/>
  <c r="BM422" i="3"/>
  <c r="BK422" i="3"/>
  <c r="BL418" i="3"/>
  <c r="BM417" i="3"/>
  <c r="BJ417" i="3"/>
  <c r="BN417" i="3"/>
  <c r="BK417" i="3"/>
  <c r="BM414" i="3"/>
  <c r="BK414" i="3"/>
  <c r="BK410" i="3"/>
  <c r="BM410" i="3"/>
  <c r="BL410" i="3"/>
  <c r="BM409" i="3"/>
  <c r="BJ409" i="3"/>
  <c r="BN409" i="3"/>
  <c r="BK409" i="3"/>
  <c r="BK402" i="3"/>
  <c r="BM402" i="3"/>
  <c r="BL402" i="3"/>
  <c r="BM401" i="3"/>
  <c r="BJ401" i="3"/>
  <c r="BN401" i="3"/>
  <c r="BK401" i="3"/>
  <c r="BL448" i="3"/>
  <c r="BM447" i="3"/>
  <c r="BJ447" i="3"/>
  <c r="BN447" i="3"/>
  <c r="BK447" i="3"/>
  <c r="BM444" i="3"/>
  <c r="BK444" i="3"/>
  <c r="BL440" i="3"/>
  <c r="BM439" i="3"/>
  <c r="BJ439" i="3"/>
  <c r="BN439" i="3"/>
  <c r="BK439" i="3"/>
  <c r="BM436" i="3"/>
  <c r="BK436" i="3"/>
  <c r="BL432" i="3"/>
  <c r="BM431" i="3"/>
  <c r="BJ431" i="3"/>
  <c r="BN431" i="3"/>
  <c r="BK431" i="3"/>
  <c r="BM428" i="3"/>
  <c r="BK428" i="3"/>
  <c r="BL424" i="3"/>
  <c r="BM423" i="3"/>
  <c r="BJ423" i="3"/>
  <c r="BN423" i="3"/>
  <c r="BK423" i="3"/>
  <c r="BM420" i="3"/>
  <c r="BK420" i="3"/>
  <c r="BK416" i="3"/>
  <c r="BM416" i="3"/>
  <c r="BL416" i="3"/>
  <c r="BM415" i="3"/>
  <c r="BJ415" i="3"/>
  <c r="BN415" i="3"/>
  <c r="BK415" i="3"/>
  <c r="BK408" i="3"/>
  <c r="BM408" i="3"/>
  <c r="BL408" i="3"/>
  <c r="BM407" i="3"/>
  <c r="BJ407" i="3"/>
  <c r="BN407" i="3"/>
  <c r="BK407" i="3"/>
  <c r="BK400" i="3"/>
  <c r="BM400" i="3"/>
  <c r="BL400" i="3"/>
  <c r="BM399" i="3"/>
  <c r="BJ399" i="3"/>
  <c r="BN399" i="3"/>
  <c r="BK399" i="3"/>
  <c r="BL446" i="3"/>
  <c r="BM445" i="3"/>
  <c r="BJ445" i="3"/>
  <c r="BN445" i="3"/>
  <c r="BK445" i="3"/>
  <c r="BL438" i="3"/>
  <c r="BM437" i="3"/>
  <c r="BJ437" i="3"/>
  <c r="BN437" i="3"/>
  <c r="BK437" i="3"/>
  <c r="BM434" i="3"/>
  <c r="BL430" i="3"/>
  <c r="BM429" i="3"/>
  <c r="BJ429" i="3"/>
  <c r="BN429" i="3"/>
  <c r="BK429" i="3"/>
  <c r="BM426" i="3"/>
  <c r="BL422" i="3"/>
  <c r="BM421" i="3"/>
  <c r="BJ421" i="3"/>
  <c r="BN421" i="3"/>
  <c r="BK421" i="3"/>
  <c r="BL414" i="3"/>
  <c r="BM413" i="3"/>
  <c r="BJ413" i="3"/>
  <c r="BN413" i="3"/>
  <c r="BK413" i="3"/>
  <c r="BK406" i="3"/>
  <c r="BM406" i="3"/>
  <c r="BL406" i="3"/>
  <c r="BM405" i="3"/>
  <c r="BJ405" i="3"/>
  <c r="BN405" i="3"/>
  <c r="BK405" i="3"/>
  <c r="BK398" i="3"/>
  <c r="BM398" i="3"/>
  <c r="BL398" i="3"/>
  <c r="BM397" i="3"/>
  <c r="BJ397" i="3"/>
  <c r="BN397" i="3"/>
  <c r="BK397" i="3"/>
  <c r="BK395" i="3"/>
  <c r="L478" i="3"/>
  <c r="L476" i="3"/>
  <c r="K474" i="3"/>
  <c r="K472" i="3"/>
  <c r="K470" i="3"/>
  <c r="L468" i="3"/>
  <c r="K468" i="3"/>
  <c r="L466" i="3"/>
  <c r="K466" i="3"/>
  <c r="L464" i="3"/>
  <c r="K464" i="3"/>
  <c r="L462" i="3"/>
  <c r="K462" i="3"/>
  <c r="L460" i="3"/>
  <c r="K460" i="3"/>
  <c r="L458" i="3"/>
  <c r="K458" i="3"/>
  <c r="L456" i="3"/>
  <c r="K456" i="3"/>
  <c r="L454" i="3"/>
  <c r="K454" i="3"/>
  <c r="L452" i="3"/>
  <c r="K452" i="3"/>
  <c r="L450" i="3"/>
  <c r="K450" i="3"/>
  <c r="L448" i="3"/>
  <c r="K448" i="3"/>
  <c r="L446" i="3"/>
  <c r="K446" i="3"/>
  <c r="K478" i="3"/>
  <c r="K476" i="3"/>
  <c r="L474" i="3"/>
  <c r="L472" i="3"/>
  <c r="L470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L248" i="3" s="1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L256" i="3" s="1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L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L280" i="3" s="1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L288" i="3" s="1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L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L312" i="3" s="1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L315" i="3" s="1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L320" i="3" s="1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L328" i="3" l="1"/>
  <c r="L323" i="3"/>
  <c r="L318" i="3"/>
  <c r="L296" i="3"/>
  <c r="L264" i="3"/>
  <c r="L329" i="3"/>
  <c r="K326" i="3"/>
  <c r="K325" i="3"/>
  <c r="L316" i="3"/>
  <c r="L314" i="3"/>
  <c r="L313" i="3"/>
  <c r="K312" i="3"/>
  <c r="K311" i="3"/>
  <c r="K310" i="3"/>
  <c r="K309" i="3"/>
  <c r="L300" i="3"/>
  <c r="L299" i="3"/>
  <c r="L298" i="3"/>
  <c r="L297" i="3"/>
  <c r="K293" i="3"/>
  <c r="L284" i="3"/>
  <c r="L283" i="3"/>
  <c r="L282" i="3"/>
  <c r="L281" i="3"/>
  <c r="K280" i="3"/>
  <c r="K279" i="3"/>
  <c r="K278" i="3"/>
  <c r="K277" i="3"/>
  <c r="L268" i="3"/>
  <c r="L267" i="3"/>
  <c r="L266" i="3"/>
  <c r="L265" i="3"/>
  <c r="K264" i="3"/>
  <c r="K263" i="3"/>
  <c r="K262" i="3"/>
  <c r="K261" i="3"/>
  <c r="L252" i="3"/>
  <c r="L251" i="3"/>
  <c r="L250" i="3"/>
  <c r="L249" i="3"/>
  <c r="K248" i="3"/>
  <c r="K247" i="3"/>
  <c r="K246" i="3"/>
  <c r="K245" i="3"/>
  <c r="L324" i="3"/>
  <c r="L321" i="3"/>
  <c r="K318" i="3"/>
  <c r="K317" i="3"/>
  <c r="L308" i="3"/>
  <c r="L307" i="3"/>
  <c r="L306" i="3"/>
  <c r="L305" i="3"/>
  <c r="K304" i="3"/>
  <c r="K303" i="3"/>
  <c r="K302" i="3"/>
  <c r="K301" i="3"/>
  <c r="L292" i="3"/>
  <c r="L291" i="3"/>
  <c r="L290" i="3"/>
  <c r="L289" i="3"/>
  <c r="K288" i="3"/>
  <c r="K287" i="3"/>
  <c r="K286" i="3"/>
  <c r="K285" i="3"/>
  <c r="L276" i="3"/>
  <c r="L275" i="3"/>
  <c r="L274" i="3"/>
  <c r="L273" i="3"/>
  <c r="K272" i="3"/>
  <c r="K271" i="3"/>
  <c r="K270" i="3"/>
  <c r="K269" i="3"/>
  <c r="L260" i="3"/>
  <c r="L259" i="3"/>
  <c r="L258" i="3"/>
  <c r="L257" i="3"/>
  <c r="K256" i="3"/>
  <c r="K255" i="3"/>
  <c r="K254" i="3"/>
  <c r="K253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K329" i="3"/>
  <c r="L327" i="3"/>
  <c r="L325" i="3"/>
  <c r="K322" i="3"/>
  <c r="K321" i="3"/>
  <c r="L319" i="3"/>
  <c r="L317" i="3"/>
  <c r="K314" i="3"/>
  <c r="K313" i="3"/>
  <c r="L311" i="3"/>
  <c r="L310" i="3"/>
  <c r="L309" i="3"/>
  <c r="K308" i="3"/>
  <c r="K307" i="3"/>
  <c r="K306" i="3"/>
  <c r="K305" i="3"/>
  <c r="L303" i="3"/>
  <c r="L302" i="3"/>
  <c r="L301" i="3"/>
  <c r="K300" i="3"/>
  <c r="K299" i="3"/>
  <c r="K298" i="3"/>
  <c r="K297" i="3"/>
  <c r="K296" i="3"/>
  <c r="L295" i="3"/>
  <c r="K295" i="3"/>
  <c r="L294" i="3"/>
  <c r="K294" i="3"/>
  <c r="L293" i="3"/>
  <c r="K292" i="3"/>
  <c r="K291" i="3"/>
  <c r="K290" i="3"/>
  <c r="K289" i="3"/>
  <c r="L287" i="3"/>
  <c r="L286" i="3"/>
  <c r="L285" i="3"/>
  <c r="K284" i="3"/>
  <c r="K283" i="3"/>
  <c r="K282" i="3"/>
  <c r="K281" i="3"/>
  <c r="L279" i="3"/>
  <c r="L278" i="3"/>
  <c r="L277" i="3"/>
  <c r="K276" i="3"/>
  <c r="K275" i="3"/>
  <c r="K274" i="3"/>
  <c r="K273" i="3"/>
  <c r="L271" i="3"/>
  <c r="L270" i="3"/>
  <c r="L269" i="3"/>
  <c r="K268" i="3"/>
  <c r="K267" i="3"/>
  <c r="K266" i="3"/>
  <c r="K265" i="3"/>
  <c r="L263" i="3"/>
  <c r="L262" i="3"/>
  <c r="L261" i="3"/>
  <c r="K260" i="3"/>
  <c r="K259" i="3"/>
  <c r="K258" i="3"/>
  <c r="K257" i="3"/>
  <c r="L255" i="3"/>
  <c r="L254" i="3"/>
  <c r="L253" i="3"/>
  <c r="K252" i="3"/>
  <c r="K251" i="3"/>
  <c r="K250" i="3"/>
  <c r="K249" i="3"/>
  <c r="L247" i="3"/>
  <c r="L246" i="3"/>
  <c r="L245" i="3"/>
  <c r="L326" i="3"/>
  <c r="L322" i="3"/>
  <c r="K327" i="3"/>
  <c r="K323" i="3"/>
  <c r="K319" i="3"/>
  <c r="K315" i="3"/>
  <c r="K328" i="3"/>
  <c r="K324" i="3"/>
  <c r="K320" i="3"/>
  <c r="K316" i="3"/>
  <c r="M320" i="3" l="1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R320" i="3"/>
  <c r="Z320" i="3"/>
  <c r="AH320" i="3"/>
  <c r="AP320" i="3"/>
  <c r="AX320" i="3"/>
  <c r="BF320" i="3"/>
  <c r="V320" i="3"/>
  <c r="AL320" i="3"/>
  <c r="BB320" i="3"/>
  <c r="N320" i="3"/>
  <c r="AD320" i="3"/>
  <c r="AT32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S328" i="3"/>
  <c r="AA328" i="3"/>
  <c r="AI328" i="3"/>
  <c r="AQ328" i="3"/>
  <c r="AY328" i="3"/>
  <c r="BG328" i="3"/>
  <c r="O328" i="3"/>
  <c r="W328" i="3"/>
  <c r="AE328" i="3"/>
  <c r="AM328" i="3"/>
  <c r="AU328" i="3"/>
  <c r="BC32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Q319" i="3"/>
  <c r="U319" i="3"/>
  <c r="Y319" i="3"/>
  <c r="AC319" i="3"/>
  <c r="AG319" i="3"/>
  <c r="AK319" i="3"/>
  <c r="AO319" i="3"/>
  <c r="AS319" i="3"/>
  <c r="AW319" i="3"/>
  <c r="BA319" i="3"/>
  <c r="BE319" i="3"/>
  <c r="BI319" i="3"/>
  <c r="S319" i="3"/>
  <c r="AA319" i="3"/>
  <c r="AI319" i="3"/>
  <c r="AQ319" i="3"/>
  <c r="AY319" i="3"/>
  <c r="BG319" i="3"/>
  <c r="W319" i="3"/>
  <c r="AM319" i="3"/>
  <c r="BC319" i="3"/>
  <c r="O319" i="3"/>
  <c r="AE319" i="3"/>
  <c r="AU319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R327" i="3"/>
  <c r="V327" i="3"/>
  <c r="Z327" i="3"/>
  <c r="AD327" i="3"/>
  <c r="AH327" i="3"/>
  <c r="AL327" i="3"/>
  <c r="AP327" i="3"/>
  <c r="AT327" i="3"/>
  <c r="AX327" i="3"/>
  <c r="BB327" i="3"/>
  <c r="BF327" i="3"/>
  <c r="T327" i="3"/>
  <c r="AB327" i="3"/>
  <c r="AJ327" i="3"/>
  <c r="AR327" i="3"/>
  <c r="AZ327" i="3"/>
  <c r="BH327" i="3"/>
  <c r="P327" i="3"/>
  <c r="X327" i="3"/>
  <c r="AF327" i="3"/>
  <c r="AN327" i="3"/>
  <c r="AV327" i="3"/>
  <c r="BD327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M250" i="3"/>
  <c r="U250" i="3"/>
  <c r="AC250" i="3"/>
  <c r="AK250" i="3"/>
  <c r="AS250" i="3"/>
  <c r="BA250" i="3"/>
  <c r="BI250" i="3"/>
  <c r="Q250" i="3"/>
  <c r="AG250" i="3"/>
  <c r="AW250" i="3"/>
  <c r="Y250" i="3"/>
  <c r="BE250" i="3"/>
  <c r="AO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R252" i="3"/>
  <c r="Z252" i="3"/>
  <c r="AH252" i="3"/>
  <c r="AP252" i="3"/>
  <c r="AX252" i="3"/>
  <c r="BF252" i="3"/>
  <c r="N252" i="3"/>
  <c r="AD252" i="3"/>
  <c r="AT252" i="3"/>
  <c r="V252" i="3"/>
  <c r="BB252" i="3"/>
  <c r="AL252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M257" i="3"/>
  <c r="Q257" i="3"/>
  <c r="U257" i="3"/>
  <c r="Y257" i="3"/>
  <c r="AC257" i="3"/>
  <c r="AG257" i="3"/>
  <c r="AK257" i="3"/>
  <c r="AO257" i="3"/>
  <c r="AS257" i="3"/>
  <c r="AW257" i="3"/>
  <c r="BA257" i="3"/>
  <c r="BE257" i="3"/>
  <c r="BI257" i="3"/>
  <c r="O257" i="3"/>
  <c r="W257" i="3"/>
  <c r="AE257" i="3"/>
  <c r="AM257" i="3"/>
  <c r="AU257" i="3"/>
  <c r="BC257" i="3"/>
  <c r="S257" i="3"/>
  <c r="AI257" i="3"/>
  <c r="AY257" i="3"/>
  <c r="AA257" i="3"/>
  <c r="BG257" i="3"/>
  <c r="AQ257" i="3"/>
  <c r="M259" i="3"/>
  <c r="O259" i="3"/>
  <c r="Q259" i="3"/>
  <c r="S259" i="3"/>
  <c r="U259" i="3"/>
  <c r="W259" i="3"/>
  <c r="Y259" i="3"/>
  <c r="AA259" i="3"/>
  <c r="AC259" i="3"/>
  <c r="AE259" i="3"/>
  <c r="AG259" i="3"/>
  <c r="AI259" i="3"/>
  <c r="AK259" i="3"/>
  <c r="AM259" i="3"/>
  <c r="AO259" i="3"/>
  <c r="AQ259" i="3"/>
  <c r="AS259" i="3"/>
  <c r="AU259" i="3"/>
  <c r="AW259" i="3"/>
  <c r="N259" i="3"/>
  <c r="R259" i="3"/>
  <c r="V259" i="3"/>
  <c r="Z259" i="3"/>
  <c r="AD259" i="3"/>
  <c r="AH259" i="3"/>
  <c r="AL259" i="3"/>
  <c r="AP259" i="3"/>
  <c r="AT259" i="3"/>
  <c r="AX259" i="3"/>
  <c r="AZ259" i="3"/>
  <c r="BB259" i="3"/>
  <c r="BD259" i="3"/>
  <c r="BF259" i="3"/>
  <c r="BH259" i="3"/>
  <c r="T259" i="3"/>
  <c r="AB259" i="3"/>
  <c r="AJ259" i="3"/>
  <c r="AR259" i="3"/>
  <c r="AY259" i="3"/>
  <c r="BC259" i="3"/>
  <c r="BG259" i="3"/>
  <c r="P259" i="3"/>
  <c r="AF259" i="3"/>
  <c r="AV259" i="3"/>
  <c r="BE259" i="3"/>
  <c r="X259" i="3"/>
  <c r="BA259" i="3"/>
  <c r="AN259" i="3"/>
  <c r="BI25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AO266" i="3"/>
  <c r="AQ266" i="3"/>
  <c r="AS266" i="3"/>
  <c r="AU266" i="3"/>
  <c r="AW266" i="3"/>
  <c r="AY266" i="3"/>
  <c r="BA266" i="3"/>
  <c r="BC266" i="3"/>
  <c r="BE266" i="3"/>
  <c r="BG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T266" i="3"/>
  <c r="AB266" i="3"/>
  <c r="AJ266" i="3"/>
  <c r="AR266" i="3"/>
  <c r="AZ266" i="3"/>
  <c r="BH266" i="3"/>
  <c r="X266" i="3"/>
  <c r="AN266" i="3"/>
  <c r="BD266" i="3"/>
  <c r="AF266" i="3"/>
  <c r="P266" i="3"/>
  <c r="AV266" i="3"/>
  <c r="N268" i="3"/>
  <c r="P268" i="3"/>
  <c r="R268" i="3"/>
  <c r="T268" i="3"/>
  <c r="V268" i="3"/>
  <c r="X268" i="3"/>
  <c r="Z268" i="3"/>
  <c r="AB268" i="3"/>
  <c r="AD268" i="3"/>
  <c r="AF268" i="3"/>
  <c r="AH268" i="3"/>
  <c r="AJ268" i="3"/>
  <c r="AL268" i="3"/>
  <c r="AN268" i="3"/>
  <c r="AP268" i="3"/>
  <c r="AR268" i="3"/>
  <c r="AT268" i="3"/>
  <c r="AV268" i="3"/>
  <c r="AX268" i="3"/>
  <c r="AZ268" i="3"/>
  <c r="BB268" i="3"/>
  <c r="BD268" i="3"/>
  <c r="BF268" i="3"/>
  <c r="BH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Q268" i="3"/>
  <c r="Y268" i="3"/>
  <c r="AG268" i="3"/>
  <c r="AO268" i="3"/>
  <c r="AW268" i="3"/>
  <c r="BE268" i="3"/>
  <c r="U268" i="3"/>
  <c r="AK268" i="3"/>
  <c r="BA268" i="3"/>
  <c r="M268" i="3"/>
  <c r="AS268" i="3"/>
  <c r="AC268" i="3"/>
  <c r="BI268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P273" i="3"/>
  <c r="T273" i="3"/>
  <c r="X273" i="3"/>
  <c r="AB273" i="3"/>
  <c r="AF273" i="3"/>
  <c r="AJ273" i="3"/>
  <c r="AN273" i="3"/>
  <c r="AR273" i="3"/>
  <c r="AV273" i="3"/>
  <c r="AZ273" i="3"/>
  <c r="BD273" i="3"/>
  <c r="BH273" i="3"/>
  <c r="N273" i="3"/>
  <c r="V273" i="3"/>
  <c r="AD273" i="3"/>
  <c r="AL273" i="3"/>
  <c r="AT273" i="3"/>
  <c r="BB273" i="3"/>
  <c r="Z273" i="3"/>
  <c r="AP273" i="3"/>
  <c r="BF273" i="3"/>
  <c r="AH273" i="3"/>
  <c r="AX273" i="3"/>
  <c r="R273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S275" i="3"/>
  <c r="AA275" i="3"/>
  <c r="AI275" i="3"/>
  <c r="AQ275" i="3"/>
  <c r="AY275" i="3"/>
  <c r="BG275" i="3"/>
  <c r="W275" i="3"/>
  <c r="AM275" i="3"/>
  <c r="BC275" i="3"/>
  <c r="AE275" i="3"/>
  <c r="AU275" i="3"/>
  <c r="O275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P282" i="3"/>
  <c r="X282" i="3"/>
  <c r="AF282" i="3"/>
  <c r="AN282" i="3"/>
  <c r="AV282" i="3"/>
  <c r="BD282" i="3"/>
  <c r="AB282" i="3"/>
  <c r="AJ282" i="3"/>
  <c r="AR282" i="3"/>
  <c r="BH282" i="3"/>
  <c r="T282" i="3"/>
  <c r="AZ282" i="3"/>
  <c r="N284" i="3"/>
  <c r="P284" i="3"/>
  <c r="R284" i="3"/>
  <c r="T284" i="3"/>
  <c r="V284" i="3"/>
  <c r="X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M284" i="3"/>
  <c r="U284" i="3"/>
  <c r="AC284" i="3"/>
  <c r="AK284" i="3"/>
  <c r="AS284" i="3"/>
  <c r="BA284" i="3"/>
  <c r="BI284" i="3"/>
  <c r="Y284" i="3"/>
  <c r="AG284" i="3"/>
  <c r="AW284" i="3"/>
  <c r="Q284" i="3"/>
  <c r="AO284" i="3"/>
  <c r="BE284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Q289" i="3"/>
  <c r="Y289" i="3"/>
  <c r="AG289" i="3"/>
  <c r="AO289" i="3"/>
  <c r="AW289" i="3"/>
  <c r="BE289" i="3"/>
  <c r="M289" i="3"/>
  <c r="AC289" i="3"/>
  <c r="AS289" i="3"/>
  <c r="BI289" i="3"/>
  <c r="U289" i="3"/>
  <c r="AK289" i="3"/>
  <c r="BA289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V291" i="3"/>
  <c r="AD291" i="3"/>
  <c r="AL291" i="3"/>
  <c r="AT291" i="3"/>
  <c r="BB291" i="3"/>
  <c r="R291" i="3"/>
  <c r="AH291" i="3"/>
  <c r="AX291" i="3"/>
  <c r="Z291" i="3"/>
  <c r="AP291" i="3"/>
  <c r="BF291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O297" i="3"/>
  <c r="S297" i="3"/>
  <c r="W297" i="3"/>
  <c r="AA297" i="3"/>
  <c r="AE297" i="3"/>
  <c r="AI297" i="3"/>
  <c r="AM297" i="3"/>
  <c r="AQ297" i="3"/>
  <c r="AU297" i="3"/>
  <c r="AY297" i="3"/>
  <c r="BC297" i="3"/>
  <c r="BG297" i="3"/>
  <c r="Q297" i="3"/>
  <c r="Y297" i="3"/>
  <c r="AG297" i="3"/>
  <c r="AO297" i="3"/>
  <c r="AW297" i="3"/>
  <c r="BE297" i="3"/>
  <c r="M297" i="3"/>
  <c r="AC297" i="3"/>
  <c r="AS297" i="3"/>
  <c r="BI297" i="3"/>
  <c r="U297" i="3"/>
  <c r="AK297" i="3"/>
  <c r="BA297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O299" i="3"/>
  <c r="W299" i="3"/>
  <c r="AE299" i="3"/>
  <c r="AM299" i="3"/>
  <c r="AU299" i="3"/>
  <c r="BC299" i="3"/>
  <c r="AA299" i="3"/>
  <c r="AQ299" i="3"/>
  <c r="BG299" i="3"/>
  <c r="S299" i="3"/>
  <c r="AI299" i="3"/>
  <c r="AY299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P306" i="3"/>
  <c r="X306" i="3"/>
  <c r="AF306" i="3"/>
  <c r="AN306" i="3"/>
  <c r="AV306" i="3"/>
  <c r="BD306" i="3"/>
  <c r="T306" i="3"/>
  <c r="AJ306" i="3"/>
  <c r="AZ306" i="3"/>
  <c r="AB306" i="3"/>
  <c r="AR306" i="3"/>
  <c r="BH306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N308" i="3"/>
  <c r="V308" i="3"/>
  <c r="AD308" i="3"/>
  <c r="AL308" i="3"/>
  <c r="AT308" i="3"/>
  <c r="BB308" i="3"/>
  <c r="R308" i="3"/>
  <c r="AH308" i="3"/>
  <c r="AX308" i="3"/>
  <c r="Z308" i="3"/>
  <c r="AP308" i="3"/>
  <c r="BF308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O313" i="3"/>
  <c r="S313" i="3"/>
  <c r="W313" i="3"/>
  <c r="AA313" i="3"/>
  <c r="AE313" i="3"/>
  <c r="AI313" i="3"/>
  <c r="AM313" i="3"/>
  <c r="AQ313" i="3"/>
  <c r="AU313" i="3"/>
  <c r="AY313" i="3"/>
  <c r="BC313" i="3"/>
  <c r="BG313" i="3"/>
  <c r="Q313" i="3"/>
  <c r="Y313" i="3"/>
  <c r="AG313" i="3"/>
  <c r="AO313" i="3"/>
  <c r="AW313" i="3"/>
  <c r="BE313" i="3"/>
  <c r="M313" i="3"/>
  <c r="AC313" i="3"/>
  <c r="AS313" i="3"/>
  <c r="BI313" i="3"/>
  <c r="U313" i="3"/>
  <c r="AK313" i="3"/>
  <c r="BA313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O321" i="3"/>
  <c r="S321" i="3"/>
  <c r="W321" i="3"/>
  <c r="AA321" i="3"/>
  <c r="AE321" i="3"/>
  <c r="AI321" i="3"/>
  <c r="AM321" i="3"/>
  <c r="AQ321" i="3"/>
  <c r="AU321" i="3"/>
  <c r="AW321" i="3"/>
  <c r="AY321" i="3"/>
  <c r="BA321" i="3"/>
  <c r="BC321" i="3"/>
  <c r="BE321" i="3"/>
  <c r="BG321" i="3"/>
  <c r="BI321" i="3"/>
  <c r="Q321" i="3"/>
  <c r="Y321" i="3"/>
  <c r="AG321" i="3"/>
  <c r="AO321" i="3"/>
  <c r="AV321" i="3"/>
  <c r="AZ321" i="3"/>
  <c r="BD321" i="3"/>
  <c r="BH321" i="3"/>
  <c r="U321" i="3"/>
  <c r="AK321" i="3"/>
  <c r="AX321" i="3"/>
  <c r="BF321" i="3"/>
  <c r="M321" i="3"/>
  <c r="AC321" i="3"/>
  <c r="AS321" i="3"/>
  <c r="BB321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R329" i="3"/>
  <c r="Z329" i="3"/>
  <c r="AH329" i="3"/>
  <c r="AP329" i="3"/>
  <c r="AX329" i="3"/>
  <c r="BF329" i="3"/>
  <c r="N329" i="3"/>
  <c r="V329" i="3"/>
  <c r="AD329" i="3"/>
  <c r="AL329" i="3"/>
  <c r="AT329" i="3"/>
  <c r="BB329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N254" i="3"/>
  <c r="V254" i="3"/>
  <c r="AD254" i="3"/>
  <c r="AL254" i="3"/>
  <c r="AT254" i="3"/>
  <c r="BB254" i="3"/>
  <c r="Z254" i="3"/>
  <c r="AP254" i="3"/>
  <c r="BF254" i="3"/>
  <c r="R254" i="3"/>
  <c r="AX254" i="3"/>
  <c r="A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R256" i="3"/>
  <c r="Z256" i="3"/>
  <c r="AH256" i="3"/>
  <c r="AP256" i="3"/>
  <c r="AX256" i="3"/>
  <c r="BF256" i="3"/>
  <c r="V256" i="3"/>
  <c r="AL256" i="3"/>
  <c r="BB256" i="3"/>
  <c r="N256" i="3"/>
  <c r="AT256" i="3"/>
  <c r="AD256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AG270" i="3"/>
  <c r="AW270" i="3"/>
  <c r="AO270" i="3"/>
  <c r="Y270" i="3"/>
  <c r="BE270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Q272" i="3"/>
  <c r="Y272" i="3"/>
  <c r="AG272" i="3"/>
  <c r="AO272" i="3"/>
  <c r="AW272" i="3"/>
  <c r="BE272" i="3"/>
  <c r="M272" i="3"/>
  <c r="AC272" i="3"/>
  <c r="AS272" i="3"/>
  <c r="BI272" i="3"/>
  <c r="BA272" i="3"/>
  <c r="U272" i="3"/>
  <c r="AK272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O286" i="3"/>
  <c r="S286" i="3"/>
  <c r="W286" i="3"/>
  <c r="AA286" i="3"/>
  <c r="AE286" i="3"/>
  <c r="AI286" i="3"/>
  <c r="AM286" i="3"/>
  <c r="AQ286" i="3"/>
  <c r="AU286" i="3"/>
  <c r="AY286" i="3"/>
  <c r="BC286" i="3"/>
  <c r="BG286" i="3"/>
  <c r="Q286" i="3"/>
  <c r="Y286" i="3"/>
  <c r="AG286" i="3"/>
  <c r="AO286" i="3"/>
  <c r="AW286" i="3"/>
  <c r="BE286" i="3"/>
  <c r="U286" i="3"/>
  <c r="AK286" i="3"/>
  <c r="BA286" i="3"/>
  <c r="M286" i="3"/>
  <c r="AC286" i="3"/>
  <c r="AS286" i="3"/>
  <c r="BI286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T288" i="3"/>
  <c r="AB288" i="3"/>
  <c r="AJ288" i="3"/>
  <c r="AR288" i="3"/>
  <c r="AZ288" i="3"/>
  <c r="BH288" i="3"/>
  <c r="P288" i="3"/>
  <c r="AF288" i="3"/>
  <c r="AV288" i="3"/>
  <c r="X288" i="3"/>
  <c r="AN288" i="3"/>
  <c r="BD288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BE302" i="3"/>
  <c r="BG302" i="3"/>
  <c r="BI302" i="3"/>
  <c r="N302" i="3"/>
  <c r="R302" i="3"/>
  <c r="V302" i="3"/>
  <c r="Z302" i="3"/>
  <c r="AD302" i="3"/>
  <c r="AH302" i="3"/>
  <c r="AL302" i="3"/>
  <c r="AP302" i="3"/>
  <c r="AT302" i="3"/>
  <c r="AX302" i="3"/>
  <c r="BB302" i="3"/>
  <c r="BF302" i="3"/>
  <c r="T302" i="3"/>
  <c r="AB302" i="3"/>
  <c r="AJ302" i="3"/>
  <c r="AR302" i="3"/>
  <c r="AZ302" i="3"/>
  <c r="BH302" i="3"/>
  <c r="X302" i="3"/>
  <c r="AN302" i="3"/>
  <c r="BD302" i="3"/>
  <c r="P302" i="3"/>
  <c r="AF302" i="3"/>
  <c r="AV302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P304" i="3"/>
  <c r="T304" i="3"/>
  <c r="X304" i="3"/>
  <c r="AB304" i="3"/>
  <c r="AF304" i="3"/>
  <c r="AJ304" i="3"/>
  <c r="AN304" i="3"/>
  <c r="AR304" i="3"/>
  <c r="AV304" i="3"/>
  <c r="AZ304" i="3"/>
  <c r="BD304" i="3"/>
  <c r="BH304" i="3"/>
  <c r="R304" i="3"/>
  <c r="Z304" i="3"/>
  <c r="AH304" i="3"/>
  <c r="AP304" i="3"/>
  <c r="AX304" i="3"/>
  <c r="BF304" i="3"/>
  <c r="V304" i="3"/>
  <c r="AL304" i="3"/>
  <c r="BB304" i="3"/>
  <c r="N304" i="3"/>
  <c r="AD304" i="3"/>
  <c r="AT304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T318" i="3"/>
  <c r="AB318" i="3"/>
  <c r="AJ318" i="3"/>
  <c r="AR318" i="3"/>
  <c r="AZ318" i="3"/>
  <c r="BH318" i="3"/>
  <c r="X318" i="3"/>
  <c r="AN318" i="3"/>
  <c r="BD318" i="3"/>
  <c r="P318" i="3"/>
  <c r="AF318" i="3"/>
  <c r="AV318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S246" i="3"/>
  <c r="AA246" i="3"/>
  <c r="AI246" i="3"/>
  <c r="AQ246" i="3"/>
  <c r="AY246" i="3"/>
  <c r="BG246" i="3"/>
  <c r="O246" i="3"/>
  <c r="AE246" i="3"/>
  <c r="AU246" i="3"/>
  <c r="W246" i="3"/>
  <c r="BC246" i="3"/>
  <c r="AM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O248" i="3"/>
  <c r="W248" i="3"/>
  <c r="AE248" i="3"/>
  <c r="AM248" i="3"/>
  <c r="AU248" i="3"/>
  <c r="BC248" i="3"/>
  <c r="AA248" i="3"/>
  <c r="AQ248" i="3"/>
  <c r="BG248" i="3"/>
  <c r="S248" i="3"/>
  <c r="AY248" i="3"/>
  <c r="AI248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N262" i="3"/>
  <c r="R262" i="3"/>
  <c r="V262" i="3"/>
  <c r="Z262" i="3"/>
  <c r="AD262" i="3"/>
  <c r="AH262" i="3"/>
  <c r="AL262" i="3"/>
  <c r="AP262" i="3"/>
  <c r="AT262" i="3"/>
  <c r="AX262" i="3"/>
  <c r="BB262" i="3"/>
  <c r="BF262" i="3"/>
  <c r="T262" i="3"/>
  <c r="AB262" i="3"/>
  <c r="AJ262" i="3"/>
  <c r="AR262" i="3"/>
  <c r="AZ262" i="3"/>
  <c r="BH262" i="3"/>
  <c r="P262" i="3"/>
  <c r="AF262" i="3"/>
  <c r="AV262" i="3"/>
  <c r="AN262" i="3"/>
  <c r="BD262" i="3"/>
  <c r="X262" i="3"/>
  <c r="M264" i="3"/>
  <c r="O264" i="3"/>
  <c r="Q264" i="3"/>
  <c r="S264" i="3"/>
  <c r="U264" i="3"/>
  <c r="W264" i="3"/>
  <c r="Y264" i="3"/>
  <c r="AA264" i="3"/>
  <c r="AC264" i="3"/>
  <c r="AE264" i="3"/>
  <c r="AG264" i="3"/>
  <c r="AI264" i="3"/>
  <c r="AK264" i="3"/>
  <c r="AM264" i="3"/>
  <c r="AO264" i="3"/>
  <c r="AQ264" i="3"/>
  <c r="AS264" i="3"/>
  <c r="AU264" i="3"/>
  <c r="AW264" i="3"/>
  <c r="AY264" i="3"/>
  <c r="BA264" i="3"/>
  <c r="BC264" i="3"/>
  <c r="BE264" i="3"/>
  <c r="BG264" i="3"/>
  <c r="BI264" i="3"/>
  <c r="N264" i="3"/>
  <c r="R264" i="3"/>
  <c r="V264" i="3"/>
  <c r="Z264" i="3"/>
  <c r="AD264" i="3"/>
  <c r="AH264" i="3"/>
  <c r="AL264" i="3"/>
  <c r="AP264" i="3"/>
  <c r="AT264" i="3"/>
  <c r="AX264" i="3"/>
  <c r="BB264" i="3"/>
  <c r="BF264" i="3"/>
  <c r="P264" i="3"/>
  <c r="X264" i="3"/>
  <c r="AF264" i="3"/>
  <c r="AN264" i="3"/>
  <c r="AV264" i="3"/>
  <c r="BD264" i="3"/>
  <c r="AB264" i="3"/>
  <c r="AR264" i="3"/>
  <c r="BH264" i="3"/>
  <c r="AJ264" i="3"/>
  <c r="T264" i="3"/>
  <c r="AZ264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V278" i="3"/>
  <c r="AD278" i="3"/>
  <c r="AL278" i="3"/>
  <c r="AT278" i="3"/>
  <c r="BB278" i="3"/>
  <c r="R278" i="3"/>
  <c r="BN278" i="3" s="1"/>
  <c r="AH278" i="3"/>
  <c r="AX278" i="3"/>
  <c r="BF278" i="3"/>
  <c r="Z278" i="3"/>
  <c r="AP278" i="3"/>
  <c r="M280" i="3"/>
  <c r="O280" i="3"/>
  <c r="Q280" i="3"/>
  <c r="S280" i="3"/>
  <c r="U280" i="3"/>
  <c r="W280" i="3"/>
  <c r="Y280" i="3"/>
  <c r="P280" i="3"/>
  <c r="T280" i="3"/>
  <c r="X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R280" i="3"/>
  <c r="Z280" i="3"/>
  <c r="AD280" i="3"/>
  <c r="AH280" i="3"/>
  <c r="AL280" i="3"/>
  <c r="AP280" i="3"/>
  <c r="AT280" i="3"/>
  <c r="AX280" i="3"/>
  <c r="BB280" i="3"/>
  <c r="BF280" i="3"/>
  <c r="N280" i="3"/>
  <c r="AB280" i="3"/>
  <c r="AJ280" i="3"/>
  <c r="AR280" i="3"/>
  <c r="AZ280" i="3"/>
  <c r="BH280" i="3"/>
  <c r="AF280" i="3"/>
  <c r="AV280" i="3"/>
  <c r="V280" i="3"/>
  <c r="AN280" i="3"/>
  <c r="BD280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09" i="3"/>
  <c r="U309" i="3"/>
  <c r="AC309" i="3"/>
  <c r="AK309" i="3"/>
  <c r="AS309" i="3"/>
  <c r="BA309" i="3"/>
  <c r="BI309" i="3"/>
  <c r="Q309" i="3"/>
  <c r="AG309" i="3"/>
  <c r="AW309" i="3"/>
  <c r="Y309" i="3"/>
  <c r="AO309" i="3"/>
  <c r="BE309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S311" i="3"/>
  <c r="AA311" i="3"/>
  <c r="AI311" i="3"/>
  <c r="AQ311" i="3"/>
  <c r="AY311" i="3"/>
  <c r="BG311" i="3"/>
  <c r="O311" i="3"/>
  <c r="AE311" i="3"/>
  <c r="AU311" i="3"/>
  <c r="W311" i="3"/>
  <c r="AM311" i="3"/>
  <c r="BC311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M326" i="3"/>
  <c r="U326" i="3"/>
  <c r="AC326" i="3"/>
  <c r="AK326" i="3"/>
  <c r="AS326" i="3"/>
  <c r="BA326" i="3"/>
  <c r="BI326" i="3"/>
  <c r="Q326" i="3"/>
  <c r="Y326" i="3"/>
  <c r="AG326" i="3"/>
  <c r="AO326" i="3"/>
  <c r="AW326" i="3"/>
  <c r="BE32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6" i="3"/>
  <c r="V316" i="3"/>
  <c r="AD316" i="3"/>
  <c r="AL316" i="3"/>
  <c r="AT316" i="3"/>
  <c r="BB316" i="3"/>
  <c r="Z316" i="3"/>
  <c r="AP316" i="3"/>
  <c r="BF316" i="3"/>
  <c r="R316" i="3"/>
  <c r="AH316" i="3"/>
  <c r="AX316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O324" i="3"/>
  <c r="W324" i="3"/>
  <c r="AE324" i="3"/>
  <c r="AM324" i="3"/>
  <c r="AU324" i="3"/>
  <c r="BC324" i="3"/>
  <c r="S324" i="3"/>
  <c r="AA324" i="3"/>
  <c r="AI324" i="3"/>
  <c r="AQ324" i="3"/>
  <c r="AY324" i="3"/>
  <c r="BG32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W315" i="3"/>
  <c r="AE315" i="3"/>
  <c r="AM315" i="3"/>
  <c r="AU315" i="3"/>
  <c r="BC315" i="3"/>
  <c r="AA315" i="3"/>
  <c r="AQ315" i="3"/>
  <c r="BG315" i="3"/>
  <c r="S315" i="3"/>
  <c r="AI315" i="3"/>
  <c r="AY315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P323" i="3"/>
  <c r="X323" i="3"/>
  <c r="AF323" i="3"/>
  <c r="AN323" i="3"/>
  <c r="AV323" i="3"/>
  <c r="BD323" i="3"/>
  <c r="T323" i="3"/>
  <c r="AB323" i="3"/>
  <c r="AJ323" i="3"/>
  <c r="AR323" i="3"/>
  <c r="AZ323" i="3"/>
  <c r="BH323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N249" i="3"/>
  <c r="R249" i="3"/>
  <c r="V249" i="3"/>
  <c r="Z249" i="3"/>
  <c r="AD249" i="3"/>
  <c r="AH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T249" i="3"/>
  <c r="AB249" i="3"/>
  <c r="AJ249" i="3"/>
  <c r="AN249" i="3"/>
  <c r="AR249" i="3"/>
  <c r="AV249" i="3"/>
  <c r="AZ249" i="3"/>
  <c r="BD249" i="3"/>
  <c r="BH249" i="3"/>
  <c r="X249" i="3"/>
  <c r="AL249" i="3"/>
  <c r="AT249" i="3"/>
  <c r="BB249" i="3"/>
  <c r="AF249" i="3"/>
  <c r="AX249" i="3"/>
  <c r="AP249" i="3"/>
  <c r="P249" i="3"/>
  <c r="BF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S251" i="3"/>
  <c r="AA251" i="3"/>
  <c r="AI251" i="3"/>
  <c r="AQ251" i="3"/>
  <c r="AY251" i="3"/>
  <c r="BG251" i="3"/>
  <c r="O251" i="3"/>
  <c r="AE251" i="3"/>
  <c r="AU251" i="3"/>
  <c r="AM251" i="3"/>
  <c r="BC251" i="3"/>
  <c r="W251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P258" i="3"/>
  <c r="T258" i="3"/>
  <c r="X258" i="3"/>
  <c r="AB258" i="3"/>
  <c r="AF258" i="3"/>
  <c r="AJ258" i="3"/>
  <c r="AN258" i="3"/>
  <c r="AR258" i="3"/>
  <c r="AV258" i="3"/>
  <c r="AZ258" i="3"/>
  <c r="BD258" i="3"/>
  <c r="BH258" i="3"/>
  <c r="N258" i="3"/>
  <c r="V258" i="3"/>
  <c r="AD258" i="3"/>
  <c r="AL258" i="3"/>
  <c r="AT258" i="3"/>
  <c r="BB258" i="3"/>
  <c r="R258" i="3"/>
  <c r="AH258" i="3"/>
  <c r="AX258" i="3"/>
  <c r="AP258" i="3"/>
  <c r="Z258" i="3"/>
  <c r="BF258" i="3"/>
  <c r="M260" i="3"/>
  <c r="O260" i="3"/>
  <c r="Q260" i="3"/>
  <c r="S260" i="3"/>
  <c r="U260" i="3"/>
  <c r="W260" i="3"/>
  <c r="Y260" i="3"/>
  <c r="AA260" i="3"/>
  <c r="AC260" i="3"/>
  <c r="AE260" i="3"/>
  <c r="AG260" i="3"/>
  <c r="AI260" i="3"/>
  <c r="AK260" i="3"/>
  <c r="AM260" i="3"/>
  <c r="AO260" i="3"/>
  <c r="AQ260" i="3"/>
  <c r="AS260" i="3"/>
  <c r="AU260" i="3"/>
  <c r="AW260" i="3"/>
  <c r="AY260" i="3"/>
  <c r="BA260" i="3"/>
  <c r="BC260" i="3"/>
  <c r="BE260" i="3"/>
  <c r="BG260" i="3"/>
  <c r="BI260" i="3"/>
  <c r="N260" i="3"/>
  <c r="R260" i="3"/>
  <c r="V260" i="3"/>
  <c r="Z260" i="3"/>
  <c r="AD260" i="3"/>
  <c r="AH260" i="3"/>
  <c r="AL260" i="3"/>
  <c r="AP260" i="3"/>
  <c r="AT260" i="3"/>
  <c r="AX260" i="3"/>
  <c r="BB260" i="3"/>
  <c r="BF260" i="3"/>
  <c r="P260" i="3"/>
  <c r="X260" i="3"/>
  <c r="AF260" i="3"/>
  <c r="AN260" i="3"/>
  <c r="AV260" i="3"/>
  <c r="BD260" i="3"/>
  <c r="T260" i="3"/>
  <c r="AJ260" i="3"/>
  <c r="AZ260" i="3"/>
  <c r="AB260" i="3"/>
  <c r="BH260" i="3"/>
  <c r="AR260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W265" i="3"/>
  <c r="AG265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R267" i="3"/>
  <c r="Z267" i="3"/>
  <c r="AH267" i="3"/>
  <c r="AP267" i="3"/>
  <c r="AX267" i="3"/>
  <c r="BF267" i="3"/>
  <c r="V267" i="3"/>
  <c r="AL267" i="3"/>
  <c r="BB267" i="3"/>
  <c r="N267" i="3"/>
  <c r="AD267" i="3"/>
  <c r="AT267" i="3"/>
  <c r="N274" i="3"/>
  <c r="P274" i="3"/>
  <c r="R274" i="3"/>
  <c r="T274" i="3"/>
  <c r="V274" i="3"/>
  <c r="X274" i="3"/>
  <c r="Z274" i="3"/>
  <c r="AB274" i="3"/>
  <c r="AD274" i="3"/>
  <c r="AF274" i="3"/>
  <c r="AH274" i="3"/>
  <c r="AJ274" i="3"/>
  <c r="AL274" i="3"/>
  <c r="AN274" i="3"/>
  <c r="AP274" i="3"/>
  <c r="AR274" i="3"/>
  <c r="AT274" i="3"/>
  <c r="AV274" i="3"/>
  <c r="AX274" i="3"/>
  <c r="AZ274" i="3"/>
  <c r="BB274" i="3"/>
  <c r="BD274" i="3"/>
  <c r="BF274" i="3"/>
  <c r="BH274" i="3"/>
  <c r="O274" i="3"/>
  <c r="S274" i="3"/>
  <c r="W274" i="3"/>
  <c r="AA274" i="3"/>
  <c r="AE274" i="3"/>
  <c r="AI274" i="3"/>
  <c r="AM274" i="3"/>
  <c r="AQ274" i="3"/>
  <c r="AU274" i="3"/>
  <c r="AY274" i="3"/>
  <c r="BC274" i="3"/>
  <c r="BG274" i="3"/>
  <c r="M274" i="3"/>
  <c r="U274" i="3"/>
  <c r="AC274" i="3"/>
  <c r="AK274" i="3"/>
  <c r="AS274" i="3"/>
  <c r="BA274" i="3"/>
  <c r="BI274" i="3"/>
  <c r="Y274" i="3"/>
  <c r="AO274" i="3"/>
  <c r="BE274" i="3"/>
  <c r="AG274" i="3"/>
  <c r="AW274" i="3"/>
  <c r="Q274" i="3"/>
  <c r="M276" i="3"/>
  <c r="O276" i="3"/>
  <c r="Q276" i="3"/>
  <c r="S276" i="3"/>
  <c r="U276" i="3"/>
  <c r="W276" i="3"/>
  <c r="Y276" i="3"/>
  <c r="AA276" i="3"/>
  <c r="AC276" i="3"/>
  <c r="AE276" i="3"/>
  <c r="AG276" i="3"/>
  <c r="AI276" i="3"/>
  <c r="AK276" i="3"/>
  <c r="AM276" i="3"/>
  <c r="AO276" i="3"/>
  <c r="AQ276" i="3"/>
  <c r="AS276" i="3"/>
  <c r="AU276" i="3"/>
  <c r="AW276" i="3"/>
  <c r="AY276" i="3"/>
  <c r="BA276" i="3"/>
  <c r="BC276" i="3"/>
  <c r="BE276" i="3"/>
  <c r="BG276" i="3"/>
  <c r="BI276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R276" i="3"/>
  <c r="Z276" i="3"/>
  <c r="AH276" i="3"/>
  <c r="AP276" i="3"/>
  <c r="AX276" i="3"/>
  <c r="BF276" i="3"/>
  <c r="V276" i="3"/>
  <c r="AL276" i="3"/>
  <c r="BB276" i="3"/>
  <c r="AD276" i="3"/>
  <c r="N276" i="3"/>
  <c r="AT276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O281" i="3"/>
  <c r="S281" i="3"/>
  <c r="W281" i="3"/>
  <c r="AA281" i="3"/>
  <c r="AE281" i="3"/>
  <c r="AI281" i="3"/>
  <c r="AM281" i="3"/>
  <c r="AQ281" i="3"/>
  <c r="AU281" i="3"/>
  <c r="AY281" i="3"/>
  <c r="BC281" i="3"/>
  <c r="BG281" i="3"/>
  <c r="Q281" i="3"/>
  <c r="Y281" i="3"/>
  <c r="AG281" i="3"/>
  <c r="AO281" i="3"/>
  <c r="AW281" i="3"/>
  <c r="BE281" i="3"/>
  <c r="M281" i="3"/>
  <c r="AC281" i="3"/>
  <c r="AS281" i="3"/>
  <c r="BI281" i="3"/>
  <c r="U281" i="3"/>
  <c r="AK281" i="3"/>
  <c r="BA281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P283" i="3"/>
  <c r="T283" i="3"/>
  <c r="X283" i="3"/>
  <c r="AB283" i="3"/>
  <c r="AF283" i="3"/>
  <c r="AJ283" i="3"/>
  <c r="AN283" i="3"/>
  <c r="AR283" i="3"/>
  <c r="AV283" i="3"/>
  <c r="AZ283" i="3"/>
  <c r="BD283" i="3"/>
  <c r="BH283" i="3"/>
  <c r="N283" i="3"/>
  <c r="V283" i="3"/>
  <c r="AD283" i="3"/>
  <c r="AL283" i="3"/>
  <c r="AT283" i="3"/>
  <c r="BB283" i="3"/>
  <c r="Z283" i="3"/>
  <c r="AP283" i="3"/>
  <c r="BF283" i="3"/>
  <c r="R283" i="3"/>
  <c r="AH283" i="3"/>
  <c r="AX283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BI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P290" i="3"/>
  <c r="X290" i="3"/>
  <c r="AF290" i="3"/>
  <c r="AN290" i="3"/>
  <c r="AV290" i="3"/>
  <c r="BD290" i="3"/>
  <c r="AB290" i="3"/>
  <c r="AJ290" i="3"/>
  <c r="AZ290" i="3"/>
  <c r="T290" i="3"/>
  <c r="AR290" i="3"/>
  <c r="BH290" i="3"/>
  <c r="N292" i="3"/>
  <c r="P292" i="3"/>
  <c r="R292" i="3"/>
  <c r="T292" i="3"/>
  <c r="V292" i="3"/>
  <c r="X292" i="3"/>
  <c r="Z292" i="3"/>
  <c r="AB292" i="3"/>
  <c r="AD292" i="3"/>
  <c r="AF292" i="3"/>
  <c r="AH292" i="3"/>
  <c r="AJ292" i="3"/>
  <c r="AL292" i="3"/>
  <c r="AN292" i="3"/>
  <c r="AP292" i="3"/>
  <c r="AR292" i="3"/>
  <c r="AT292" i="3"/>
  <c r="AV292" i="3"/>
  <c r="AX292" i="3"/>
  <c r="AZ292" i="3"/>
  <c r="BB292" i="3"/>
  <c r="BD292" i="3"/>
  <c r="BF292" i="3"/>
  <c r="BH292" i="3"/>
  <c r="O292" i="3"/>
  <c r="S292" i="3"/>
  <c r="W292" i="3"/>
  <c r="AA292" i="3"/>
  <c r="AE292" i="3"/>
  <c r="AI292" i="3"/>
  <c r="AM292" i="3"/>
  <c r="AQ292" i="3"/>
  <c r="AU292" i="3"/>
  <c r="AY292" i="3"/>
  <c r="BC292" i="3"/>
  <c r="BG292" i="3"/>
  <c r="M292" i="3"/>
  <c r="U292" i="3"/>
  <c r="AC292" i="3"/>
  <c r="AK292" i="3"/>
  <c r="AS292" i="3"/>
  <c r="BA292" i="3"/>
  <c r="BI292" i="3"/>
  <c r="Q292" i="3"/>
  <c r="AG292" i="3"/>
  <c r="AW292" i="3"/>
  <c r="Y292" i="3"/>
  <c r="AO292" i="3"/>
  <c r="BE292" i="3"/>
  <c r="N294" i="3"/>
  <c r="P294" i="3"/>
  <c r="R294" i="3"/>
  <c r="T294" i="3"/>
  <c r="V294" i="3"/>
  <c r="X294" i="3"/>
  <c r="Z294" i="3"/>
  <c r="AB294" i="3"/>
  <c r="AD294" i="3"/>
  <c r="AF294" i="3"/>
  <c r="AH294" i="3"/>
  <c r="AJ294" i="3"/>
  <c r="AL294" i="3"/>
  <c r="AN294" i="3"/>
  <c r="AP294" i="3"/>
  <c r="AR294" i="3"/>
  <c r="AT294" i="3"/>
  <c r="AV294" i="3"/>
  <c r="AX294" i="3"/>
  <c r="AZ294" i="3"/>
  <c r="BB294" i="3"/>
  <c r="BD294" i="3"/>
  <c r="BF294" i="3"/>
  <c r="BH294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4" i="3"/>
  <c r="Y294" i="3"/>
  <c r="AG294" i="3"/>
  <c r="AO294" i="3"/>
  <c r="AW294" i="3"/>
  <c r="BE294" i="3"/>
  <c r="U294" i="3"/>
  <c r="AK294" i="3"/>
  <c r="BA294" i="3"/>
  <c r="M294" i="3"/>
  <c r="AC294" i="3"/>
  <c r="AS294" i="3"/>
  <c r="BI294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N295" i="3"/>
  <c r="V295" i="3"/>
  <c r="AD295" i="3"/>
  <c r="AL295" i="3"/>
  <c r="AT295" i="3"/>
  <c r="BB295" i="3"/>
  <c r="R295" i="3"/>
  <c r="AH295" i="3"/>
  <c r="AX295" i="3"/>
  <c r="Z295" i="3"/>
  <c r="AP295" i="3"/>
  <c r="BF295" i="3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T296" i="3"/>
  <c r="AB296" i="3"/>
  <c r="AJ296" i="3"/>
  <c r="AR296" i="3"/>
  <c r="AZ296" i="3"/>
  <c r="BH296" i="3"/>
  <c r="P296" i="3"/>
  <c r="AF296" i="3"/>
  <c r="AV296" i="3"/>
  <c r="X296" i="3"/>
  <c r="AN296" i="3"/>
  <c r="BD296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X298" i="3"/>
  <c r="AF298" i="3"/>
  <c r="AN298" i="3"/>
  <c r="AV298" i="3"/>
  <c r="BD298" i="3"/>
  <c r="AB298" i="3"/>
  <c r="AR298" i="3"/>
  <c r="BH298" i="3"/>
  <c r="T298" i="3"/>
  <c r="AJ298" i="3"/>
  <c r="AZ298" i="3"/>
  <c r="M300" i="3"/>
  <c r="O300" i="3"/>
  <c r="Q300" i="3"/>
  <c r="S300" i="3"/>
  <c r="U300" i="3"/>
  <c r="W300" i="3"/>
  <c r="Y300" i="3"/>
  <c r="AA300" i="3"/>
  <c r="AC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N300" i="3"/>
  <c r="V300" i="3"/>
  <c r="AD300" i="3"/>
  <c r="AL300" i="3"/>
  <c r="AT300" i="3"/>
  <c r="BB300" i="3"/>
  <c r="Z300" i="3"/>
  <c r="AP300" i="3"/>
  <c r="BF300" i="3"/>
  <c r="R300" i="3"/>
  <c r="AH300" i="3"/>
  <c r="AX300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Q305" i="3"/>
  <c r="Y305" i="3"/>
  <c r="AG305" i="3"/>
  <c r="AO305" i="3"/>
  <c r="AW305" i="3"/>
  <c r="BE305" i="3"/>
  <c r="U305" i="3"/>
  <c r="AK305" i="3"/>
  <c r="BA305" i="3"/>
  <c r="M305" i="3"/>
  <c r="AC305" i="3"/>
  <c r="AS305" i="3"/>
  <c r="BI305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O307" i="3"/>
  <c r="W307" i="3"/>
  <c r="AE307" i="3"/>
  <c r="AM307" i="3"/>
  <c r="AU307" i="3"/>
  <c r="BC307" i="3"/>
  <c r="S307" i="3"/>
  <c r="AI307" i="3"/>
  <c r="AY307" i="3"/>
  <c r="AA307" i="3"/>
  <c r="AQ307" i="3"/>
  <c r="BG307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P314" i="3"/>
  <c r="X314" i="3"/>
  <c r="AF314" i="3"/>
  <c r="AN314" i="3"/>
  <c r="AV314" i="3"/>
  <c r="BD314" i="3"/>
  <c r="AB314" i="3"/>
  <c r="AR314" i="3"/>
  <c r="BH314" i="3"/>
  <c r="T314" i="3"/>
  <c r="AJ314" i="3"/>
  <c r="AZ314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Q322" i="3"/>
  <c r="Y322" i="3"/>
  <c r="AG322" i="3"/>
  <c r="AO322" i="3"/>
  <c r="AW322" i="3"/>
  <c r="BE322" i="3"/>
  <c r="M322" i="3"/>
  <c r="U322" i="3"/>
  <c r="AC322" i="3"/>
  <c r="AK322" i="3"/>
  <c r="AS322" i="3"/>
  <c r="BA322" i="3"/>
  <c r="BI322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Q330" i="3"/>
  <c r="Y330" i="3"/>
  <c r="AG330" i="3"/>
  <c r="AO330" i="3"/>
  <c r="AW330" i="3"/>
  <c r="BE330" i="3"/>
  <c r="M330" i="3"/>
  <c r="U330" i="3"/>
  <c r="AC330" i="3"/>
  <c r="AK330" i="3"/>
  <c r="AS330" i="3"/>
  <c r="BA330" i="3"/>
  <c r="BI330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R331" i="3"/>
  <c r="V331" i="3"/>
  <c r="Z331" i="3"/>
  <c r="AD331" i="3"/>
  <c r="AH331" i="3"/>
  <c r="AL331" i="3"/>
  <c r="AP331" i="3"/>
  <c r="AT331" i="3"/>
  <c r="AX331" i="3"/>
  <c r="BB331" i="3"/>
  <c r="BF331" i="3"/>
  <c r="P331" i="3"/>
  <c r="X331" i="3"/>
  <c r="AF331" i="3"/>
  <c r="AN331" i="3"/>
  <c r="AV331" i="3"/>
  <c r="BD331" i="3"/>
  <c r="T331" i="3"/>
  <c r="AB331" i="3"/>
  <c r="AJ331" i="3"/>
  <c r="AR331" i="3"/>
  <c r="AZ331" i="3"/>
  <c r="BH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O332" i="3"/>
  <c r="W332" i="3"/>
  <c r="AE332" i="3"/>
  <c r="AM332" i="3"/>
  <c r="AU332" i="3"/>
  <c r="BC332" i="3"/>
  <c r="S332" i="3"/>
  <c r="AA332" i="3"/>
  <c r="AI332" i="3"/>
  <c r="AQ332" i="3"/>
  <c r="AY332" i="3"/>
  <c r="BG332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P333" i="3"/>
  <c r="T333" i="3"/>
  <c r="X333" i="3"/>
  <c r="AB333" i="3"/>
  <c r="AF333" i="3"/>
  <c r="AJ333" i="3"/>
  <c r="AN333" i="3"/>
  <c r="AR333" i="3"/>
  <c r="AV333" i="3"/>
  <c r="AZ333" i="3"/>
  <c r="BD333" i="3"/>
  <c r="BH333" i="3"/>
  <c r="N333" i="3"/>
  <c r="V333" i="3"/>
  <c r="AD333" i="3"/>
  <c r="AL333" i="3"/>
  <c r="AT333" i="3"/>
  <c r="BB333" i="3"/>
  <c r="R333" i="3"/>
  <c r="Z333" i="3"/>
  <c r="AH333" i="3"/>
  <c r="AP333" i="3"/>
  <c r="AX333" i="3"/>
  <c r="BF333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U334" i="3"/>
  <c r="AC334" i="3"/>
  <c r="AK334" i="3"/>
  <c r="AS334" i="3"/>
  <c r="BA334" i="3"/>
  <c r="BI334" i="3"/>
  <c r="Q334" i="3"/>
  <c r="Y334" i="3"/>
  <c r="AG334" i="3"/>
  <c r="AO334" i="3"/>
  <c r="AW334" i="3"/>
  <c r="BE334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Q335" i="3"/>
  <c r="U335" i="3"/>
  <c r="Y335" i="3"/>
  <c r="AC335" i="3"/>
  <c r="AG335" i="3"/>
  <c r="AK335" i="3"/>
  <c r="AO335" i="3"/>
  <c r="AS335" i="3"/>
  <c r="AW335" i="3"/>
  <c r="BA335" i="3"/>
  <c r="BE335" i="3"/>
  <c r="BI335" i="3"/>
  <c r="S335" i="3"/>
  <c r="AA335" i="3"/>
  <c r="AI335" i="3"/>
  <c r="AQ335" i="3"/>
  <c r="AY335" i="3"/>
  <c r="BG335" i="3"/>
  <c r="O335" i="3"/>
  <c r="W335" i="3"/>
  <c r="AE335" i="3"/>
  <c r="AM335" i="3"/>
  <c r="AU335" i="3"/>
  <c r="BC335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Q336" i="3"/>
  <c r="Y336" i="3"/>
  <c r="U336" i="3"/>
  <c r="AG336" i="3"/>
  <c r="AO336" i="3"/>
  <c r="AW336" i="3"/>
  <c r="BE336" i="3"/>
  <c r="M336" i="3"/>
  <c r="AC336" i="3"/>
  <c r="AK336" i="3"/>
  <c r="AS336" i="3"/>
  <c r="BA336" i="3"/>
  <c r="BI336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R337" i="3"/>
  <c r="V337" i="3"/>
  <c r="Z337" i="3"/>
  <c r="AD337" i="3"/>
  <c r="AH337" i="3"/>
  <c r="AL337" i="3"/>
  <c r="AP337" i="3"/>
  <c r="AT337" i="3"/>
  <c r="AX337" i="3"/>
  <c r="BB337" i="3"/>
  <c r="BF337" i="3"/>
  <c r="P337" i="3"/>
  <c r="X337" i="3"/>
  <c r="AF337" i="3"/>
  <c r="AN337" i="3"/>
  <c r="AV337" i="3"/>
  <c r="BD337" i="3"/>
  <c r="T337" i="3"/>
  <c r="AB337" i="3"/>
  <c r="AJ337" i="3"/>
  <c r="AR337" i="3"/>
  <c r="AZ337" i="3"/>
  <c r="BH337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O338" i="3"/>
  <c r="W338" i="3"/>
  <c r="AE338" i="3"/>
  <c r="AM338" i="3"/>
  <c r="AU338" i="3"/>
  <c r="BC338" i="3"/>
  <c r="S338" i="3"/>
  <c r="AA338" i="3"/>
  <c r="AI338" i="3"/>
  <c r="AQ338" i="3"/>
  <c r="AY338" i="3"/>
  <c r="BG338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N339" i="3"/>
  <c r="V339" i="3"/>
  <c r="AD339" i="3"/>
  <c r="AL339" i="3"/>
  <c r="AT339" i="3"/>
  <c r="BB339" i="3"/>
  <c r="R339" i="3"/>
  <c r="Z339" i="3"/>
  <c r="AH339" i="3"/>
  <c r="AP339" i="3"/>
  <c r="AX339" i="3"/>
  <c r="BF339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M340" i="3"/>
  <c r="U340" i="3"/>
  <c r="AC340" i="3"/>
  <c r="AK340" i="3"/>
  <c r="AS340" i="3"/>
  <c r="BA340" i="3"/>
  <c r="BI340" i="3"/>
  <c r="Q340" i="3"/>
  <c r="Y340" i="3"/>
  <c r="AG340" i="3"/>
  <c r="AO340" i="3"/>
  <c r="AW340" i="3"/>
  <c r="BE340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T341" i="3"/>
  <c r="AB341" i="3"/>
  <c r="AJ341" i="3"/>
  <c r="AR341" i="3"/>
  <c r="AZ341" i="3"/>
  <c r="BH341" i="3"/>
  <c r="P341" i="3"/>
  <c r="X341" i="3"/>
  <c r="AF341" i="3"/>
  <c r="AN341" i="3"/>
  <c r="AV341" i="3"/>
  <c r="BD341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S342" i="3"/>
  <c r="AA342" i="3"/>
  <c r="AI342" i="3"/>
  <c r="AQ342" i="3"/>
  <c r="AY342" i="3"/>
  <c r="BG342" i="3"/>
  <c r="O342" i="3"/>
  <c r="W342" i="3"/>
  <c r="AE342" i="3"/>
  <c r="AM342" i="3"/>
  <c r="AU342" i="3"/>
  <c r="BC342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P343" i="3"/>
  <c r="T343" i="3"/>
  <c r="X343" i="3"/>
  <c r="AB343" i="3"/>
  <c r="AF343" i="3"/>
  <c r="AJ343" i="3"/>
  <c r="AN343" i="3"/>
  <c r="AR343" i="3"/>
  <c r="AV343" i="3"/>
  <c r="AZ343" i="3"/>
  <c r="BD343" i="3"/>
  <c r="BH343" i="3"/>
  <c r="R343" i="3"/>
  <c r="Z343" i="3"/>
  <c r="AH343" i="3"/>
  <c r="AP343" i="3"/>
  <c r="AX343" i="3"/>
  <c r="BF343" i="3"/>
  <c r="N343" i="3"/>
  <c r="V343" i="3"/>
  <c r="AD343" i="3"/>
  <c r="AL343" i="3"/>
  <c r="AT343" i="3"/>
  <c r="BB343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Q344" i="3"/>
  <c r="Y344" i="3"/>
  <c r="AG344" i="3"/>
  <c r="AO344" i="3"/>
  <c r="AW344" i="3"/>
  <c r="BE344" i="3"/>
  <c r="M344" i="3"/>
  <c r="U344" i="3"/>
  <c r="AC344" i="3"/>
  <c r="AK344" i="3"/>
  <c r="AS344" i="3"/>
  <c r="BA344" i="3"/>
  <c r="BI344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R345" i="3"/>
  <c r="V345" i="3"/>
  <c r="Z345" i="3"/>
  <c r="AD345" i="3"/>
  <c r="AH345" i="3"/>
  <c r="AL345" i="3"/>
  <c r="AP345" i="3"/>
  <c r="AT345" i="3"/>
  <c r="AX345" i="3"/>
  <c r="BB345" i="3"/>
  <c r="BF345" i="3"/>
  <c r="P345" i="3"/>
  <c r="X345" i="3"/>
  <c r="AF345" i="3"/>
  <c r="AN345" i="3"/>
  <c r="AV345" i="3"/>
  <c r="BD345" i="3"/>
  <c r="T345" i="3"/>
  <c r="AB345" i="3"/>
  <c r="AJ345" i="3"/>
  <c r="AR345" i="3"/>
  <c r="AZ345" i="3"/>
  <c r="BH345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O346" i="3"/>
  <c r="W346" i="3"/>
  <c r="AE346" i="3"/>
  <c r="AM346" i="3"/>
  <c r="AU346" i="3"/>
  <c r="BC346" i="3"/>
  <c r="S346" i="3"/>
  <c r="AA346" i="3"/>
  <c r="AI346" i="3"/>
  <c r="AQ346" i="3"/>
  <c r="AY346" i="3"/>
  <c r="BG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N347" i="3"/>
  <c r="V347" i="3"/>
  <c r="AD347" i="3"/>
  <c r="AL347" i="3"/>
  <c r="AT347" i="3"/>
  <c r="BB347" i="3"/>
  <c r="R347" i="3"/>
  <c r="Z347" i="3"/>
  <c r="AH347" i="3"/>
  <c r="AP347" i="3"/>
  <c r="AX347" i="3"/>
  <c r="BF347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O348" i="3"/>
  <c r="S348" i="3"/>
  <c r="W348" i="3"/>
  <c r="AA348" i="3"/>
  <c r="AE348" i="3"/>
  <c r="AI348" i="3"/>
  <c r="AM348" i="3"/>
  <c r="AQ348" i="3"/>
  <c r="AU348" i="3"/>
  <c r="AY348" i="3"/>
  <c r="BC348" i="3"/>
  <c r="BG348" i="3"/>
  <c r="M348" i="3"/>
  <c r="U348" i="3"/>
  <c r="AC348" i="3"/>
  <c r="AK348" i="3"/>
  <c r="AS348" i="3"/>
  <c r="BA348" i="3"/>
  <c r="BI348" i="3"/>
  <c r="Q348" i="3"/>
  <c r="Y348" i="3"/>
  <c r="AG348" i="3"/>
  <c r="AO348" i="3"/>
  <c r="AW348" i="3"/>
  <c r="BE348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49" i="3"/>
  <c r="R349" i="3"/>
  <c r="V349" i="3"/>
  <c r="Z349" i="3"/>
  <c r="AD349" i="3"/>
  <c r="AH349" i="3"/>
  <c r="AL349" i="3"/>
  <c r="AP349" i="3"/>
  <c r="AT349" i="3"/>
  <c r="AX349" i="3"/>
  <c r="BB349" i="3"/>
  <c r="BF349" i="3"/>
  <c r="T349" i="3"/>
  <c r="AB349" i="3"/>
  <c r="AJ349" i="3"/>
  <c r="AR349" i="3"/>
  <c r="AZ349" i="3"/>
  <c r="BH349" i="3"/>
  <c r="P349" i="3"/>
  <c r="X349" i="3"/>
  <c r="AF349" i="3"/>
  <c r="AN349" i="3"/>
  <c r="AV349" i="3"/>
  <c r="BD349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Q350" i="3"/>
  <c r="U350" i="3"/>
  <c r="Y350" i="3"/>
  <c r="AC350" i="3"/>
  <c r="AG350" i="3"/>
  <c r="AK350" i="3"/>
  <c r="AO350" i="3"/>
  <c r="AS350" i="3"/>
  <c r="AW350" i="3"/>
  <c r="BA350" i="3"/>
  <c r="BE350" i="3"/>
  <c r="BI350" i="3"/>
  <c r="S350" i="3"/>
  <c r="AA350" i="3"/>
  <c r="AI350" i="3"/>
  <c r="AQ350" i="3"/>
  <c r="AY350" i="3"/>
  <c r="BG350" i="3"/>
  <c r="O350" i="3"/>
  <c r="W350" i="3"/>
  <c r="AE350" i="3"/>
  <c r="AM350" i="3"/>
  <c r="AU350" i="3"/>
  <c r="BC350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P351" i="3"/>
  <c r="T351" i="3"/>
  <c r="X351" i="3"/>
  <c r="AB351" i="3"/>
  <c r="AF351" i="3"/>
  <c r="AJ351" i="3"/>
  <c r="AN351" i="3"/>
  <c r="AR351" i="3"/>
  <c r="AV351" i="3"/>
  <c r="AZ351" i="3"/>
  <c r="BD351" i="3"/>
  <c r="BH351" i="3"/>
  <c r="R351" i="3"/>
  <c r="Z351" i="3"/>
  <c r="AH351" i="3"/>
  <c r="AP351" i="3"/>
  <c r="AX351" i="3"/>
  <c r="BF351" i="3"/>
  <c r="N351" i="3"/>
  <c r="V351" i="3"/>
  <c r="AD351" i="3"/>
  <c r="AL351" i="3"/>
  <c r="AT351" i="3"/>
  <c r="BB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Q352" i="3"/>
  <c r="Y352" i="3"/>
  <c r="AG352" i="3"/>
  <c r="AO352" i="3"/>
  <c r="AW352" i="3"/>
  <c r="BE352" i="3"/>
  <c r="M352" i="3"/>
  <c r="U352" i="3"/>
  <c r="AC352" i="3"/>
  <c r="AK352" i="3"/>
  <c r="AS352" i="3"/>
  <c r="BA352" i="3"/>
  <c r="BI352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N353" i="3"/>
  <c r="R353" i="3"/>
  <c r="V353" i="3"/>
  <c r="Z353" i="3"/>
  <c r="AD353" i="3"/>
  <c r="AH353" i="3"/>
  <c r="AL353" i="3"/>
  <c r="AP353" i="3"/>
  <c r="AT353" i="3"/>
  <c r="AX353" i="3"/>
  <c r="BB353" i="3"/>
  <c r="BF353" i="3"/>
  <c r="P353" i="3"/>
  <c r="X353" i="3"/>
  <c r="AF353" i="3"/>
  <c r="AN353" i="3"/>
  <c r="AV353" i="3"/>
  <c r="BD353" i="3"/>
  <c r="T353" i="3"/>
  <c r="AB353" i="3"/>
  <c r="AJ353" i="3"/>
  <c r="AR353" i="3"/>
  <c r="AZ353" i="3"/>
  <c r="BH353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Q354" i="3"/>
  <c r="U354" i="3"/>
  <c r="Y354" i="3"/>
  <c r="AC354" i="3"/>
  <c r="AG354" i="3"/>
  <c r="AK354" i="3"/>
  <c r="AO354" i="3"/>
  <c r="AS354" i="3"/>
  <c r="AW354" i="3"/>
  <c r="BA354" i="3"/>
  <c r="BE354" i="3"/>
  <c r="BI354" i="3"/>
  <c r="O354" i="3"/>
  <c r="W354" i="3"/>
  <c r="AE354" i="3"/>
  <c r="AM354" i="3"/>
  <c r="AU354" i="3"/>
  <c r="BC354" i="3"/>
  <c r="S354" i="3"/>
  <c r="AA354" i="3"/>
  <c r="AI354" i="3"/>
  <c r="AQ354" i="3"/>
  <c r="AY354" i="3"/>
  <c r="BG354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P355" i="3"/>
  <c r="T355" i="3"/>
  <c r="X355" i="3"/>
  <c r="AB355" i="3"/>
  <c r="AF355" i="3"/>
  <c r="AJ355" i="3"/>
  <c r="AN355" i="3"/>
  <c r="AR355" i="3"/>
  <c r="AV355" i="3"/>
  <c r="AZ355" i="3"/>
  <c r="BD355" i="3"/>
  <c r="BH355" i="3"/>
  <c r="N355" i="3"/>
  <c r="V355" i="3"/>
  <c r="AD355" i="3"/>
  <c r="AL355" i="3"/>
  <c r="AT355" i="3"/>
  <c r="BB355" i="3"/>
  <c r="R355" i="3"/>
  <c r="Z355" i="3"/>
  <c r="AH355" i="3"/>
  <c r="AP355" i="3"/>
  <c r="AX355" i="3"/>
  <c r="BF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U356" i="3"/>
  <c r="AC356" i="3"/>
  <c r="AK356" i="3"/>
  <c r="AS356" i="3"/>
  <c r="BA356" i="3"/>
  <c r="BI356" i="3"/>
  <c r="Q356" i="3"/>
  <c r="Y356" i="3"/>
  <c r="AG356" i="3"/>
  <c r="AO356" i="3"/>
  <c r="AW356" i="3"/>
  <c r="BE356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R357" i="3"/>
  <c r="V357" i="3"/>
  <c r="Z357" i="3"/>
  <c r="AD357" i="3"/>
  <c r="AH357" i="3"/>
  <c r="AL357" i="3"/>
  <c r="AP357" i="3"/>
  <c r="AT357" i="3"/>
  <c r="AX357" i="3"/>
  <c r="BB357" i="3"/>
  <c r="BF357" i="3"/>
  <c r="T357" i="3"/>
  <c r="AB357" i="3"/>
  <c r="AJ357" i="3"/>
  <c r="AR357" i="3"/>
  <c r="AZ357" i="3"/>
  <c r="BH357" i="3"/>
  <c r="P357" i="3"/>
  <c r="X357" i="3"/>
  <c r="AF357" i="3"/>
  <c r="AN357" i="3"/>
  <c r="AV357" i="3"/>
  <c r="BD357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Q358" i="3"/>
  <c r="U358" i="3"/>
  <c r="Y358" i="3"/>
  <c r="AC358" i="3"/>
  <c r="AG358" i="3"/>
  <c r="AK358" i="3"/>
  <c r="AO358" i="3"/>
  <c r="AS358" i="3"/>
  <c r="AW358" i="3"/>
  <c r="BA358" i="3"/>
  <c r="BE358" i="3"/>
  <c r="BI358" i="3"/>
  <c r="S358" i="3"/>
  <c r="AA358" i="3"/>
  <c r="AI358" i="3"/>
  <c r="AQ358" i="3"/>
  <c r="AY358" i="3"/>
  <c r="BG358" i="3"/>
  <c r="O358" i="3"/>
  <c r="W358" i="3"/>
  <c r="AE358" i="3"/>
  <c r="AM358" i="3"/>
  <c r="AU358" i="3"/>
  <c r="BC358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P359" i="3"/>
  <c r="T359" i="3"/>
  <c r="X359" i="3"/>
  <c r="AB359" i="3"/>
  <c r="AF359" i="3"/>
  <c r="AJ359" i="3"/>
  <c r="AN359" i="3"/>
  <c r="AR359" i="3"/>
  <c r="AV359" i="3"/>
  <c r="AZ359" i="3"/>
  <c r="BD359" i="3"/>
  <c r="BH359" i="3"/>
  <c r="R359" i="3"/>
  <c r="Z359" i="3"/>
  <c r="AH359" i="3"/>
  <c r="AP359" i="3"/>
  <c r="AX359" i="3"/>
  <c r="BF359" i="3"/>
  <c r="N359" i="3"/>
  <c r="V359" i="3"/>
  <c r="AD359" i="3"/>
  <c r="AL359" i="3"/>
  <c r="AT359" i="3"/>
  <c r="BB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Q360" i="3"/>
  <c r="Y360" i="3"/>
  <c r="AG360" i="3"/>
  <c r="AO360" i="3"/>
  <c r="AW360" i="3"/>
  <c r="BE360" i="3"/>
  <c r="M360" i="3"/>
  <c r="U360" i="3"/>
  <c r="AC360" i="3"/>
  <c r="AK360" i="3"/>
  <c r="AS360" i="3"/>
  <c r="BA360" i="3"/>
  <c r="BI360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R361" i="3"/>
  <c r="V361" i="3"/>
  <c r="Z361" i="3"/>
  <c r="AD361" i="3"/>
  <c r="AH361" i="3"/>
  <c r="AL361" i="3"/>
  <c r="AP361" i="3"/>
  <c r="AT361" i="3"/>
  <c r="AX361" i="3"/>
  <c r="BB361" i="3"/>
  <c r="BF361" i="3"/>
  <c r="P361" i="3"/>
  <c r="X361" i="3"/>
  <c r="AF361" i="3"/>
  <c r="AN361" i="3"/>
  <c r="AV361" i="3"/>
  <c r="BD361" i="3"/>
  <c r="T361" i="3"/>
  <c r="AB361" i="3"/>
  <c r="AJ361" i="3"/>
  <c r="AR361" i="3"/>
  <c r="AZ361" i="3"/>
  <c r="BH361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Q362" i="3"/>
  <c r="U362" i="3"/>
  <c r="Y362" i="3"/>
  <c r="AC362" i="3"/>
  <c r="AG362" i="3"/>
  <c r="AK362" i="3"/>
  <c r="AO362" i="3"/>
  <c r="AS362" i="3"/>
  <c r="AW362" i="3"/>
  <c r="BA362" i="3"/>
  <c r="BE362" i="3"/>
  <c r="BI362" i="3"/>
  <c r="O362" i="3"/>
  <c r="W362" i="3"/>
  <c r="AE362" i="3"/>
  <c r="AM362" i="3"/>
  <c r="AU362" i="3"/>
  <c r="BC362" i="3"/>
  <c r="S362" i="3"/>
  <c r="AA362" i="3"/>
  <c r="AI362" i="3"/>
  <c r="AQ362" i="3"/>
  <c r="AY362" i="3"/>
  <c r="BG362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P363" i="3"/>
  <c r="T363" i="3"/>
  <c r="X363" i="3"/>
  <c r="AB363" i="3"/>
  <c r="AF363" i="3"/>
  <c r="AJ363" i="3"/>
  <c r="AN363" i="3"/>
  <c r="AR363" i="3"/>
  <c r="AV363" i="3"/>
  <c r="AZ363" i="3"/>
  <c r="BD363" i="3"/>
  <c r="BH363" i="3"/>
  <c r="N363" i="3"/>
  <c r="V363" i="3"/>
  <c r="AD363" i="3"/>
  <c r="AL363" i="3"/>
  <c r="AT363" i="3"/>
  <c r="BB363" i="3"/>
  <c r="R363" i="3"/>
  <c r="Z363" i="3"/>
  <c r="AH363" i="3"/>
  <c r="AP363" i="3"/>
  <c r="AX363" i="3"/>
  <c r="BF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U364" i="3"/>
  <c r="AC364" i="3"/>
  <c r="AK364" i="3"/>
  <c r="AS364" i="3"/>
  <c r="BA364" i="3"/>
  <c r="BI364" i="3"/>
  <c r="Q364" i="3"/>
  <c r="Y364" i="3"/>
  <c r="AG364" i="3"/>
  <c r="AO364" i="3"/>
  <c r="AW364" i="3"/>
  <c r="BE364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R365" i="3"/>
  <c r="V365" i="3"/>
  <c r="Z365" i="3"/>
  <c r="AD365" i="3"/>
  <c r="AH365" i="3"/>
  <c r="AL365" i="3"/>
  <c r="AP365" i="3"/>
  <c r="AT365" i="3"/>
  <c r="AX365" i="3"/>
  <c r="BB365" i="3"/>
  <c r="BF365" i="3"/>
  <c r="T365" i="3"/>
  <c r="AB365" i="3"/>
  <c r="AJ365" i="3"/>
  <c r="AR365" i="3"/>
  <c r="AZ365" i="3"/>
  <c r="BH365" i="3"/>
  <c r="P365" i="3"/>
  <c r="X365" i="3"/>
  <c r="AF365" i="3"/>
  <c r="AN365" i="3"/>
  <c r="AV365" i="3"/>
  <c r="BD365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Q366" i="3"/>
  <c r="U366" i="3"/>
  <c r="Y366" i="3"/>
  <c r="AC366" i="3"/>
  <c r="AG366" i="3"/>
  <c r="AK366" i="3"/>
  <c r="AO366" i="3"/>
  <c r="AS366" i="3"/>
  <c r="AW366" i="3"/>
  <c r="BA366" i="3"/>
  <c r="BE366" i="3"/>
  <c r="BI366" i="3"/>
  <c r="S366" i="3"/>
  <c r="AA366" i="3"/>
  <c r="AI366" i="3"/>
  <c r="AQ366" i="3"/>
  <c r="AY366" i="3"/>
  <c r="BG366" i="3"/>
  <c r="O366" i="3"/>
  <c r="W366" i="3"/>
  <c r="AE366" i="3"/>
  <c r="AM366" i="3"/>
  <c r="AU366" i="3"/>
  <c r="BC366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P367" i="3"/>
  <c r="T367" i="3"/>
  <c r="X367" i="3"/>
  <c r="AB367" i="3"/>
  <c r="AF367" i="3"/>
  <c r="AJ367" i="3"/>
  <c r="AN367" i="3"/>
  <c r="AR367" i="3"/>
  <c r="AV367" i="3"/>
  <c r="AZ367" i="3"/>
  <c r="BD367" i="3"/>
  <c r="BH367" i="3"/>
  <c r="R367" i="3"/>
  <c r="Z367" i="3"/>
  <c r="AH367" i="3"/>
  <c r="AP367" i="3"/>
  <c r="AX367" i="3"/>
  <c r="BF367" i="3"/>
  <c r="N367" i="3"/>
  <c r="V367" i="3"/>
  <c r="AD367" i="3"/>
  <c r="AL367" i="3"/>
  <c r="AT367" i="3"/>
  <c r="BB367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O368" i="3"/>
  <c r="S368" i="3"/>
  <c r="W368" i="3"/>
  <c r="AA368" i="3"/>
  <c r="AE368" i="3"/>
  <c r="AI368" i="3"/>
  <c r="AM368" i="3"/>
  <c r="AQ368" i="3"/>
  <c r="AU368" i="3"/>
  <c r="AY368" i="3"/>
  <c r="BC368" i="3"/>
  <c r="BG368" i="3"/>
  <c r="Q368" i="3"/>
  <c r="Y368" i="3"/>
  <c r="AG368" i="3"/>
  <c r="AO368" i="3"/>
  <c r="AW368" i="3"/>
  <c r="BE368" i="3"/>
  <c r="M368" i="3"/>
  <c r="U368" i="3"/>
  <c r="AC368" i="3"/>
  <c r="AK368" i="3"/>
  <c r="AS368" i="3"/>
  <c r="BA368" i="3"/>
  <c r="BI368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R369" i="3"/>
  <c r="V369" i="3"/>
  <c r="Z369" i="3"/>
  <c r="AD369" i="3"/>
  <c r="AH369" i="3"/>
  <c r="AL369" i="3"/>
  <c r="AP369" i="3"/>
  <c r="AT369" i="3"/>
  <c r="AX369" i="3"/>
  <c r="BB369" i="3"/>
  <c r="BF369" i="3"/>
  <c r="P369" i="3"/>
  <c r="X369" i="3"/>
  <c r="AF369" i="3"/>
  <c r="AN369" i="3"/>
  <c r="AV369" i="3"/>
  <c r="BD369" i="3"/>
  <c r="T369" i="3"/>
  <c r="AB369" i="3"/>
  <c r="AJ369" i="3"/>
  <c r="AR369" i="3"/>
  <c r="AZ369" i="3"/>
  <c r="BH369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Q370" i="3"/>
  <c r="U370" i="3"/>
  <c r="Y370" i="3"/>
  <c r="AC370" i="3"/>
  <c r="AG370" i="3"/>
  <c r="AK370" i="3"/>
  <c r="AO370" i="3"/>
  <c r="AS370" i="3"/>
  <c r="AW370" i="3"/>
  <c r="BA370" i="3"/>
  <c r="BE370" i="3"/>
  <c r="BI370" i="3"/>
  <c r="O370" i="3"/>
  <c r="W370" i="3"/>
  <c r="AE370" i="3"/>
  <c r="AM370" i="3"/>
  <c r="AU370" i="3"/>
  <c r="BC370" i="3"/>
  <c r="S370" i="3"/>
  <c r="AA370" i="3"/>
  <c r="AI370" i="3"/>
  <c r="AQ370" i="3"/>
  <c r="AY370" i="3"/>
  <c r="BG370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1" i="3"/>
  <c r="U371" i="3"/>
  <c r="AC371" i="3"/>
  <c r="AK371" i="3"/>
  <c r="AS371" i="3"/>
  <c r="BA371" i="3"/>
  <c r="BI371" i="3"/>
  <c r="Q371" i="3"/>
  <c r="Y371" i="3"/>
  <c r="AG371" i="3"/>
  <c r="AO371" i="3"/>
  <c r="AW371" i="3"/>
  <c r="BE371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Q372" i="3"/>
  <c r="U372" i="3"/>
  <c r="Y372" i="3"/>
  <c r="AC372" i="3"/>
  <c r="AG372" i="3"/>
  <c r="AK372" i="3"/>
  <c r="AO372" i="3"/>
  <c r="AS372" i="3"/>
  <c r="AW372" i="3"/>
  <c r="BA372" i="3"/>
  <c r="BE372" i="3"/>
  <c r="BI372" i="3"/>
  <c r="S372" i="3"/>
  <c r="AA372" i="3"/>
  <c r="AI372" i="3"/>
  <c r="AQ372" i="3"/>
  <c r="AY372" i="3"/>
  <c r="BG372" i="3"/>
  <c r="O372" i="3"/>
  <c r="W372" i="3"/>
  <c r="AE372" i="3"/>
  <c r="AM372" i="3"/>
  <c r="AU372" i="3"/>
  <c r="BC372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Q373" i="3"/>
  <c r="U373" i="3"/>
  <c r="Y373" i="3"/>
  <c r="AC373" i="3"/>
  <c r="AG373" i="3"/>
  <c r="AK373" i="3"/>
  <c r="AO373" i="3"/>
  <c r="AS373" i="3"/>
  <c r="AW373" i="3"/>
  <c r="BA373" i="3"/>
  <c r="BE373" i="3"/>
  <c r="BI373" i="3"/>
  <c r="O373" i="3"/>
  <c r="W373" i="3"/>
  <c r="AE373" i="3"/>
  <c r="AM373" i="3"/>
  <c r="AU373" i="3"/>
  <c r="BC373" i="3"/>
  <c r="S373" i="3"/>
  <c r="AA373" i="3"/>
  <c r="AI373" i="3"/>
  <c r="AQ373" i="3"/>
  <c r="AY373" i="3"/>
  <c r="BG373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M374" i="3"/>
  <c r="U374" i="3"/>
  <c r="AC374" i="3"/>
  <c r="AK374" i="3"/>
  <c r="AS374" i="3"/>
  <c r="BA374" i="3"/>
  <c r="BI374" i="3"/>
  <c r="Q374" i="3"/>
  <c r="Y374" i="3"/>
  <c r="AG374" i="3"/>
  <c r="AO374" i="3"/>
  <c r="AW374" i="3"/>
  <c r="BE374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S375" i="3"/>
  <c r="AA375" i="3"/>
  <c r="AI375" i="3"/>
  <c r="AQ375" i="3"/>
  <c r="AY375" i="3"/>
  <c r="BG375" i="3"/>
  <c r="O375" i="3"/>
  <c r="W375" i="3"/>
  <c r="AE375" i="3"/>
  <c r="AM375" i="3"/>
  <c r="AU375" i="3"/>
  <c r="BC375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Q376" i="3"/>
  <c r="U376" i="3"/>
  <c r="Y376" i="3"/>
  <c r="AC376" i="3"/>
  <c r="AG376" i="3"/>
  <c r="AK376" i="3"/>
  <c r="AO376" i="3"/>
  <c r="AS376" i="3"/>
  <c r="AW376" i="3"/>
  <c r="BA376" i="3"/>
  <c r="BE376" i="3"/>
  <c r="BI376" i="3"/>
  <c r="O376" i="3"/>
  <c r="W376" i="3"/>
  <c r="AE376" i="3"/>
  <c r="AM376" i="3"/>
  <c r="AU376" i="3"/>
  <c r="BC376" i="3"/>
  <c r="S376" i="3"/>
  <c r="AA376" i="3"/>
  <c r="AI376" i="3"/>
  <c r="AQ376" i="3"/>
  <c r="AY376" i="3"/>
  <c r="BG376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P377" i="3"/>
  <c r="T377" i="3"/>
  <c r="X377" i="3"/>
  <c r="AB377" i="3"/>
  <c r="AF377" i="3"/>
  <c r="AJ377" i="3"/>
  <c r="AN377" i="3"/>
  <c r="AR377" i="3"/>
  <c r="AV377" i="3"/>
  <c r="AZ377" i="3"/>
  <c r="BD377" i="3"/>
  <c r="BH377" i="3"/>
  <c r="N377" i="3"/>
  <c r="V377" i="3"/>
  <c r="AD377" i="3"/>
  <c r="AL377" i="3"/>
  <c r="AT377" i="3"/>
  <c r="BB377" i="3"/>
  <c r="R377" i="3"/>
  <c r="Z377" i="3"/>
  <c r="AH377" i="3"/>
  <c r="AP377" i="3"/>
  <c r="AX377" i="3"/>
  <c r="BF377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R378" i="3"/>
  <c r="V378" i="3"/>
  <c r="Z378" i="3"/>
  <c r="AD378" i="3"/>
  <c r="AH378" i="3"/>
  <c r="AL378" i="3"/>
  <c r="AP378" i="3"/>
  <c r="AT378" i="3"/>
  <c r="AX378" i="3"/>
  <c r="BB378" i="3"/>
  <c r="BF378" i="3"/>
  <c r="T378" i="3"/>
  <c r="AB378" i="3"/>
  <c r="AJ378" i="3"/>
  <c r="AR378" i="3"/>
  <c r="AZ378" i="3"/>
  <c r="BH378" i="3"/>
  <c r="P378" i="3"/>
  <c r="X378" i="3"/>
  <c r="AF378" i="3"/>
  <c r="AN378" i="3"/>
  <c r="AV378" i="3"/>
  <c r="BD378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P379" i="3"/>
  <c r="T379" i="3"/>
  <c r="X379" i="3"/>
  <c r="AB379" i="3"/>
  <c r="AF379" i="3"/>
  <c r="AJ379" i="3"/>
  <c r="AN379" i="3"/>
  <c r="AR379" i="3"/>
  <c r="AV379" i="3"/>
  <c r="AZ379" i="3"/>
  <c r="BD379" i="3"/>
  <c r="BH379" i="3"/>
  <c r="R379" i="3"/>
  <c r="Z379" i="3"/>
  <c r="AH379" i="3"/>
  <c r="AP379" i="3"/>
  <c r="AX379" i="3"/>
  <c r="BF379" i="3"/>
  <c r="N379" i="3"/>
  <c r="V379" i="3"/>
  <c r="AD379" i="3"/>
  <c r="AL379" i="3"/>
  <c r="AT379" i="3"/>
  <c r="BB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X380" i="3"/>
  <c r="AF380" i="3"/>
  <c r="AN380" i="3"/>
  <c r="AV380" i="3"/>
  <c r="BD380" i="3"/>
  <c r="T380" i="3"/>
  <c r="AB380" i="3"/>
  <c r="AJ380" i="3"/>
  <c r="AR380" i="3"/>
  <c r="AZ380" i="3"/>
  <c r="BH380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1" i="3"/>
  <c r="Q381" i="3"/>
  <c r="U381" i="3"/>
  <c r="Y381" i="3"/>
  <c r="AC381" i="3"/>
  <c r="AG381" i="3"/>
  <c r="AK381" i="3"/>
  <c r="AO381" i="3"/>
  <c r="AS381" i="3"/>
  <c r="AW381" i="3"/>
  <c r="BA381" i="3"/>
  <c r="BE381" i="3"/>
  <c r="BI381" i="3"/>
  <c r="O381" i="3"/>
  <c r="W381" i="3"/>
  <c r="AE381" i="3"/>
  <c r="AM381" i="3"/>
  <c r="AU381" i="3"/>
  <c r="BC381" i="3"/>
  <c r="S381" i="3"/>
  <c r="AA381" i="3"/>
  <c r="AI381" i="3"/>
  <c r="AQ381" i="3"/>
  <c r="AY381" i="3"/>
  <c r="BG381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M382" i="3"/>
  <c r="U382" i="3"/>
  <c r="AC382" i="3"/>
  <c r="AK382" i="3"/>
  <c r="AS382" i="3"/>
  <c r="BA382" i="3"/>
  <c r="BI382" i="3"/>
  <c r="Q382" i="3"/>
  <c r="Y382" i="3"/>
  <c r="AG382" i="3"/>
  <c r="AO382" i="3"/>
  <c r="AW382" i="3"/>
  <c r="BE382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S383" i="3"/>
  <c r="AA383" i="3"/>
  <c r="AI383" i="3"/>
  <c r="AQ383" i="3"/>
  <c r="AY383" i="3"/>
  <c r="BG383" i="3"/>
  <c r="O383" i="3"/>
  <c r="W383" i="3"/>
  <c r="AE383" i="3"/>
  <c r="AM383" i="3"/>
  <c r="AU383" i="3"/>
  <c r="BC383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O384" i="3"/>
  <c r="S384" i="3"/>
  <c r="W384" i="3"/>
  <c r="AA384" i="3"/>
  <c r="AE384" i="3"/>
  <c r="AI384" i="3"/>
  <c r="AM384" i="3"/>
  <c r="AQ384" i="3"/>
  <c r="AU384" i="3"/>
  <c r="AY384" i="3"/>
  <c r="BC384" i="3"/>
  <c r="BG384" i="3"/>
  <c r="Q384" i="3"/>
  <c r="Y384" i="3"/>
  <c r="AG384" i="3"/>
  <c r="AO384" i="3"/>
  <c r="AW384" i="3"/>
  <c r="BE384" i="3"/>
  <c r="M384" i="3"/>
  <c r="U384" i="3"/>
  <c r="AC384" i="3"/>
  <c r="AK384" i="3"/>
  <c r="AS384" i="3"/>
  <c r="BA384" i="3"/>
  <c r="BI384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Q385" i="3"/>
  <c r="U385" i="3"/>
  <c r="Y385" i="3"/>
  <c r="AC385" i="3"/>
  <c r="AG385" i="3"/>
  <c r="AK385" i="3"/>
  <c r="AO385" i="3"/>
  <c r="AS385" i="3"/>
  <c r="AW385" i="3"/>
  <c r="BA385" i="3"/>
  <c r="BE385" i="3"/>
  <c r="BI385" i="3"/>
  <c r="O385" i="3"/>
  <c r="W385" i="3"/>
  <c r="AE385" i="3"/>
  <c r="AM385" i="3"/>
  <c r="AU385" i="3"/>
  <c r="BC385" i="3"/>
  <c r="S385" i="3"/>
  <c r="AA385" i="3"/>
  <c r="AI385" i="3"/>
  <c r="AQ385" i="3"/>
  <c r="AY385" i="3"/>
  <c r="BG385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O386" i="3"/>
  <c r="S386" i="3"/>
  <c r="W386" i="3"/>
  <c r="AA386" i="3"/>
  <c r="AE386" i="3"/>
  <c r="AI386" i="3"/>
  <c r="AM386" i="3"/>
  <c r="AQ386" i="3"/>
  <c r="AU386" i="3"/>
  <c r="AY386" i="3"/>
  <c r="BC386" i="3"/>
  <c r="BG386" i="3"/>
  <c r="M386" i="3"/>
  <c r="U386" i="3"/>
  <c r="AC386" i="3"/>
  <c r="AK386" i="3"/>
  <c r="AS386" i="3"/>
  <c r="BA386" i="3"/>
  <c r="BI386" i="3"/>
  <c r="Q386" i="3"/>
  <c r="Y386" i="3"/>
  <c r="AG386" i="3"/>
  <c r="AO386" i="3"/>
  <c r="AW386" i="3"/>
  <c r="BE386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S387" i="3"/>
  <c r="AA387" i="3"/>
  <c r="AI387" i="3"/>
  <c r="AQ387" i="3"/>
  <c r="AY387" i="3"/>
  <c r="BG387" i="3"/>
  <c r="O387" i="3"/>
  <c r="W387" i="3"/>
  <c r="AE387" i="3"/>
  <c r="AM387" i="3"/>
  <c r="AU387" i="3"/>
  <c r="BC387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O388" i="3"/>
  <c r="S388" i="3"/>
  <c r="W388" i="3"/>
  <c r="AA388" i="3"/>
  <c r="AE388" i="3"/>
  <c r="AI388" i="3"/>
  <c r="AM388" i="3"/>
  <c r="AQ388" i="3"/>
  <c r="AU388" i="3"/>
  <c r="AY388" i="3"/>
  <c r="BC388" i="3"/>
  <c r="BG388" i="3"/>
  <c r="Q388" i="3"/>
  <c r="Y388" i="3"/>
  <c r="AG388" i="3"/>
  <c r="AO388" i="3"/>
  <c r="AW388" i="3"/>
  <c r="BE388" i="3"/>
  <c r="M388" i="3"/>
  <c r="U388" i="3"/>
  <c r="AC388" i="3"/>
  <c r="AK388" i="3"/>
  <c r="AS388" i="3"/>
  <c r="BA388" i="3"/>
  <c r="BI388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Q389" i="3"/>
  <c r="U389" i="3"/>
  <c r="Y389" i="3"/>
  <c r="AC389" i="3"/>
  <c r="AG389" i="3"/>
  <c r="AK389" i="3"/>
  <c r="AO389" i="3"/>
  <c r="AS389" i="3"/>
  <c r="AW389" i="3"/>
  <c r="BA389" i="3"/>
  <c r="BE389" i="3"/>
  <c r="BI389" i="3"/>
  <c r="O389" i="3"/>
  <c r="W389" i="3"/>
  <c r="AE389" i="3"/>
  <c r="AM389" i="3"/>
  <c r="AU389" i="3"/>
  <c r="BC389" i="3"/>
  <c r="S389" i="3"/>
  <c r="AA389" i="3"/>
  <c r="AI389" i="3"/>
  <c r="AQ389" i="3"/>
  <c r="AY389" i="3"/>
  <c r="BG389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O390" i="3"/>
  <c r="S390" i="3"/>
  <c r="W390" i="3"/>
  <c r="AA390" i="3"/>
  <c r="AE390" i="3"/>
  <c r="AI390" i="3"/>
  <c r="AM390" i="3"/>
  <c r="AQ390" i="3"/>
  <c r="AU390" i="3"/>
  <c r="AY390" i="3"/>
  <c r="BC390" i="3"/>
  <c r="BG390" i="3"/>
  <c r="M390" i="3"/>
  <c r="U390" i="3"/>
  <c r="AC390" i="3"/>
  <c r="AK390" i="3"/>
  <c r="AS390" i="3"/>
  <c r="BA390" i="3"/>
  <c r="BI390" i="3"/>
  <c r="Q390" i="3"/>
  <c r="Y390" i="3"/>
  <c r="AG390" i="3"/>
  <c r="AO390" i="3"/>
  <c r="AW390" i="3"/>
  <c r="BE390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R391" i="3"/>
  <c r="V391" i="3"/>
  <c r="Z391" i="3"/>
  <c r="AD391" i="3"/>
  <c r="AH391" i="3"/>
  <c r="AL391" i="3"/>
  <c r="AP391" i="3"/>
  <c r="AT391" i="3"/>
  <c r="AX391" i="3"/>
  <c r="BB391" i="3"/>
  <c r="BF391" i="3"/>
  <c r="T391" i="3"/>
  <c r="AB391" i="3"/>
  <c r="AJ391" i="3"/>
  <c r="AR391" i="3"/>
  <c r="AZ391" i="3"/>
  <c r="BH391" i="3"/>
  <c r="P391" i="3"/>
  <c r="X391" i="3"/>
  <c r="AN391" i="3"/>
  <c r="BD391" i="3"/>
  <c r="AF391" i="3"/>
  <c r="AV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R392" i="3"/>
  <c r="Z392" i="3"/>
  <c r="AH392" i="3"/>
  <c r="AP392" i="3"/>
  <c r="AX392" i="3"/>
  <c r="BF392" i="3"/>
  <c r="V392" i="3"/>
  <c r="AL392" i="3"/>
  <c r="BB392" i="3"/>
  <c r="N392" i="3"/>
  <c r="AD392" i="3"/>
  <c r="AT392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Q393" i="3"/>
  <c r="Y393" i="3"/>
  <c r="AG393" i="3"/>
  <c r="AO393" i="3"/>
  <c r="AW393" i="3"/>
  <c r="BE393" i="3"/>
  <c r="U393" i="3"/>
  <c r="AK393" i="3"/>
  <c r="BA393" i="3"/>
  <c r="M393" i="3"/>
  <c r="AC393" i="3"/>
  <c r="AS393" i="3"/>
  <c r="BI393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4" i="3"/>
  <c r="Q394" i="3"/>
  <c r="U394" i="3"/>
  <c r="Y394" i="3"/>
  <c r="AC394" i="3"/>
  <c r="AG394" i="3"/>
  <c r="AK394" i="3"/>
  <c r="AO394" i="3"/>
  <c r="AS394" i="3"/>
  <c r="AW394" i="3"/>
  <c r="BA394" i="3"/>
  <c r="BE394" i="3"/>
  <c r="BI394" i="3"/>
  <c r="O394" i="3"/>
  <c r="W394" i="3"/>
  <c r="AE394" i="3"/>
  <c r="AM394" i="3"/>
  <c r="AU394" i="3"/>
  <c r="BC394" i="3"/>
  <c r="S394" i="3"/>
  <c r="AA394" i="3"/>
  <c r="AI394" i="3"/>
  <c r="AQ394" i="3"/>
  <c r="AY394" i="3"/>
  <c r="BG394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M231" i="3"/>
  <c r="U231" i="3"/>
  <c r="AC231" i="3"/>
  <c r="AK231" i="3"/>
  <c r="AS231" i="3"/>
  <c r="BA231" i="3"/>
  <c r="BI231" i="3"/>
  <c r="Q231" i="3"/>
  <c r="Y231" i="3"/>
  <c r="AG231" i="3"/>
  <c r="AO231" i="3"/>
  <c r="AW231" i="3"/>
  <c r="BE231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Q232" i="3"/>
  <c r="U232" i="3"/>
  <c r="Y232" i="3"/>
  <c r="AC232" i="3"/>
  <c r="AG232" i="3"/>
  <c r="AK232" i="3"/>
  <c r="AO232" i="3"/>
  <c r="AS232" i="3"/>
  <c r="AW232" i="3"/>
  <c r="BA232" i="3"/>
  <c r="BE232" i="3"/>
  <c r="BI232" i="3"/>
  <c r="S232" i="3"/>
  <c r="AA232" i="3"/>
  <c r="AI232" i="3"/>
  <c r="AQ232" i="3"/>
  <c r="AY232" i="3"/>
  <c r="BG232" i="3"/>
  <c r="O232" i="3"/>
  <c r="W232" i="3"/>
  <c r="AE232" i="3"/>
  <c r="AM232" i="3"/>
  <c r="AU232" i="3"/>
  <c r="BC232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P233" i="3"/>
  <c r="X233" i="3"/>
  <c r="AF233" i="3"/>
  <c r="AN233" i="3"/>
  <c r="AV233" i="3"/>
  <c r="BD233" i="3"/>
  <c r="T233" i="3"/>
  <c r="AB233" i="3"/>
  <c r="AJ233" i="3"/>
  <c r="AR233" i="3"/>
  <c r="AZ233" i="3"/>
  <c r="BH233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N234" i="3"/>
  <c r="V234" i="3"/>
  <c r="AD234" i="3"/>
  <c r="AL234" i="3"/>
  <c r="AT234" i="3"/>
  <c r="BB234" i="3"/>
  <c r="R234" i="3"/>
  <c r="Z234" i="3"/>
  <c r="AH234" i="3"/>
  <c r="AP234" i="3"/>
  <c r="AX234" i="3"/>
  <c r="BF234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S235" i="3"/>
  <c r="AA235" i="3"/>
  <c r="AI235" i="3"/>
  <c r="AQ235" i="3"/>
  <c r="AY235" i="3"/>
  <c r="BG235" i="3"/>
  <c r="O235" i="3"/>
  <c r="W235" i="3"/>
  <c r="AE235" i="3"/>
  <c r="AM235" i="3"/>
  <c r="AU235" i="3"/>
  <c r="BC235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R236" i="3"/>
  <c r="Z236" i="3"/>
  <c r="AH236" i="3"/>
  <c r="AP236" i="3"/>
  <c r="AX236" i="3"/>
  <c r="BF236" i="3"/>
  <c r="N236" i="3"/>
  <c r="V236" i="3"/>
  <c r="AD236" i="3"/>
  <c r="AL236" i="3"/>
  <c r="AT236" i="3"/>
  <c r="BB236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O237" i="3"/>
  <c r="W237" i="3"/>
  <c r="AE237" i="3"/>
  <c r="AM237" i="3"/>
  <c r="AU237" i="3"/>
  <c r="BC237" i="3"/>
  <c r="S237" i="3"/>
  <c r="AA237" i="3"/>
  <c r="AI237" i="3"/>
  <c r="AQ237" i="3"/>
  <c r="AY237" i="3"/>
  <c r="BG237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M238" i="3"/>
  <c r="U238" i="3"/>
  <c r="AC238" i="3"/>
  <c r="AK238" i="3"/>
  <c r="AS238" i="3"/>
  <c r="BA238" i="3"/>
  <c r="BI238" i="3"/>
  <c r="Q238" i="3"/>
  <c r="Y238" i="3"/>
  <c r="AG238" i="3"/>
  <c r="AO238" i="3"/>
  <c r="AW238" i="3"/>
  <c r="BE238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R239" i="3"/>
  <c r="Z239" i="3"/>
  <c r="AH239" i="3"/>
  <c r="AP239" i="3"/>
  <c r="AX239" i="3"/>
  <c r="BF239" i="3"/>
  <c r="N239" i="3"/>
  <c r="V239" i="3"/>
  <c r="AD239" i="3"/>
  <c r="AL239" i="3"/>
  <c r="AT239" i="3"/>
  <c r="BB239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N240" i="3"/>
  <c r="R240" i="3"/>
  <c r="V240" i="3"/>
  <c r="Z240" i="3"/>
  <c r="AD240" i="3"/>
  <c r="AH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P240" i="3"/>
  <c r="X240" i="3"/>
  <c r="AF240" i="3"/>
  <c r="AL240" i="3"/>
  <c r="AP240" i="3"/>
  <c r="AT240" i="3"/>
  <c r="AX240" i="3"/>
  <c r="BB240" i="3"/>
  <c r="BF240" i="3"/>
  <c r="T240" i="3"/>
  <c r="AB240" i="3"/>
  <c r="AJ240" i="3"/>
  <c r="AN240" i="3"/>
  <c r="AR240" i="3"/>
  <c r="AV240" i="3"/>
  <c r="AZ240" i="3"/>
  <c r="BD240" i="3"/>
  <c r="BH240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O241" i="3"/>
  <c r="W241" i="3"/>
  <c r="AE241" i="3"/>
  <c r="AM241" i="3"/>
  <c r="AU241" i="3"/>
  <c r="BC241" i="3"/>
  <c r="S241" i="3"/>
  <c r="AI241" i="3"/>
  <c r="AY241" i="3"/>
  <c r="AA241" i="3"/>
  <c r="BG241" i="3"/>
  <c r="AQ241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N242" i="3"/>
  <c r="V242" i="3"/>
  <c r="AD242" i="3"/>
  <c r="AL242" i="3"/>
  <c r="AT242" i="3"/>
  <c r="BB242" i="3"/>
  <c r="R242" i="3"/>
  <c r="AH242" i="3"/>
  <c r="AX242" i="3"/>
  <c r="AP242" i="3"/>
  <c r="BF242" i="3"/>
  <c r="Z242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T243" i="3"/>
  <c r="AB243" i="3"/>
  <c r="AJ243" i="3"/>
  <c r="AR243" i="3"/>
  <c r="AZ243" i="3"/>
  <c r="BH243" i="3"/>
  <c r="P243" i="3"/>
  <c r="AF243" i="3"/>
  <c r="AV243" i="3"/>
  <c r="X243" i="3"/>
  <c r="BD243" i="3"/>
  <c r="AN243" i="3"/>
  <c r="N244" i="3"/>
  <c r="P244" i="3"/>
  <c r="R244" i="3"/>
  <c r="T244" i="3"/>
  <c r="V244" i="3"/>
  <c r="X244" i="3"/>
  <c r="Z244" i="3"/>
  <c r="AB244" i="3"/>
  <c r="AD244" i="3"/>
  <c r="M244" i="3"/>
  <c r="Q244" i="3"/>
  <c r="U244" i="3"/>
  <c r="Y244" i="3"/>
  <c r="AC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S244" i="3"/>
  <c r="AA244" i="3"/>
  <c r="AG244" i="3"/>
  <c r="AK244" i="3"/>
  <c r="AO244" i="3"/>
  <c r="AS244" i="3"/>
  <c r="AW244" i="3"/>
  <c r="BA244" i="3"/>
  <c r="BE244" i="3"/>
  <c r="BI244" i="3"/>
  <c r="O244" i="3"/>
  <c r="AE244" i="3"/>
  <c r="AM244" i="3"/>
  <c r="AU244" i="3"/>
  <c r="BC244" i="3"/>
  <c r="AI244" i="3"/>
  <c r="AY244" i="3"/>
  <c r="W244" i="3"/>
  <c r="BG244" i="3"/>
  <c r="AQ244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P253" i="3"/>
  <c r="X253" i="3"/>
  <c r="AF253" i="3"/>
  <c r="AN253" i="3"/>
  <c r="AV253" i="3"/>
  <c r="BD253" i="3"/>
  <c r="AB253" i="3"/>
  <c r="AR253" i="3"/>
  <c r="BH253" i="3"/>
  <c r="AJ253" i="3"/>
  <c r="T253" i="3"/>
  <c r="AZ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T255" i="3"/>
  <c r="AB255" i="3"/>
  <c r="AJ255" i="3"/>
  <c r="AR255" i="3"/>
  <c r="AZ255" i="3"/>
  <c r="BH255" i="3"/>
  <c r="X255" i="3"/>
  <c r="AN255" i="3"/>
  <c r="BD255" i="3"/>
  <c r="AF255" i="3"/>
  <c r="P255" i="3"/>
  <c r="AV255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O269" i="3"/>
  <c r="W269" i="3"/>
  <c r="AE269" i="3"/>
  <c r="AM269" i="3"/>
  <c r="AU269" i="3"/>
  <c r="BC269" i="3"/>
  <c r="S269" i="3"/>
  <c r="AI269" i="3"/>
  <c r="AY269" i="3"/>
  <c r="AQ269" i="3"/>
  <c r="BG269" i="3"/>
  <c r="AA269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Q271" i="3"/>
  <c r="U271" i="3"/>
  <c r="Y271" i="3"/>
  <c r="AC271" i="3"/>
  <c r="AG271" i="3"/>
  <c r="AK271" i="3"/>
  <c r="AO271" i="3"/>
  <c r="AS271" i="3"/>
  <c r="AW271" i="3"/>
  <c r="BA271" i="3"/>
  <c r="BE271" i="3"/>
  <c r="BI271" i="3"/>
  <c r="S271" i="3"/>
  <c r="AA271" i="3"/>
  <c r="AI271" i="3"/>
  <c r="AQ271" i="3"/>
  <c r="AY271" i="3"/>
  <c r="BG271" i="3"/>
  <c r="O271" i="3"/>
  <c r="AE271" i="3"/>
  <c r="AU271" i="3"/>
  <c r="W271" i="3"/>
  <c r="BC271" i="3"/>
  <c r="AM27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Q285" i="3"/>
  <c r="U285" i="3"/>
  <c r="Y285" i="3"/>
  <c r="AC285" i="3"/>
  <c r="AG285" i="3"/>
  <c r="AK285" i="3"/>
  <c r="AO285" i="3"/>
  <c r="AS285" i="3"/>
  <c r="AW285" i="3"/>
  <c r="BA285" i="3"/>
  <c r="BE285" i="3"/>
  <c r="BI285" i="3"/>
  <c r="S285" i="3"/>
  <c r="AA285" i="3"/>
  <c r="AI285" i="3"/>
  <c r="AQ285" i="3"/>
  <c r="AY285" i="3"/>
  <c r="BG285" i="3"/>
  <c r="O285" i="3"/>
  <c r="AE285" i="3"/>
  <c r="AM285" i="3"/>
  <c r="BC285" i="3"/>
  <c r="W285" i="3"/>
  <c r="AU285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N287" i="3"/>
  <c r="V287" i="3"/>
  <c r="AD287" i="3"/>
  <c r="AL287" i="3"/>
  <c r="AT287" i="3"/>
  <c r="BB287" i="3"/>
  <c r="R287" i="3"/>
  <c r="AH287" i="3"/>
  <c r="AX287" i="3"/>
  <c r="Z287" i="3"/>
  <c r="AP287" i="3"/>
  <c r="BF287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M301" i="3"/>
  <c r="U301" i="3"/>
  <c r="AC301" i="3"/>
  <c r="AK301" i="3"/>
  <c r="AS301" i="3"/>
  <c r="BA301" i="3"/>
  <c r="BI301" i="3"/>
  <c r="Y301" i="3"/>
  <c r="AO301" i="3"/>
  <c r="BE301" i="3"/>
  <c r="Q301" i="3"/>
  <c r="AG301" i="3"/>
  <c r="AW301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S303" i="3"/>
  <c r="AA303" i="3"/>
  <c r="AI303" i="3"/>
  <c r="AQ303" i="3"/>
  <c r="AY303" i="3"/>
  <c r="BG303" i="3"/>
  <c r="W303" i="3"/>
  <c r="AM303" i="3"/>
  <c r="BC303" i="3"/>
  <c r="O303" i="3"/>
  <c r="AE303" i="3"/>
  <c r="AU303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M317" i="3"/>
  <c r="U317" i="3"/>
  <c r="AC317" i="3"/>
  <c r="AK317" i="3"/>
  <c r="AS317" i="3"/>
  <c r="BA317" i="3"/>
  <c r="BI317" i="3"/>
  <c r="Y317" i="3"/>
  <c r="AO317" i="3"/>
  <c r="BE317" i="3"/>
  <c r="Q317" i="3"/>
  <c r="AG317" i="3"/>
  <c r="AW317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M245" i="3"/>
  <c r="U245" i="3"/>
  <c r="AC245" i="3"/>
  <c r="AK245" i="3"/>
  <c r="AS245" i="3"/>
  <c r="BA245" i="3"/>
  <c r="BI245" i="3"/>
  <c r="Q245" i="3"/>
  <c r="AG245" i="3"/>
  <c r="AW245" i="3"/>
  <c r="AO245" i="3"/>
  <c r="BE245" i="3"/>
  <c r="Y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Q247" i="3"/>
  <c r="Y247" i="3"/>
  <c r="AG247" i="3"/>
  <c r="AO247" i="3"/>
  <c r="AW247" i="3"/>
  <c r="BE247" i="3"/>
  <c r="M247" i="3"/>
  <c r="AC247" i="3"/>
  <c r="AS247" i="3"/>
  <c r="BI247" i="3"/>
  <c r="AK247" i="3"/>
  <c r="U247" i="3"/>
  <c r="BA247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P261" i="3"/>
  <c r="T261" i="3"/>
  <c r="X261" i="3"/>
  <c r="AB261" i="3"/>
  <c r="AF261" i="3"/>
  <c r="AJ261" i="3"/>
  <c r="AN261" i="3"/>
  <c r="AR261" i="3"/>
  <c r="AV261" i="3"/>
  <c r="AZ261" i="3"/>
  <c r="BD261" i="3"/>
  <c r="BH261" i="3"/>
  <c r="N261" i="3"/>
  <c r="V261" i="3"/>
  <c r="AD261" i="3"/>
  <c r="AL261" i="3"/>
  <c r="AT261" i="3"/>
  <c r="BB261" i="3"/>
  <c r="R261" i="3"/>
  <c r="AH261" i="3"/>
  <c r="AX261" i="3"/>
  <c r="AP261" i="3"/>
  <c r="Z261" i="3"/>
  <c r="BF261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R263" i="3"/>
  <c r="Z263" i="3"/>
  <c r="AH263" i="3"/>
  <c r="AP263" i="3"/>
  <c r="AX263" i="3"/>
  <c r="BF263" i="3"/>
  <c r="N263" i="3"/>
  <c r="AD263" i="3"/>
  <c r="AT263" i="3"/>
  <c r="AL263" i="3"/>
  <c r="BB263" i="3"/>
  <c r="V263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P277" i="3"/>
  <c r="X277" i="3"/>
  <c r="AF277" i="3"/>
  <c r="AN277" i="3"/>
  <c r="AV277" i="3"/>
  <c r="BD277" i="3"/>
  <c r="T277" i="3"/>
  <c r="AJ277" i="3"/>
  <c r="AZ277" i="3"/>
  <c r="AB277" i="3"/>
  <c r="AR277" i="3"/>
  <c r="BH277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T279" i="3"/>
  <c r="AB279" i="3"/>
  <c r="AJ279" i="3"/>
  <c r="AR279" i="3"/>
  <c r="AZ279" i="3"/>
  <c r="BH279" i="3"/>
  <c r="P279" i="3"/>
  <c r="AF279" i="3"/>
  <c r="AV279" i="3"/>
  <c r="AN279" i="3"/>
  <c r="BD279" i="3"/>
  <c r="X27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S293" i="3"/>
  <c r="AA293" i="3"/>
  <c r="AI293" i="3"/>
  <c r="AQ293" i="3"/>
  <c r="AY293" i="3"/>
  <c r="BG293" i="3"/>
  <c r="O293" i="3"/>
  <c r="AE293" i="3"/>
  <c r="AM293" i="3"/>
  <c r="BC293" i="3"/>
  <c r="W293" i="3"/>
  <c r="AU293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R310" i="3"/>
  <c r="V310" i="3"/>
  <c r="Z310" i="3"/>
  <c r="AD310" i="3"/>
  <c r="AH310" i="3"/>
  <c r="AL310" i="3"/>
  <c r="AP310" i="3"/>
  <c r="AT310" i="3"/>
  <c r="AX310" i="3"/>
  <c r="BB310" i="3"/>
  <c r="BF310" i="3"/>
  <c r="T310" i="3"/>
  <c r="AB310" i="3"/>
  <c r="AJ310" i="3"/>
  <c r="AR310" i="3"/>
  <c r="AZ310" i="3"/>
  <c r="BH310" i="3"/>
  <c r="P310" i="3"/>
  <c r="AF310" i="3"/>
  <c r="AV310" i="3"/>
  <c r="X310" i="3"/>
  <c r="AN310" i="3"/>
  <c r="BD310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P312" i="3"/>
  <c r="T312" i="3"/>
  <c r="X312" i="3"/>
  <c r="AB312" i="3"/>
  <c r="AF312" i="3"/>
  <c r="AJ312" i="3"/>
  <c r="AN312" i="3"/>
  <c r="AR312" i="3"/>
  <c r="AV312" i="3"/>
  <c r="AZ312" i="3"/>
  <c r="BD312" i="3"/>
  <c r="BH312" i="3"/>
  <c r="R312" i="3"/>
  <c r="Z312" i="3"/>
  <c r="AH312" i="3"/>
  <c r="AP312" i="3"/>
  <c r="AX312" i="3"/>
  <c r="BF312" i="3"/>
  <c r="N312" i="3"/>
  <c r="AD312" i="3"/>
  <c r="AT312" i="3"/>
  <c r="V312" i="3"/>
  <c r="AL312" i="3"/>
  <c r="BB312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N325" i="3"/>
  <c r="V325" i="3"/>
  <c r="AD325" i="3"/>
  <c r="AL325" i="3"/>
  <c r="AT325" i="3"/>
  <c r="BB325" i="3"/>
  <c r="R325" i="3"/>
  <c r="Z325" i="3"/>
  <c r="AH325" i="3"/>
  <c r="AP325" i="3"/>
  <c r="AX325" i="3"/>
  <c r="BF325" i="3"/>
  <c r="E167" i="3"/>
  <c r="F167" i="3"/>
  <c r="G167" i="3"/>
  <c r="H167" i="3"/>
  <c r="I167" i="3"/>
  <c r="J167" i="3"/>
  <c r="E168" i="3"/>
  <c r="F168" i="3"/>
  <c r="G168" i="3"/>
  <c r="H168" i="3"/>
  <c r="L168" i="3" s="1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L174" i="3" s="1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L176" i="3"/>
  <c r="E177" i="3"/>
  <c r="F177" i="3"/>
  <c r="K177" i="3" s="1"/>
  <c r="G177" i="3"/>
  <c r="H177" i="3"/>
  <c r="I177" i="3"/>
  <c r="J177" i="3"/>
  <c r="E178" i="3"/>
  <c r="F178" i="3"/>
  <c r="G178" i="3"/>
  <c r="H178" i="3"/>
  <c r="I178" i="3"/>
  <c r="J178" i="3"/>
  <c r="E179" i="3"/>
  <c r="F179" i="3"/>
  <c r="K179" i="3" s="1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L184" i="3" s="1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L190" i="3" s="1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L192" i="3"/>
  <c r="E193" i="3"/>
  <c r="F193" i="3"/>
  <c r="K193" i="3" s="1"/>
  <c r="G193" i="3"/>
  <c r="H193" i="3"/>
  <c r="I193" i="3"/>
  <c r="J193" i="3"/>
  <c r="E194" i="3"/>
  <c r="F194" i="3"/>
  <c r="G194" i="3"/>
  <c r="H194" i="3"/>
  <c r="I194" i="3"/>
  <c r="J194" i="3"/>
  <c r="L194" i="3" s="1"/>
  <c r="E195" i="3"/>
  <c r="F195" i="3"/>
  <c r="G195" i="3"/>
  <c r="H195" i="3"/>
  <c r="I195" i="3"/>
  <c r="J195" i="3"/>
  <c r="E196" i="3"/>
  <c r="F196" i="3"/>
  <c r="G196" i="3"/>
  <c r="H196" i="3"/>
  <c r="L196" i="3" s="1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L200" i="3"/>
  <c r="E201" i="3"/>
  <c r="F201" i="3"/>
  <c r="K201" i="3" s="1"/>
  <c r="G201" i="3"/>
  <c r="H201" i="3"/>
  <c r="I201" i="3"/>
  <c r="J201" i="3"/>
  <c r="E202" i="3"/>
  <c r="F202" i="3"/>
  <c r="G202" i="3"/>
  <c r="H202" i="3"/>
  <c r="I202" i="3"/>
  <c r="J202" i="3"/>
  <c r="E203" i="3"/>
  <c r="F203" i="3"/>
  <c r="K203" i="3" s="1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L208" i="3" s="1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L214" i="3" s="1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L216" i="3"/>
  <c r="E217" i="3"/>
  <c r="F217" i="3"/>
  <c r="K217" i="3" s="1"/>
  <c r="G217" i="3"/>
  <c r="H217" i="3"/>
  <c r="I217" i="3"/>
  <c r="J217" i="3"/>
  <c r="E218" i="3"/>
  <c r="F218" i="3"/>
  <c r="G218" i="3"/>
  <c r="H218" i="3"/>
  <c r="I218" i="3"/>
  <c r="J218" i="3"/>
  <c r="E219" i="3"/>
  <c r="F219" i="3"/>
  <c r="K219" i="3" s="1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L222" i="3" s="1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F228" i="3"/>
  <c r="G228" i="3"/>
  <c r="H228" i="3"/>
  <c r="I228" i="3"/>
  <c r="L228" i="3" s="1"/>
  <c r="J228" i="3"/>
  <c r="E229" i="3"/>
  <c r="F229" i="3"/>
  <c r="K229" i="3" s="1"/>
  <c r="G229" i="3"/>
  <c r="H229" i="3"/>
  <c r="I229" i="3"/>
  <c r="J229" i="3"/>
  <c r="E230" i="3"/>
  <c r="F230" i="3"/>
  <c r="G230" i="3"/>
  <c r="H230" i="3"/>
  <c r="I230" i="3"/>
  <c r="J230" i="3"/>
  <c r="E156" i="3"/>
  <c r="F156" i="3"/>
  <c r="K156" i="3" s="1"/>
  <c r="G156" i="3"/>
  <c r="H156" i="3"/>
  <c r="I156" i="3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K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L163" i="3" s="1"/>
  <c r="J163" i="3"/>
  <c r="E164" i="3"/>
  <c r="F164" i="3"/>
  <c r="G164" i="3"/>
  <c r="H164" i="3"/>
  <c r="I164" i="3"/>
  <c r="J164" i="3"/>
  <c r="E165" i="3"/>
  <c r="F165" i="3"/>
  <c r="G165" i="3"/>
  <c r="H165" i="3"/>
  <c r="I165" i="3"/>
  <c r="L165" i="3" s="1"/>
  <c r="J165" i="3"/>
  <c r="E166" i="3"/>
  <c r="F166" i="3"/>
  <c r="G166" i="3"/>
  <c r="H166" i="3"/>
  <c r="I166" i="3"/>
  <c r="J166" i="3"/>
  <c r="K163" i="3" l="1"/>
  <c r="P163" i="3" s="1"/>
  <c r="L220" i="3"/>
  <c r="L204" i="3"/>
  <c r="K165" i="3"/>
  <c r="L180" i="3"/>
  <c r="K166" i="3"/>
  <c r="K164" i="3"/>
  <c r="K161" i="3"/>
  <c r="K160" i="3"/>
  <c r="P159" i="3"/>
  <c r="L159" i="3"/>
  <c r="L224" i="3"/>
  <c r="K223" i="3"/>
  <c r="L212" i="3"/>
  <c r="K211" i="3"/>
  <c r="K209" i="3"/>
  <c r="L206" i="3"/>
  <c r="L198" i="3"/>
  <c r="K197" i="3"/>
  <c r="L188" i="3"/>
  <c r="K187" i="3"/>
  <c r="K185" i="3"/>
  <c r="L182" i="3"/>
  <c r="L172" i="3"/>
  <c r="K171" i="3"/>
  <c r="K169" i="3"/>
  <c r="BL285" i="3"/>
  <c r="BJ239" i="3"/>
  <c r="BN238" i="3"/>
  <c r="BK234" i="3"/>
  <c r="BN233" i="3"/>
  <c r="BN232" i="3"/>
  <c r="BK393" i="3"/>
  <c r="BJ388" i="3"/>
  <c r="BJ384" i="3"/>
  <c r="L166" i="3"/>
  <c r="L164" i="3"/>
  <c r="K162" i="3"/>
  <c r="L161" i="3"/>
  <c r="P161" i="3" s="1"/>
  <c r="K158" i="3"/>
  <c r="L157" i="3"/>
  <c r="P157" i="3" s="1"/>
  <c r="L230" i="3"/>
  <c r="K227" i="3"/>
  <c r="K225" i="3"/>
  <c r="K221" i="3"/>
  <c r="L218" i="3"/>
  <c r="K215" i="3"/>
  <c r="K213" i="3"/>
  <c r="L210" i="3"/>
  <c r="K207" i="3"/>
  <c r="K205" i="3"/>
  <c r="L202" i="3"/>
  <c r="K199" i="3"/>
  <c r="K195" i="3"/>
  <c r="K191" i="3"/>
  <c r="K189" i="3"/>
  <c r="L186" i="3"/>
  <c r="K183" i="3"/>
  <c r="K181" i="3"/>
  <c r="L178" i="3"/>
  <c r="L175" i="3"/>
  <c r="K175" i="3"/>
  <c r="K173" i="3"/>
  <c r="L170" i="3"/>
  <c r="K167" i="3"/>
  <c r="BK236" i="3"/>
  <c r="BN368" i="3"/>
  <c r="BJ267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W165" i="3"/>
  <c r="AA165" i="3"/>
  <c r="AC165" i="3"/>
  <c r="AG165" i="3"/>
  <c r="AM165" i="3"/>
  <c r="AO165" i="3"/>
  <c r="AS165" i="3"/>
  <c r="AY165" i="3"/>
  <c r="BE165" i="3"/>
  <c r="BI165" i="3"/>
  <c r="M165" i="3"/>
  <c r="O165" i="3"/>
  <c r="Q165" i="3"/>
  <c r="S165" i="3"/>
  <c r="U165" i="3"/>
  <c r="Y165" i="3"/>
  <c r="AE165" i="3"/>
  <c r="AI165" i="3"/>
  <c r="AK165" i="3"/>
  <c r="AQ165" i="3"/>
  <c r="AU165" i="3"/>
  <c r="AW165" i="3"/>
  <c r="BA165" i="3"/>
  <c r="BC165" i="3"/>
  <c r="BG165" i="3"/>
  <c r="L227" i="3"/>
  <c r="T227" i="3" s="1"/>
  <c r="L219" i="3"/>
  <c r="AB219" i="3" s="1"/>
  <c r="L215" i="3"/>
  <c r="P215" i="3" s="1"/>
  <c r="L211" i="3"/>
  <c r="AE211" i="3" s="1"/>
  <c r="L207" i="3"/>
  <c r="O207" i="3" s="1"/>
  <c r="L187" i="3"/>
  <c r="L183" i="3"/>
  <c r="L171" i="3"/>
  <c r="BH163" i="3"/>
  <c r="AZ163" i="3"/>
  <c r="AR163" i="3"/>
  <c r="AJ163" i="3"/>
  <c r="X163" i="3"/>
  <c r="BD159" i="3"/>
  <c r="AV159" i="3"/>
  <c r="AN159" i="3"/>
  <c r="AF159" i="3"/>
  <c r="X159" i="3"/>
  <c r="BD227" i="3"/>
  <c r="AV227" i="3"/>
  <c r="AN227" i="3"/>
  <c r="AF227" i="3"/>
  <c r="BD219" i="3"/>
  <c r="AV219" i="3"/>
  <c r="AN219" i="3"/>
  <c r="BD215" i="3"/>
  <c r="AV215" i="3"/>
  <c r="AN215" i="3"/>
  <c r="AF215" i="3"/>
  <c r="X215" i="3"/>
  <c r="BC211" i="3"/>
  <c r="AU211" i="3"/>
  <c r="AM211" i="3"/>
  <c r="BG207" i="3"/>
  <c r="AY207" i="3"/>
  <c r="AU207" i="3"/>
  <c r="AM207" i="3"/>
  <c r="AI207" i="3"/>
  <c r="AE207" i="3"/>
  <c r="AA207" i="3"/>
  <c r="W207" i="3"/>
  <c r="S207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L223" i="3"/>
  <c r="O223" i="3" s="1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L203" i="3"/>
  <c r="N203" i="3" s="1"/>
  <c r="L199" i="3"/>
  <c r="N199" i="3" s="1"/>
  <c r="AB199" i="3"/>
  <c r="AJ199" i="3"/>
  <c r="AR199" i="3"/>
  <c r="AZ199" i="3"/>
  <c r="BH199" i="3"/>
  <c r="AI199" i="3"/>
  <c r="AY199" i="3"/>
  <c r="M199" i="3"/>
  <c r="U199" i="3"/>
  <c r="AC199" i="3"/>
  <c r="AK199" i="3"/>
  <c r="AS199" i="3"/>
  <c r="BC199" i="3"/>
  <c r="L195" i="3"/>
  <c r="N195" i="3" s="1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O195" i="3"/>
  <c r="S195" i="3"/>
  <c r="Y195" i="3"/>
  <c r="AG195" i="3"/>
  <c r="AO195" i="3"/>
  <c r="AW195" i="3"/>
  <c r="BC195" i="3"/>
  <c r="U195" i="3"/>
  <c r="AE195" i="3"/>
  <c r="AM195" i="3"/>
  <c r="AU195" i="3"/>
  <c r="BE195" i="3"/>
  <c r="L191" i="3"/>
  <c r="M191" i="3" s="1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R187" i="3"/>
  <c r="V187" i="3"/>
  <c r="X187" i="3"/>
  <c r="AB187" i="3"/>
  <c r="AF187" i="3"/>
  <c r="AH187" i="3"/>
  <c r="AL187" i="3"/>
  <c r="AP187" i="3"/>
  <c r="AT187" i="3"/>
  <c r="AX187" i="3"/>
  <c r="BB187" i="3"/>
  <c r="BD187" i="3"/>
  <c r="BH187" i="3"/>
  <c r="P187" i="3"/>
  <c r="T187" i="3"/>
  <c r="Z187" i="3"/>
  <c r="AD187" i="3"/>
  <c r="AJ187" i="3"/>
  <c r="AN187" i="3"/>
  <c r="AR187" i="3"/>
  <c r="AV187" i="3"/>
  <c r="AZ187" i="3"/>
  <c r="BF187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R183" i="3"/>
  <c r="V183" i="3"/>
  <c r="Z183" i="3"/>
  <c r="AD183" i="3"/>
  <c r="AH183" i="3"/>
  <c r="AJ183" i="3"/>
  <c r="AN183" i="3"/>
  <c r="AR183" i="3"/>
  <c r="AV183" i="3"/>
  <c r="AZ183" i="3"/>
  <c r="BD183" i="3"/>
  <c r="BH183" i="3"/>
  <c r="N183" i="3"/>
  <c r="P183" i="3"/>
  <c r="T183" i="3"/>
  <c r="X183" i="3"/>
  <c r="AB183" i="3"/>
  <c r="AF183" i="3"/>
  <c r="AL183" i="3"/>
  <c r="AP183" i="3"/>
  <c r="AT183" i="3"/>
  <c r="AX183" i="3"/>
  <c r="BB183" i="3"/>
  <c r="BF183" i="3"/>
  <c r="L179" i="3"/>
  <c r="O179" i="3" s="1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T175" i="3"/>
  <c r="V175" i="3"/>
  <c r="Z175" i="3"/>
  <c r="AD175" i="3"/>
  <c r="AH175" i="3"/>
  <c r="AL175" i="3"/>
  <c r="R175" i="3"/>
  <c r="X175" i="3"/>
  <c r="AB175" i="3"/>
  <c r="AF175" i="3"/>
  <c r="AJ175" i="3"/>
  <c r="AN175" i="3"/>
  <c r="AP175" i="3"/>
  <c r="AR175" i="3"/>
  <c r="AT175" i="3"/>
  <c r="AV175" i="3"/>
  <c r="AX175" i="3"/>
  <c r="AZ175" i="3"/>
  <c r="BB175" i="3"/>
  <c r="BD175" i="3"/>
  <c r="BF175" i="3"/>
  <c r="BH175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U171" i="3"/>
  <c r="Y171" i="3"/>
  <c r="AC171" i="3"/>
  <c r="AG171" i="3"/>
  <c r="AK171" i="3"/>
  <c r="AO171" i="3"/>
  <c r="AS171" i="3"/>
  <c r="AW171" i="3"/>
  <c r="BA171" i="3"/>
  <c r="BC171" i="3"/>
  <c r="BG171" i="3"/>
  <c r="M171" i="3"/>
  <c r="O171" i="3"/>
  <c r="Q171" i="3"/>
  <c r="S171" i="3"/>
  <c r="W171" i="3"/>
  <c r="AA171" i="3"/>
  <c r="AE171" i="3"/>
  <c r="AI171" i="3"/>
  <c r="AM171" i="3"/>
  <c r="AQ171" i="3"/>
  <c r="AU171" i="3"/>
  <c r="AY171" i="3"/>
  <c r="BE171" i="3"/>
  <c r="BI171" i="3"/>
  <c r="L167" i="3"/>
  <c r="P167" i="3" s="1"/>
  <c r="BD163" i="3"/>
  <c r="AV163" i="3"/>
  <c r="AN163" i="3"/>
  <c r="AF163" i="3"/>
  <c r="AB163" i="3"/>
  <c r="T163" i="3"/>
  <c r="BH159" i="3"/>
  <c r="AZ159" i="3"/>
  <c r="AR159" i="3"/>
  <c r="AJ159" i="3"/>
  <c r="AB159" i="3"/>
  <c r="T159" i="3"/>
  <c r="BH227" i="3"/>
  <c r="AZ227" i="3"/>
  <c r="AR227" i="3"/>
  <c r="AJ227" i="3"/>
  <c r="AB227" i="3"/>
  <c r="X227" i="3"/>
  <c r="P227" i="3"/>
  <c r="BH223" i="3"/>
  <c r="AZ223" i="3"/>
  <c r="AV223" i="3"/>
  <c r="AN223" i="3"/>
  <c r="AF223" i="3"/>
  <c r="X223" i="3"/>
  <c r="P223" i="3"/>
  <c r="BH219" i="3"/>
  <c r="AZ219" i="3"/>
  <c r="AR219" i="3"/>
  <c r="AJ219" i="3"/>
  <c r="AF219" i="3"/>
  <c r="X219" i="3"/>
  <c r="T219" i="3"/>
  <c r="P219" i="3"/>
  <c r="BH215" i="3"/>
  <c r="AZ215" i="3"/>
  <c r="AR215" i="3"/>
  <c r="AJ215" i="3"/>
  <c r="AB215" i="3"/>
  <c r="T215" i="3"/>
  <c r="BG211" i="3"/>
  <c r="AY211" i="3"/>
  <c r="AQ211" i="3"/>
  <c r="AI211" i="3"/>
  <c r="AA211" i="3"/>
  <c r="W211" i="3"/>
  <c r="S211" i="3"/>
  <c r="O211" i="3"/>
  <c r="BC207" i="3"/>
  <c r="AQ207" i="3"/>
  <c r="BG203" i="3"/>
  <c r="BC203" i="3"/>
  <c r="AY203" i="3"/>
  <c r="AU203" i="3"/>
  <c r="AQ203" i="3"/>
  <c r="AM203" i="3"/>
  <c r="AI203" i="3"/>
  <c r="AE203" i="3"/>
  <c r="AA203" i="3"/>
  <c r="W203" i="3"/>
  <c r="S203" i="3"/>
  <c r="O203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E166" i="3"/>
  <c r="AI166" i="3"/>
  <c r="AM166" i="3"/>
  <c r="AO166" i="3"/>
  <c r="AU166" i="3"/>
  <c r="AW166" i="3"/>
  <c r="BA166" i="3"/>
  <c r="BE166" i="3"/>
  <c r="BI166" i="3"/>
  <c r="AC166" i="3"/>
  <c r="AG166" i="3"/>
  <c r="AK166" i="3"/>
  <c r="AQ166" i="3"/>
  <c r="AS166" i="3"/>
  <c r="AY166" i="3"/>
  <c r="BC166" i="3"/>
  <c r="BG166" i="3"/>
  <c r="N164" i="3"/>
  <c r="P164" i="3"/>
  <c r="R164" i="3"/>
  <c r="T164" i="3"/>
  <c r="V164" i="3"/>
  <c r="X164" i="3"/>
  <c r="Z164" i="3"/>
  <c r="AB164" i="3"/>
  <c r="AD164" i="3"/>
  <c r="AF164" i="3"/>
  <c r="AH164" i="3"/>
  <c r="AJ164" i="3"/>
  <c r="AL164" i="3"/>
  <c r="AN164" i="3"/>
  <c r="AP164" i="3"/>
  <c r="AR164" i="3"/>
  <c r="AT164" i="3"/>
  <c r="AV164" i="3"/>
  <c r="AX164" i="3"/>
  <c r="AZ164" i="3"/>
  <c r="BB164" i="3"/>
  <c r="BD164" i="3"/>
  <c r="BF164" i="3"/>
  <c r="BH164" i="3"/>
  <c r="M164" i="3"/>
  <c r="S164" i="3"/>
  <c r="W164" i="3"/>
  <c r="AA164" i="3"/>
  <c r="AE164" i="3"/>
  <c r="AI164" i="3"/>
  <c r="AM164" i="3"/>
  <c r="AO164" i="3"/>
  <c r="AS164" i="3"/>
  <c r="AW164" i="3"/>
  <c r="BA164" i="3"/>
  <c r="BC164" i="3"/>
  <c r="BG164" i="3"/>
  <c r="O164" i="3"/>
  <c r="Q164" i="3"/>
  <c r="U164" i="3"/>
  <c r="Y164" i="3"/>
  <c r="AC164" i="3"/>
  <c r="AG164" i="3"/>
  <c r="AK164" i="3"/>
  <c r="AQ164" i="3"/>
  <c r="AU164" i="3"/>
  <c r="AY164" i="3"/>
  <c r="BE164" i="3"/>
  <c r="BI164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M157" i="3"/>
  <c r="O157" i="3"/>
  <c r="Q157" i="3"/>
  <c r="S157" i="3"/>
  <c r="U157" i="3"/>
  <c r="W157" i="3"/>
  <c r="Y157" i="3"/>
  <c r="AA157" i="3"/>
  <c r="AC157" i="3"/>
  <c r="AE157" i="3"/>
  <c r="AG157" i="3"/>
  <c r="AI157" i="3"/>
  <c r="AK157" i="3"/>
  <c r="AM157" i="3"/>
  <c r="AO157" i="3"/>
  <c r="AQ157" i="3"/>
  <c r="AS157" i="3"/>
  <c r="AU157" i="3"/>
  <c r="AW157" i="3"/>
  <c r="AY157" i="3"/>
  <c r="BA157" i="3"/>
  <c r="BC157" i="3"/>
  <c r="BE157" i="3"/>
  <c r="BG157" i="3"/>
  <c r="BI157" i="3"/>
  <c r="L229" i="3"/>
  <c r="M229" i="3" s="1"/>
  <c r="O229" i="3"/>
  <c r="S229" i="3"/>
  <c r="W229" i="3"/>
  <c r="AA229" i="3"/>
  <c r="AE229" i="3"/>
  <c r="AI229" i="3"/>
  <c r="AM229" i="3"/>
  <c r="AQ229" i="3"/>
  <c r="AU229" i="3"/>
  <c r="AY229" i="3"/>
  <c r="BC229" i="3"/>
  <c r="BE229" i="3"/>
  <c r="BG229" i="3"/>
  <c r="BI229" i="3"/>
  <c r="L225" i="3"/>
  <c r="M225" i="3" s="1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L221" i="3"/>
  <c r="M221" i="3" s="1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L217" i="3"/>
  <c r="M217" i="3" s="1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L213" i="3"/>
  <c r="M213" i="3" s="1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L209" i="3"/>
  <c r="T209" i="3"/>
  <c r="AB209" i="3"/>
  <c r="AF209" i="3"/>
  <c r="AJ209" i="3"/>
  <c r="AN209" i="3"/>
  <c r="AR209" i="3"/>
  <c r="AV209" i="3"/>
  <c r="AZ209" i="3"/>
  <c r="BD209" i="3"/>
  <c r="BH209" i="3"/>
  <c r="L205" i="3"/>
  <c r="N205" i="3" s="1"/>
  <c r="T205" i="3"/>
  <c r="AB205" i="3"/>
  <c r="AJ205" i="3"/>
  <c r="AR205" i="3"/>
  <c r="AZ205" i="3"/>
  <c r="BH205" i="3"/>
  <c r="L201" i="3"/>
  <c r="T201" i="3"/>
  <c r="AB201" i="3"/>
  <c r="AJ201" i="3"/>
  <c r="AR201" i="3"/>
  <c r="AZ201" i="3"/>
  <c r="BD201" i="3"/>
  <c r="BH201" i="3"/>
  <c r="O201" i="3"/>
  <c r="Q201" i="3"/>
  <c r="S201" i="3"/>
  <c r="U201" i="3"/>
  <c r="Y201" i="3"/>
  <c r="AA201" i="3"/>
  <c r="W201" i="3"/>
  <c r="L197" i="3"/>
  <c r="N197" i="3" s="1"/>
  <c r="T197" i="3"/>
  <c r="AB197" i="3"/>
  <c r="AJ197" i="3"/>
  <c r="AR197" i="3"/>
  <c r="AZ197" i="3"/>
  <c r="BH197" i="3"/>
  <c r="AG197" i="3"/>
  <c r="AW197" i="3"/>
  <c r="M197" i="3"/>
  <c r="W197" i="3"/>
  <c r="AM197" i="3"/>
  <c r="BC197" i="3"/>
  <c r="L193" i="3"/>
  <c r="M193" i="3" s="1"/>
  <c r="S193" i="3"/>
  <c r="AA193" i="3"/>
  <c r="AI193" i="3"/>
  <c r="AQ193" i="3"/>
  <c r="AY193" i="3"/>
  <c r="BG193" i="3"/>
  <c r="V193" i="3"/>
  <c r="AL193" i="3"/>
  <c r="BB193" i="3"/>
  <c r="X193" i="3"/>
  <c r="AN193" i="3"/>
  <c r="AV193" i="3"/>
  <c r="BD193" i="3"/>
  <c r="L189" i="3"/>
  <c r="M189" i="3" s="1"/>
  <c r="S189" i="3"/>
  <c r="AA189" i="3"/>
  <c r="AI189" i="3"/>
  <c r="AQ189" i="3"/>
  <c r="AY189" i="3"/>
  <c r="BG189" i="3"/>
  <c r="X189" i="3"/>
  <c r="AL189" i="3"/>
  <c r="BB189" i="3"/>
  <c r="R189" i="3"/>
  <c r="AH189" i="3"/>
  <c r="AZ189" i="3"/>
  <c r="L185" i="3"/>
  <c r="M185" i="3" s="1"/>
  <c r="S185" i="3"/>
  <c r="AA185" i="3"/>
  <c r="AI185" i="3"/>
  <c r="AQ185" i="3"/>
  <c r="AY185" i="3"/>
  <c r="BG185" i="3"/>
  <c r="X185" i="3"/>
  <c r="AL185" i="3"/>
  <c r="AZ185" i="3"/>
  <c r="R185" i="3"/>
  <c r="AH185" i="3"/>
  <c r="BB185" i="3"/>
  <c r="L181" i="3"/>
  <c r="M181" i="3" s="1"/>
  <c r="S181" i="3"/>
  <c r="AA181" i="3"/>
  <c r="AI181" i="3"/>
  <c r="AQ181" i="3"/>
  <c r="AY181" i="3"/>
  <c r="BG181" i="3"/>
  <c r="V181" i="3"/>
  <c r="AJ181" i="3"/>
  <c r="BB181" i="3"/>
  <c r="Z181" i="3"/>
  <c r="AP181" i="3"/>
  <c r="BD181" i="3"/>
  <c r="L177" i="3"/>
  <c r="M177" i="3" s="1"/>
  <c r="S177" i="3"/>
  <c r="AA177" i="3"/>
  <c r="AI177" i="3"/>
  <c r="AQ177" i="3"/>
  <c r="AY177" i="3"/>
  <c r="BG177" i="3"/>
  <c r="V177" i="3"/>
  <c r="AJ177" i="3"/>
  <c r="AZ177" i="3"/>
  <c r="T177" i="3"/>
  <c r="AL177" i="3"/>
  <c r="BB177" i="3"/>
  <c r="L173" i="3"/>
  <c r="N173" i="3" s="1"/>
  <c r="T173" i="3"/>
  <c r="AB173" i="3"/>
  <c r="AJ173" i="3"/>
  <c r="AR173" i="3"/>
  <c r="AZ173" i="3"/>
  <c r="BH173" i="3"/>
  <c r="S173" i="3"/>
  <c r="AC173" i="3"/>
  <c r="AQ173" i="3"/>
  <c r="BE173" i="3"/>
  <c r="AI173" i="3"/>
  <c r="BC173" i="3"/>
  <c r="L169" i="3"/>
  <c r="N169" i="3" s="1"/>
  <c r="T169" i="3"/>
  <c r="AB169" i="3"/>
  <c r="AJ169" i="3"/>
  <c r="AR169" i="3"/>
  <c r="AZ169" i="3"/>
  <c r="BH169" i="3"/>
  <c r="AK169" i="3"/>
  <c r="AY169" i="3"/>
  <c r="M169" i="3"/>
  <c r="U169" i="3"/>
  <c r="AI169" i="3"/>
  <c r="BC169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F161" i="3"/>
  <c r="BB161" i="3"/>
  <c r="AX161" i="3"/>
  <c r="AT161" i="3"/>
  <c r="AP161" i="3"/>
  <c r="AL161" i="3"/>
  <c r="AH161" i="3"/>
  <c r="AD161" i="3"/>
  <c r="Z161" i="3"/>
  <c r="V161" i="3"/>
  <c r="R161" i="3"/>
  <c r="N161" i="3"/>
  <c r="BF159" i="3"/>
  <c r="BB159" i="3"/>
  <c r="AX159" i="3"/>
  <c r="AT159" i="3"/>
  <c r="AP159" i="3"/>
  <c r="AL159" i="3"/>
  <c r="AH159" i="3"/>
  <c r="AD159" i="3"/>
  <c r="Z159" i="3"/>
  <c r="V159" i="3"/>
  <c r="R159" i="3"/>
  <c r="N159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H229" i="3"/>
  <c r="BD229" i="3"/>
  <c r="AZ229" i="3"/>
  <c r="AV229" i="3"/>
  <c r="AR229" i="3"/>
  <c r="AN229" i="3"/>
  <c r="AJ229" i="3"/>
  <c r="AF229" i="3"/>
  <c r="AB229" i="3"/>
  <c r="X229" i="3"/>
  <c r="T229" i="3"/>
  <c r="P229" i="3"/>
  <c r="BF227" i="3"/>
  <c r="BB227" i="3"/>
  <c r="AX227" i="3"/>
  <c r="AT227" i="3"/>
  <c r="AP227" i="3"/>
  <c r="AL227" i="3"/>
  <c r="AH227" i="3"/>
  <c r="AD227" i="3"/>
  <c r="Z227" i="3"/>
  <c r="V227" i="3"/>
  <c r="R227" i="3"/>
  <c r="N227" i="3"/>
  <c r="BH225" i="3"/>
  <c r="BD225" i="3"/>
  <c r="AZ225" i="3"/>
  <c r="AV225" i="3"/>
  <c r="AR225" i="3"/>
  <c r="AN225" i="3"/>
  <c r="AJ225" i="3"/>
  <c r="AF225" i="3"/>
  <c r="AB225" i="3"/>
  <c r="X225" i="3"/>
  <c r="T225" i="3"/>
  <c r="P225" i="3"/>
  <c r="BF223" i="3"/>
  <c r="BB223" i="3"/>
  <c r="AX223" i="3"/>
  <c r="AT223" i="3"/>
  <c r="AP223" i="3"/>
  <c r="AL223" i="3"/>
  <c r="AH223" i="3"/>
  <c r="AD223" i="3"/>
  <c r="Z223" i="3"/>
  <c r="V223" i="3"/>
  <c r="R223" i="3"/>
  <c r="N223" i="3"/>
  <c r="BH221" i="3"/>
  <c r="BD221" i="3"/>
  <c r="AZ221" i="3"/>
  <c r="AV221" i="3"/>
  <c r="AR221" i="3"/>
  <c r="AN221" i="3"/>
  <c r="AJ221" i="3"/>
  <c r="AF221" i="3"/>
  <c r="AB221" i="3"/>
  <c r="X221" i="3"/>
  <c r="T221" i="3"/>
  <c r="P221" i="3"/>
  <c r="BF219" i="3"/>
  <c r="BB219" i="3"/>
  <c r="AX219" i="3"/>
  <c r="AT219" i="3"/>
  <c r="AP219" i="3"/>
  <c r="AL219" i="3"/>
  <c r="AH219" i="3"/>
  <c r="AD219" i="3"/>
  <c r="Z219" i="3"/>
  <c r="V219" i="3"/>
  <c r="R219" i="3"/>
  <c r="N219" i="3"/>
  <c r="BH217" i="3"/>
  <c r="BD217" i="3"/>
  <c r="AZ217" i="3"/>
  <c r="AV217" i="3"/>
  <c r="AR217" i="3"/>
  <c r="AN217" i="3"/>
  <c r="AJ217" i="3"/>
  <c r="AF217" i="3"/>
  <c r="AB217" i="3"/>
  <c r="X217" i="3"/>
  <c r="T217" i="3"/>
  <c r="P217" i="3"/>
  <c r="BF215" i="3"/>
  <c r="BB215" i="3"/>
  <c r="AX215" i="3"/>
  <c r="AT215" i="3"/>
  <c r="AP215" i="3"/>
  <c r="AL215" i="3"/>
  <c r="AH215" i="3"/>
  <c r="AD215" i="3"/>
  <c r="Z215" i="3"/>
  <c r="V215" i="3"/>
  <c r="R215" i="3"/>
  <c r="N215" i="3"/>
  <c r="BH213" i="3"/>
  <c r="BD213" i="3"/>
  <c r="AZ213" i="3"/>
  <c r="AV213" i="3"/>
  <c r="AR213" i="3"/>
  <c r="AN213" i="3"/>
  <c r="AJ213" i="3"/>
  <c r="AF213" i="3"/>
  <c r="AB213" i="3"/>
  <c r="X213" i="3"/>
  <c r="T213" i="3"/>
  <c r="P213" i="3"/>
  <c r="BI211" i="3"/>
  <c r="BE211" i="3"/>
  <c r="BA211" i="3"/>
  <c r="AW211" i="3"/>
  <c r="AS211" i="3"/>
  <c r="AO211" i="3"/>
  <c r="AK211" i="3"/>
  <c r="AG211" i="3"/>
  <c r="AC211" i="3"/>
  <c r="Y211" i="3"/>
  <c r="U211" i="3"/>
  <c r="Q211" i="3"/>
  <c r="M211" i="3"/>
  <c r="BG209" i="3"/>
  <c r="BC209" i="3"/>
  <c r="AY209" i="3"/>
  <c r="AU209" i="3"/>
  <c r="AQ209" i="3"/>
  <c r="AM209" i="3"/>
  <c r="AI209" i="3"/>
  <c r="AE209" i="3"/>
  <c r="AA209" i="3"/>
  <c r="W209" i="3"/>
  <c r="S209" i="3"/>
  <c r="O209" i="3"/>
  <c r="BI207" i="3"/>
  <c r="BE207" i="3"/>
  <c r="BA207" i="3"/>
  <c r="AW207" i="3"/>
  <c r="AS207" i="3"/>
  <c r="AO207" i="3"/>
  <c r="AK207" i="3"/>
  <c r="AG207" i="3"/>
  <c r="AC207" i="3"/>
  <c r="Y207" i="3"/>
  <c r="U207" i="3"/>
  <c r="Q207" i="3"/>
  <c r="M207" i="3"/>
  <c r="BG205" i="3"/>
  <c r="BC205" i="3"/>
  <c r="AY205" i="3"/>
  <c r="AU205" i="3"/>
  <c r="AQ205" i="3"/>
  <c r="AM205" i="3"/>
  <c r="AI205" i="3"/>
  <c r="AE205" i="3"/>
  <c r="AA205" i="3"/>
  <c r="W205" i="3"/>
  <c r="S205" i="3"/>
  <c r="O205" i="3"/>
  <c r="BI203" i="3"/>
  <c r="BE203" i="3"/>
  <c r="BA203" i="3"/>
  <c r="AW203" i="3"/>
  <c r="AS203" i="3"/>
  <c r="AO203" i="3"/>
  <c r="AK203" i="3"/>
  <c r="AG203" i="3"/>
  <c r="AC203" i="3"/>
  <c r="Y203" i="3"/>
  <c r="U203" i="3"/>
  <c r="Q203" i="3"/>
  <c r="M203" i="3"/>
  <c r="BG201" i="3"/>
  <c r="BC201" i="3"/>
  <c r="AY201" i="3"/>
  <c r="AU201" i="3"/>
  <c r="AQ201" i="3"/>
  <c r="AM201" i="3"/>
  <c r="AI201" i="3"/>
  <c r="AE201" i="3"/>
  <c r="BJ325" i="3"/>
  <c r="BL325" i="3"/>
  <c r="BJ310" i="3"/>
  <c r="BM310" i="3"/>
  <c r="BK293" i="3"/>
  <c r="BN293" i="3"/>
  <c r="BL279" i="3"/>
  <c r="BL263" i="3"/>
  <c r="BN245" i="3"/>
  <c r="BK245" i="3"/>
  <c r="BJ245" i="3"/>
  <c r="BM317" i="3"/>
  <c r="BJ285" i="3"/>
  <c r="BJ271" i="3"/>
  <c r="BK255" i="3"/>
  <c r="BN255" i="3"/>
  <c r="BL253" i="3"/>
  <c r="BN244" i="3"/>
  <c r="BJ244" i="3"/>
  <c r="BJ243" i="3"/>
  <c r="BM243" i="3"/>
  <c r="BK242" i="3"/>
  <c r="BN242" i="3"/>
  <c r="BN241" i="3"/>
  <c r="BK240" i="3"/>
  <c r="BN240" i="3"/>
  <c r="BL238" i="3"/>
  <c r="BN237" i="3"/>
  <c r="BN235" i="3"/>
  <c r="BM233" i="3"/>
  <c r="BJ233" i="3"/>
  <c r="BL233" i="3"/>
  <c r="BK232" i="3"/>
  <c r="BJ232" i="3"/>
  <c r="BN231" i="3"/>
  <c r="BK394" i="3"/>
  <c r="BN394" i="3"/>
  <c r="BM392" i="3"/>
  <c r="BL392" i="3"/>
  <c r="BK392" i="3"/>
  <c r="BN392" i="3"/>
  <c r="BJ391" i="3"/>
  <c r="BN391" i="3"/>
  <c r="BL391" i="3"/>
  <c r="BK390" i="3"/>
  <c r="BN390" i="3"/>
  <c r="BN389" i="3"/>
  <c r="BL389" i="3"/>
  <c r="BK388" i="3"/>
  <c r="BN388" i="3"/>
  <c r="BN387" i="3"/>
  <c r="BL387" i="3"/>
  <c r="BM387" i="3"/>
  <c r="BK386" i="3"/>
  <c r="BN386" i="3"/>
  <c r="BN385" i="3"/>
  <c r="BL385" i="3"/>
  <c r="BK382" i="3"/>
  <c r="BN382" i="3"/>
  <c r="BL380" i="3"/>
  <c r="BK380" i="3"/>
  <c r="BN380" i="3"/>
  <c r="BM379" i="3"/>
  <c r="BL378" i="3"/>
  <c r="BK378" i="3"/>
  <c r="BN378" i="3"/>
  <c r="BJ377" i="3"/>
  <c r="BN377" i="3"/>
  <c r="BL377" i="3"/>
  <c r="BK376" i="3"/>
  <c r="BN376" i="3"/>
  <c r="BL375" i="3"/>
  <c r="BM375" i="3"/>
  <c r="BJ364" i="3"/>
  <c r="BJ363" i="3"/>
  <c r="BL363" i="3"/>
  <c r="BN362" i="3"/>
  <c r="BK362" i="3"/>
  <c r="BJ362" i="3"/>
  <c r="BJ361" i="3"/>
  <c r="BL361" i="3"/>
  <c r="BK360" i="3"/>
  <c r="BN360" i="3"/>
  <c r="BL360" i="3"/>
  <c r="BJ360" i="3"/>
  <c r="BJ359" i="3"/>
  <c r="BL359" i="3"/>
  <c r="BN358" i="3"/>
  <c r="BK358" i="3"/>
  <c r="BJ358" i="3"/>
  <c r="BJ357" i="3"/>
  <c r="BL357" i="3"/>
  <c r="BK356" i="3"/>
  <c r="BN356" i="3"/>
  <c r="BL356" i="3"/>
  <c r="BJ356" i="3"/>
  <c r="BJ355" i="3"/>
  <c r="BL355" i="3"/>
  <c r="BN354" i="3"/>
  <c r="BK354" i="3"/>
  <c r="BJ354" i="3"/>
  <c r="BJ353" i="3"/>
  <c r="BL353" i="3"/>
  <c r="BK352" i="3"/>
  <c r="BN352" i="3"/>
  <c r="BL352" i="3"/>
  <c r="BJ352" i="3"/>
  <c r="BJ351" i="3"/>
  <c r="BL351" i="3"/>
  <c r="BN350" i="3"/>
  <c r="BK350" i="3"/>
  <c r="BJ350" i="3"/>
  <c r="BJ349" i="3"/>
  <c r="BL349" i="3"/>
  <c r="BK348" i="3"/>
  <c r="BN348" i="3"/>
  <c r="BL348" i="3"/>
  <c r="BJ348" i="3"/>
  <c r="BJ347" i="3"/>
  <c r="BL347" i="3"/>
  <c r="BN346" i="3"/>
  <c r="BK346" i="3"/>
  <c r="BJ346" i="3"/>
  <c r="BJ345" i="3"/>
  <c r="BL345" i="3"/>
  <c r="BK344" i="3"/>
  <c r="BN344" i="3"/>
  <c r="BL344" i="3"/>
  <c r="BJ344" i="3"/>
  <c r="BJ343" i="3"/>
  <c r="BL343" i="3"/>
  <c r="BN342" i="3"/>
  <c r="BK342" i="3"/>
  <c r="BJ342" i="3"/>
  <c r="BJ341" i="3"/>
  <c r="BL341" i="3"/>
  <c r="BK340" i="3"/>
  <c r="BN340" i="3"/>
  <c r="BL340" i="3"/>
  <c r="BJ340" i="3"/>
  <c r="BJ339" i="3"/>
  <c r="BL339" i="3"/>
  <c r="BN338" i="3"/>
  <c r="BK338" i="3"/>
  <c r="BJ338" i="3"/>
  <c r="BJ337" i="3"/>
  <c r="BL337" i="3"/>
  <c r="BL336" i="3"/>
  <c r="BJ336" i="3"/>
  <c r="BL335" i="3"/>
  <c r="BM335" i="3"/>
  <c r="BK334" i="3"/>
  <c r="BN334" i="3"/>
  <c r="BL334" i="3"/>
  <c r="BJ334" i="3"/>
  <c r="BJ333" i="3"/>
  <c r="BM333" i="3"/>
  <c r="BL333" i="3"/>
  <c r="BK332" i="3"/>
  <c r="BN332" i="3"/>
  <c r="BJ332" i="3"/>
  <c r="BJ331" i="3"/>
  <c r="BM331" i="3"/>
  <c r="BL331" i="3"/>
  <c r="BK330" i="3"/>
  <c r="BN330" i="3"/>
  <c r="BL330" i="3"/>
  <c r="BJ330" i="3"/>
  <c r="BM322" i="3"/>
  <c r="BK314" i="3"/>
  <c r="BN314" i="3"/>
  <c r="BM307" i="3"/>
  <c r="BL307" i="3"/>
  <c r="BL305" i="3"/>
  <c r="BJ305" i="3"/>
  <c r="BJ300" i="3"/>
  <c r="BM300" i="3"/>
  <c r="BL300" i="3"/>
  <c r="BK298" i="3"/>
  <c r="BN298" i="3"/>
  <c r="BJ296" i="3"/>
  <c r="BM296" i="3"/>
  <c r="BL296" i="3"/>
  <c r="BK295" i="3"/>
  <c r="BN295" i="3"/>
  <c r="BN294" i="3"/>
  <c r="BK294" i="3"/>
  <c r="BM294" i="3"/>
  <c r="BK292" i="3"/>
  <c r="BL292" i="3"/>
  <c r="BN292" i="3"/>
  <c r="BJ292" i="3"/>
  <c r="BJ290" i="3"/>
  <c r="BM290" i="3"/>
  <c r="BL290" i="3"/>
  <c r="BL283" i="3"/>
  <c r="BK283" i="3"/>
  <c r="BM281" i="3"/>
  <c r="BK276" i="3"/>
  <c r="BM274" i="3"/>
  <c r="BL267" i="3"/>
  <c r="BK267" i="3"/>
  <c r="BN267" i="3"/>
  <c r="BM265" i="3"/>
  <c r="BK260" i="3"/>
  <c r="BJ258" i="3"/>
  <c r="BM258" i="3"/>
  <c r="BL258" i="3"/>
  <c r="BK251" i="3"/>
  <c r="BN251" i="3"/>
  <c r="BJ251" i="3"/>
  <c r="BM249" i="3"/>
  <c r="BL249" i="3"/>
  <c r="BJ323" i="3"/>
  <c r="BM323" i="3"/>
  <c r="BL323" i="3"/>
  <c r="BM315" i="3"/>
  <c r="BK315" i="3"/>
  <c r="BN315" i="3"/>
  <c r="BJ315" i="3"/>
  <c r="BM324" i="3"/>
  <c r="BL324" i="3"/>
  <c r="BK316" i="3"/>
  <c r="BN316" i="3"/>
  <c r="BM326" i="3"/>
  <c r="BN311" i="3"/>
  <c r="BK311" i="3"/>
  <c r="BJ311" i="3"/>
  <c r="BM309" i="3"/>
  <c r="BJ280" i="3"/>
  <c r="BN280" i="3"/>
  <c r="BK280" i="3"/>
  <c r="BJ278" i="3"/>
  <c r="BM278" i="3"/>
  <c r="BL278" i="3"/>
  <c r="BN264" i="3"/>
  <c r="BK264" i="3"/>
  <c r="BN262" i="3"/>
  <c r="BJ262" i="3"/>
  <c r="BM262" i="3"/>
  <c r="BL262" i="3"/>
  <c r="BM248" i="3"/>
  <c r="BN248" i="3"/>
  <c r="BK248" i="3"/>
  <c r="BJ248" i="3"/>
  <c r="BL246" i="3"/>
  <c r="BM246" i="3"/>
  <c r="BK318" i="3"/>
  <c r="BN318" i="3"/>
  <c r="BM304" i="3"/>
  <c r="BL304" i="3"/>
  <c r="BK302" i="3"/>
  <c r="BN302" i="3"/>
  <c r="BJ288" i="3"/>
  <c r="BM288" i="3"/>
  <c r="BL288" i="3"/>
  <c r="BL286" i="3"/>
  <c r="BJ286" i="3"/>
  <c r="BM272" i="3"/>
  <c r="BK270" i="3"/>
  <c r="BL270" i="3"/>
  <c r="BN270" i="3"/>
  <c r="BJ270" i="3"/>
  <c r="BM256" i="3"/>
  <c r="BL256" i="3"/>
  <c r="BK254" i="3"/>
  <c r="BJ329" i="3"/>
  <c r="BM329" i="3"/>
  <c r="BL329" i="3"/>
  <c r="BM321" i="3"/>
  <c r="BJ321" i="3"/>
  <c r="BM313" i="3"/>
  <c r="BK308" i="3"/>
  <c r="BN308" i="3"/>
  <c r="BJ306" i="3"/>
  <c r="BM306" i="3"/>
  <c r="BL306" i="3"/>
  <c r="BM299" i="3"/>
  <c r="BK299" i="3"/>
  <c r="BN299" i="3"/>
  <c r="BJ299" i="3"/>
  <c r="BM297" i="3"/>
  <c r="BL291" i="3"/>
  <c r="BK291" i="3"/>
  <c r="BN291" i="3"/>
  <c r="BM289" i="3"/>
  <c r="BK284" i="3"/>
  <c r="BL284" i="3"/>
  <c r="BN284" i="3"/>
  <c r="BJ284" i="3"/>
  <c r="BJ282" i="3"/>
  <c r="BM282" i="3"/>
  <c r="BL282" i="3"/>
  <c r="BN275" i="3"/>
  <c r="BK275" i="3"/>
  <c r="BJ275" i="3"/>
  <c r="BJ273" i="3"/>
  <c r="BM273" i="3"/>
  <c r="BL273" i="3"/>
  <c r="BL268" i="3"/>
  <c r="BN268" i="3"/>
  <c r="BJ268" i="3"/>
  <c r="BJ266" i="3"/>
  <c r="BM266" i="3"/>
  <c r="BL266" i="3"/>
  <c r="BN259" i="3"/>
  <c r="BK259" i="3"/>
  <c r="BM257" i="3"/>
  <c r="BL257" i="3"/>
  <c r="BK252" i="3"/>
  <c r="BM250" i="3"/>
  <c r="BN327" i="3"/>
  <c r="BK327" i="3"/>
  <c r="BM319" i="3"/>
  <c r="BK328" i="3"/>
  <c r="BN328" i="3"/>
  <c r="BJ328" i="3"/>
  <c r="BM320" i="3"/>
  <c r="BL320" i="3"/>
  <c r="BM325" i="3"/>
  <c r="BK312" i="3"/>
  <c r="BN312" i="3"/>
  <c r="BL310" i="3"/>
  <c r="BJ293" i="3"/>
  <c r="BM279" i="3"/>
  <c r="BK277" i="3"/>
  <c r="BN277" i="3"/>
  <c r="BJ263" i="3"/>
  <c r="BM263" i="3"/>
  <c r="BN261" i="3"/>
  <c r="BK261" i="3"/>
  <c r="BM247" i="3"/>
  <c r="BL245" i="3"/>
  <c r="BL303" i="3"/>
  <c r="BN303" i="3"/>
  <c r="BK303" i="3"/>
  <c r="BJ303" i="3"/>
  <c r="BM301" i="3"/>
  <c r="BN287" i="3"/>
  <c r="BK287" i="3"/>
  <c r="BM285" i="3"/>
  <c r="BN271" i="3"/>
  <c r="BK271" i="3"/>
  <c r="BM269" i="3"/>
  <c r="BL269" i="3"/>
  <c r="BJ253" i="3"/>
  <c r="BM253" i="3"/>
  <c r="BM241" i="3"/>
  <c r="BL241" i="3"/>
  <c r="BJ240" i="3"/>
  <c r="BN239" i="3"/>
  <c r="BL239" i="3"/>
  <c r="BK238" i="3"/>
  <c r="BJ238" i="3"/>
  <c r="BL237" i="3"/>
  <c r="BM237" i="3"/>
  <c r="BN236" i="3"/>
  <c r="BL235" i="3"/>
  <c r="BM235" i="3"/>
  <c r="BN234" i="3"/>
  <c r="BL232" i="3"/>
  <c r="BM231" i="3"/>
  <c r="BL394" i="3"/>
  <c r="BM393" i="3"/>
  <c r="BJ392" i="3"/>
  <c r="BM391" i="3"/>
  <c r="BM390" i="3"/>
  <c r="BM389" i="3"/>
  <c r="BM385" i="3"/>
  <c r="BK384" i="3"/>
  <c r="BN384" i="3"/>
  <c r="BN383" i="3"/>
  <c r="BL383" i="3"/>
  <c r="BM383" i="3"/>
  <c r="BM381" i="3"/>
  <c r="BN381" i="3"/>
  <c r="BL381" i="3"/>
  <c r="BM380" i="3"/>
  <c r="BJ380" i="3"/>
  <c r="BJ379" i="3"/>
  <c r="BN379" i="3"/>
  <c r="BL379" i="3"/>
  <c r="BJ378" i="3"/>
  <c r="BM377" i="3"/>
  <c r="BL376" i="3"/>
  <c r="BK374" i="3"/>
  <c r="BJ374" i="3"/>
  <c r="BL374" i="3"/>
  <c r="BN374" i="3"/>
  <c r="BM373" i="3"/>
  <c r="BL373" i="3"/>
  <c r="BK373" i="3"/>
  <c r="BK372" i="3"/>
  <c r="BN372" i="3"/>
  <c r="BM371" i="3"/>
  <c r="BL371" i="3"/>
  <c r="BN370" i="3"/>
  <c r="BK370" i="3"/>
  <c r="BJ370" i="3"/>
  <c r="BJ369" i="3"/>
  <c r="BL369" i="3"/>
  <c r="BL368" i="3"/>
  <c r="BJ368" i="3"/>
  <c r="BJ367" i="3"/>
  <c r="BL367" i="3"/>
  <c r="BN366" i="3"/>
  <c r="BK366" i="3"/>
  <c r="BJ366" i="3"/>
  <c r="BJ365" i="3"/>
  <c r="BL365" i="3"/>
  <c r="BK364" i="3"/>
  <c r="BN364" i="3"/>
  <c r="BL364" i="3"/>
  <c r="L162" i="3"/>
  <c r="M162" i="3" s="1"/>
  <c r="L160" i="3"/>
  <c r="BD160" i="3" s="1"/>
  <c r="L158" i="3"/>
  <c r="M158" i="3" s="1"/>
  <c r="L156" i="3"/>
  <c r="BD156" i="3" s="1"/>
  <c r="K230" i="3"/>
  <c r="K228" i="3"/>
  <c r="K226" i="3"/>
  <c r="K224" i="3"/>
  <c r="K222" i="3"/>
  <c r="K220" i="3"/>
  <c r="K218" i="3"/>
  <c r="K216" i="3"/>
  <c r="K214" i="3"/>
  <c r="K212" i="3"/>
  <c r="K210" i="3"/>
  <c r="K208" i="3"/>
  <c r="K206" i="3"/>
  <c r="K204" i="3"/>
  <c r="K202" i="3"/>
  <c r="K200" i="3"/>
  <c r="K198" i="3"/>
  <c r="K196" i="3"/>
  <c r="K194" i="3"/>
  <c r="K192" i="3"/>
  <c r="K190" i="3"/>
  <c r="K188" i="3"/>
  <c r="K186" i="3"/>
  <c r="K184" i="3"/>
  <c r="K182" i="3"/>
  <c r="K180" i="3"/>
  <c r="K178" i="3"/>
  <c r="K176" i="3"/>
  <c r="K174" i="3"/>
  <c r="K172" i="3"/>
  <c r="K170" i="3"/>
  <c r="K168" i="3"/>
  <c r="BN325" i="3"/>
  <c r="BK325" i="3"/>
  <c r="BJ312" i="3"/>
  <c r="BM312" i="3"/>
  <c r="BL312" i="3"/>
  <c r="BK310" i="3"/>
  <c r="BN310" i="3"/>
  <c r="BL293" i="3"/>
  <c r="BM293" i="3"/>
  <c r="BJ279" i="3"/>
  <c r="BN279" i="3"/>
  <c r="BK279" i="3"/>
  <c r="BJ277" i="3"/>
  <c r="BM277" i="3"/>
  <c r="BL277" i="3"/>
  <c r="BK263" i="3"/>
  <c r="BN263" i="3"/>
  <c r="BJ261" i="3"/>
  <c r="BM261" i="3"/>
  <c r="BL261" i="3"/>
  <c r="BN247" i="3"/>
  <c r="BK247" i="3"/>
  <c r="BL247" i="3"/>
  <c r="BJ247" i="3"/>
  <c r="BM245" i="3"/>
  <c r="BN317" i="3"/>
  <c r="BK317" i="3"/>
  <c r="BL317" i="3"/>
  <c r="BJ317" i="3"/>
  <c r="BM303" i="3"/>
  <c r="BN301" i="3"/>
  <c r="BK301" i="3"/>
  <c r="BL301" i="3"/>
  <c r="BJ301" i="3"/>
  <c r="BJ287" i="3"/>
  <c r="BM287" i="3"/>
  <c r="BL287" i="3"/>
  <c r="BN285" i="3"/>
  <c r="BK285" i="3"/>
  <c r="BL271" i="3"/>
  <c r="BM271" i="3"/>
  <c r="BN269" i="3"/>
  <c r="BK269" i="3"/>
  <c r="BJ269" i="3"/>
  <c r="BJ255" i="3"/>
  <c r="BM255" i="3"/>
  <c r="BL255" i="3"/>
  <c r="BK253" i="3"/>
  <c r="BN253" i="3"/>
  <c r="BL244" i="3"/>
  <c r="BM244" i="3"/>
  <c r="BK244" i="3"/>
  <c r="BL243" i="3"/>
  <c r="BN243" i="3"/>
  <c r="BK243" i="3"/>
  <c r="BJ242" i="3"/>
  <c r="BM242" i="3"/>
  <c r="BL242" i="3"/>
  <c r="BK241" i="3"/>
  <c r="BJ241" i="3"/>
  <c r="BL240" i="3"/>
  <c r="BM240" i="3"/>
  <c r="BM239" i="3"/>
  <c r="BK239" i="3"/>
  <c r="BM238" i="3"/>
  <c r="BK237" i="3"/>
  <c r="BJ237" i="3"/>
  <c r="BJ236" i="3"/>
  <c r="BL236" i="3"/>
  <c r="BM236" i="3"/>
  <c r="BK235" i="3"/>
  <c r="BJ235" i="3"/>
  <c r="BL234" i="3"/>
  <c r="BJ234" i="3"/>
  <c r="BM234" i="3"/>
  <c r="BK233" i="3"/>
  <c r="BM232" i="3"/>
  <c r="BK231" i="3"/>
  <c r="BL231" i="3"/>
  <c r="BJ231" i="3"/>
  <c r="BM394" i="3"/>
  <c r="BJ394" i="3"/>
  <c r="BJ393" i="3"/>
  <c r="BN393" i="3"/>
  <c r="BL393" i="3"/>
  <c r="BK391" i="3"/>
  <c r="BJ390" i="3"/>
  <c r="BL390" i="3"/>
  <c r="BJ389" i="3"/>
  <c r="BK389" i="3"/>
  <c r="BL388" i="3"/>
  <c r="BM388" i="3"/>
  <c r="BJ387" i="3"/>
  <c r="BK387" i="3"/>
  <c r="BJ386" i="3"/>
  <c r="BL386" i="3"/>
  <c r="BM386" i="3"/>
  <c r="BJ385" i="3"/>
  <c r="BK385" i="3"/>
  <c r="BL384" i="3"/>
  <c r="BM384" i="3"/>
  <c r="BJ383" i="3"/>
  <c r="BK383" i="3"/>
  <c r="BJ382" i="3"/>
  <c r="BL382" i="3"/>
  <c r="BM382" i="3"/>
  <c r="BJ381" i="3"/>
  <c r="BK381" i="3"/>
  <c r="BK379" i="3"/>
  <c r="BM378" i="3"/>
  <c r="BK377" i="3"/>
  <c r="BM376" i="3"/>
  <c r="BJ376" i="3"/>
  <c r="BK375" i="3"/>
  <c r="BN375" i="3"/>
  <c r="BJ375" i="3"/>
  <c r="BM374" i="3"/>
  <c r="BN373" i="3"/>
  <c r="BJ373" i="3"/>
  <c r="BL372" i="3"/>
  <c r="BM372" i="3"/>
  <c r="BJ372" i="3"/>
  <c r="BN371" i="3"/>
  <c r="BK371" i="3"/>
  <c r="BJ371" i="3"/>
  <c r="BM370" i="3"/>
  <c r="BL370" i="3"/>
  <c r="BM369" i="3"/>
  <c r="BK369" i="3"/>
  <c r="BN369" i="3"/>
  <c r="BK368" i="3"/>
  <c r="BM368" i="3"/>
  <c r="BM367" i="3"/>
  <c r="BK367" i="3"/>
  <c r="BN367" i="3"/>
  <c r="BL366" i="3"/>
  <c r="BM366" i="3"/>
  <c r="BM365" i="3"/>
  <c r="BK365" i="3"/>
  <c r="BN365" i="3"/>
  <c r="BM364" i="3"/>
  <c r="BM363" i="3"/>
  <c r="BN363" i="3"/>
  <c r="BK363" i="3"/>
  <c r="BM362" i="3"/>
  <c r="BL362" i="3"/>
  <c r="BM361" i="3"/>
  <c r="BN361" i="3"/>
  <c r="BK361" i="3"/>
  <c r="BM360" i="3"/>
  <c r="BM359" i="3"/>
  <c r="BN359" i="3"/>
  <c r="BK359" i="3"/>
  <c r="BL358" i="3"/>
  <c r="BM358" i="3"/>
  <c r="BM357" i="3"/>
  <c r="BN357" i="3"/>
  <c r="BK357" i="3"/>
  <c r="BM356" i="3"/>
  <c r="BM355" i="3"/>
  <c r="BN355" i="3"/>
  <c r="BK355" i="3"/>
  <c r="BM354" i="3"/>
  <c r="BL354" i="3"/>
  <c r="BM353" i="3"/>
  <c r="BN353" i="3"/>
  <c r="BK353" i="3"/>
  <c r="BM352" i="3"/>
  <c r="BM351" i="3"/>
  <c r="BN351" i="3"/>
  <c r="BK351" i="3"/>
  <c r="BL350" i="3"/>
  <c r="BM350" i="3"/>
  <c r="BM349" i="3"/>
  <c r="BN349" i="3"/>
  <c r="BK349" i="3"/>
  <c r="BM348" i="3"/>
  <c r="BM347" i="3"/>
  <c r="BN347" i="3"/>
  <c r="BK347" i="3"/>
  <c r="BM346" i="3"/>
  <c r="BL346" i="3"/>
  <c r="BM345" i="3"/>
  <c r="BN345" i="3"/>
  <c r="BK345" i="3"/>
  <c r="BM344" i="3"/>
  <c r="BM343" i="3"/>
  <c r="BN343" i="3"/>
  <c r="BK343" i="3"/>
  <c r="BL342" i="3"/>
  <c r="BM342" i="3"/>
  <c r="BM341" i="3"/>
  <c r="BN341" i="3"/>
  <c r="BK341" i="3"/>
  <c r="BM340" i="3"/>
  <c r="BM339" i="3"/>
  <c r="BN339" i="3"/>
  <c r="BK339" i="3"/>
  <c r="BM338" i="3"/>
  <c r="BL338" i="3"/>
  <c r="BM337" i="3"/>
  <c r="BN337" i="3"/>
  <c r="BK337" i="3"/>
  <c r="BN336" i="3"/>
  <c r="BK336" i="3"/>
  <c r="BM336" i="3"/>
  <c r="BN335" i="3"/>
  <c r="BK335" i="3"/>
  <c r="BJ335" i="3"/>
  <c r="BM334" i="3"/>
  <c r="BN333" i="3"/>
  <c r="BK333" i="3"/>
  <c r="BM332" i="3"/>
  <c r="BL332" i="3"/>
  <c r="BK331" i="3"/>
  <c r="BN331" i="3"/>
  <c r="BM330" i="3"/>
  <c r="BK322" i="3"/>
  <c r="BN322" i="3"/>
  <c r="BL322" i="3"/>
  <c r="BJ322" i="3"/>
  <c r="BJ314" i="3"/>
  <c r="BM314" i="3"/>
  <c r="BL314" i="3"/>
  <c r="BK307" i="3"/>
  <c r="BN307" i="3"/>
  <c r="BJ307" i="3"/>
  <c r="BK305" i="3"/>
  <c r="BN305" i="3"/>
  <c r="BM305" i="3"/>
  <c r="BK300" i="3"/>
  <c r="BN300" i="3"/>
  <c r="BJ298" i="3"/>
  <c r="BM298" i="3"/>
  <c r="BL298" i="3"/>
  <c r="BN296" i="3"/>
  <c r="BK296" i="3"/>
  <c r="BJ295" i="3"/>
  <c r="BM295" i="3"/>
  <c r="BL295" i="3"/>
  <c r="BL294" i="3"/>
  <c r="BJ294" i="3"/>
  <c r="BM292" i="3"/>
  <c r="BK290" i="3"/>
  <c r="BN290" i="3"/>
  <c r="BJ283" i="3"/>
  <c r="BN283" i="3"/>
  <c r="BM283" i="3"/>
  <c r="BK281" i="3"/>
  <c r="BN281" i="3"/>
  <c r="BL281" i="3"/>
  <c r="BJ281" i="3"/>
  <c r="BN276" i="3"/>
  <c r="BJ276" i="3"/>
  <c r="BM276" i="3"/>
  <c r="BL276" i="3"/>
  <c r="BN274" i="3"/>
  <c r="BK274" i="3"/>
  <c r="BL274" i="3"/>
  <c r="BJ274" i="3"/>
  <c r="BM267" i="3"/>
  <c r="BN265" i="3"/>
  <c r="BK265" i="3"/>
  <c r="BL265" i="3"/>
  <c r="BJ265" i="3"/>
  <c r="BN260" i="3"/>
  <c r="BJ260" i="3"/>
  <c r="BM260" i="3"/>
  <c r="BL260" i="3"/>
  <c r="BK258" i="3"/>
  <c r="BN258" i="3"/>
  <c r="BM251" i="3"/>
  <c r="BL251" i="3"/>
  <c r="BJ249" i="3"/>
  <c r="BN249" i="3"/>
  <c r="BK249" i="3"/>
  <c r="BK323" i="3"/>
  <c r="BN323" i="3"/>
  <c r="BL315" i="3"/>
  <c r="BK324" i="3"/>
  <c r="BN324" i="3"/>
  <c r="BJ324" i="3"/>
  <c r="BJ316" i="3"/>
  <c r="BM316" i="3"/>
  <c r="BL316" i="3"/>
  <c r="BK326" i="3"/>
  <c r="BN326" i="3"/>
  <c r="BL326" i="3"/>
  <c r="BJ326" i="3"/>
  <c r="BL311" i="3"/>
  <c r="BM311" i="3"/>
  <c r="BN309" i="3"/>
  <c r="BK309" i="3"/>
  <c r="BL309" i="3"/>
  <c r="BJ309" i="3"/>
  <c r="BM280" i="3"/>
  <c r="BL280" i="3"/>
  <c r="BK278" i="3"/>
  <c r="BJ264" i="3"/>
  <c r="BM264" i="3"/>
  <c r="BL264" i="3"/>
  <c r="BK262" i="3"/>
  <c r="BL248" i="3"/>
  <c r="BK246" i="3"/>
  <c r="BN246" i="3"/>
  <c r="BJ246" i="3"/>
  <c r="BJ318" i="3"/>
  <c r="BM318" i="3"/>
  <c r="BL318" i="3"/>
  <c r="BJ304" i="3"/>
  <c r="BK304" i="3"/>
  <c r="BN304" i="3"/>
  <c r="BJ302" i="3"/>
  <c r="BM302" i="3"/>
  <c r="BL302" i="3"/>
  <c r="BN288" i="3"/>
  <c r="BK288" i="3"/>
  <c r="BN286" i="3"/>
  <c r="BK286" i="3"/>
  <c r="BM286" i="3"/>
  <c r="BN272" i="3"/>
  <c r="BK272" i="3"/>
  <c r="BL272" i="3"/>
  <c r="BJ272" i="3"/>
  <c r="BM270" i="3"/>
  <c r="BJ256" i="3"/>
  <c r="BN256" i="3"/>
  <c r="BK256" i="3"/>
  <c r="BN254" i="3"/>
  <c r="BJ254" i="3"/>
  <c r="BM254" i="3"/>
  <c r="BL254" i="3"/>
  <c r="BK329" i="3"/>
  <c r="BN329" i="3"/>
  <c r="BK321" i="3"/>
  <c r="BN321" i="3"/>
  <c r="BL321" i="3"/>
  <c r="BK313" i="3"/>
  <c r="BN313" i="3"/>
  <c r="BL313" i="3"/>
  <c r="BJ313" i="3"/>
  <c r="BJ308" i="3"/>
  <c r="BM308" i="3"/>
  <c r="BL308" i="3"/>
  <c r="BK306" i="3"/>
  <c r="BN306" i="3"/>
  <c r="BL299" i="3"/>
  <c r="BK297" i="3"/>
  <c r="BN297" i="3"/>
  <c r="BL297" i="3"/>
  <c r="BJ297" i="3"/>
  <c r="BJ291" i="3"/>
  <c r="BM291" i="3"/>
  <c r="BN289" i="3"/>
  <c r="BK289" i="3"/>
  <c r="BL289" i="3"/>
  <c r="BJ289" i="3"/>
  <c r="BM284" i="3"/>
  <c r="BN282" i="3"/>
  <c r="BK282" i="3"/>
  <c r="BM275" i="3"/>
  <c r="BL275" i="3"/>
  <c r="BK273" i="3"/>
  <c r="BN273" i="3"/>
  <c r="BK268" i="3"/>
  <c r="BM268" i="3"/>
  <c r="BN266" i="3"/>
  <c r="BK266" i="3"/>
  <c r="BL259" i="3"/>
  <c r="BJ259" i="3"/>
  <c r="BM259" i="3"/>
  <c r="BN257" i="3"/>
  <c r="BK257" i="3"/>
  <c r="BJ257" i="3"/>
  <c r="BN252" i="3"/>
  <c r="BJ252" i="3"/>
  <c r="BM252" i="3"/>
  <c r="BL252" i="3"/>
  <c r="BK250" i="3"/>
  <c r="BN250" i="3"/>
  <c r="BL250" i="3"/>
  <c r="BJ250" i="3"/>
  <c r="BJ327" i="3"/>
  <c r="BM327" i="3"/>
  <c r="BL327" i="3"/>
  <c r="BL319" i="3"/>
  <c r="BN319" i="3"/>
  <c r="BK319" i="3"/>
  <c r="BJ319" i="3"/>
  <c r="BL328" i="3"/>
  <c r="BM328" i="3"/>
  <c r="BJ320" i="3"/>
  <c r="BK320" i="3"/>
  <c r="BN320" i="3"/>
  <c r="BM183" i="3"/>
  <c r="BK183" i="3"/>
  <c r="BM175" i="3"/>
  <c r="BK175" i="3"/>
  <c r="BM187" i="3"/>
  <c r="BK187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N201" i="3" l="1"/>
  <c r="R201" i="3"/>
  <c r="V201" i="3"/>
  <c r="Z201" i="3"/>
  <c r="AD201" i="3"/>
  <c r="AH201" i="3"/>
  <c r="AL201" i="3"/>
  <c r="AP201" i="3"/>
  <c r="AT201" i="3"/>
  <c r="AX201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BJ207" i="3"/>
  <c r="AS169" i="3"/>
  <c r="AA169" i="3"/>
  <c r="Q169" i="3"/>
  <c r="BE169" i="3"/>
  <c r="AQ169" i="3"/>
  <c r="AC169" i="3"/>
  <c r="BD169" i="3"/>
  <c r="AV169" i="3"/>
  <c r="AN169" i="3"/>
  <c r="AF169" i="3"/>
  <c r="X169" i="3"/>
  <c r="P169" i="3"/>
  <c r="AT177" i="3"/>
  <c r="AB177" i="3"/>
  <c r="BH177" i="3"/>
  <c r="AR177" i="3"/>
  <c r="AD177" i="3"/>
  <c r="N177" i="3"/>
  <c r="BC177" i="3"/>
  <c r="AU177" i="3"/>
  <c r="AM177" i="3"/>
  <c r="AE177" i="3"/>
  <c r="W177" i="3"/>
  <c r="O177" i="3"/>
  <c r="AR185" i="3"/>
  <c r="Z185" i="3"/>
  <c r="BH185" i="3"/>
  <c r="AT185" i="3"/>
  <c r="AF185" i="3"/>
  <c r="P185" i="3"/>
  <c r="BC185" i="3"/>
  <c r="AU185" i="3"/>
  <c r="AM185" i="3"/>
  <c r="AE185" i="3"/>
  <c r="W185" i="3"/>
  <c r="O185" i="3"/>
  <c r="AF193" i="3"/>
  <c r="N193" i="3"/>
  <c r="AT193" i="3"/>
  <c r="AD193" i="3"/>
  <c r="P193" i="3"/>
  <c r="BC193" i="3"/>
  <c r="AU193" i="3"/>
  <c r="AM193" i="3"/>
  <c r="AE193" i="3"/>
  <c r="W193" i="3"/>
  <c r="O193" i="3"/>
  <c r="M201" i="3"/>
  <c r="BF201" i="3"/>
  <c r="BB201" i="3"/>
  <c r="AV201" i="3"/>
  <c r="AN201" i="3"/>
  <c r="AF201" i="3"/>
  <c r="X201" i="3"/>
  <c r="P201" i="3"/>
  <c r="X209" i="3"/>
  <c r="P209" i="3"/>
  <c r="T199" i="3"/>
  <c r="BI213" i="3"/>
  <c r="BE213" i="3"/>
  <c r="BA213" i="3"/>
  <c r="AW213" i="3"/>
  <c r="AS213" i="3"/>
  <c r="AO213" i="3"/>
  <c r="AK213" i="3"/>
  <c r="AG213" i="3"/>
  <c r="AC213" i="3"/>
  <c r="Y213" i="3"/>
  <c r="U213" i="3"/>
  <c r="Q213" i="3"/>
  <c r="BI217" i="3"/>
  <c r="BE217" i="3"/>
  <c r="BA217" i="3"/>
  <c r="AW217" i="3"/>
  <c r="AS217" i="3"/>
  <c r="AO217" i="3"/>
  <c r="AK217" i="3"/>
  <c r="AG217" i="3"/>
  <c r="AC217" i="3"/>
  <c r="Y217" i="3"/>
  <c r="U217" i="3"/>
  <c r="Q217" i="3"/>
  <c r="BI221" i="3"/>
  <c r="BE221" i="3"/>
  <c r="BA221" i="3"/>
  <c r="AW221" i="3"/>
  <c r="AS221" i="3"/>
  <c r="AO221" i="3"/>
  <c r="AK221" i="3"/>
  <c r="AG221" i="3"/>
  <c r="AC221" i="3"/>
  <c r="Y221" i="3"/>
  <c r="U221" i="3"/>
  <c r="Q221" i="3"/>
  <c r="BI225" i="3"/>
  <c r="BE225" i="3"/>
  <c r="BA225" i="3"/>
  <c r="AW225" i="3"/>
  <c r="AS225" i="3"/>
  <c r="AO225" i="3"/>
  <c r="AK225" i="3"/>
  <c r="AG225" i="3"/>
  <c r="AC225" i="3"/>
  <c r="Y225" i="3"/>
  <c r="U225" i="3"/>
  <c r="Q225" i="3"/>
  <c r="BA229" i="3"/>
  <c r="AW229" i="3"/>
  <c r="AS229" i="3"/>
  <c r="AO229" i="3"/>
  <c r="AK229" i="3"/>
  <c r="AG229" i="3"/>
  <c r="AC229" i="3"/>
  <c r="Y229" i="3"/>
  <c r="U229" i="3"/>
  <c r="Q229" i="3"/>
  <c r="BK157" i="3"/>
  <c r="AV161" i="3"/>
  <c r="BH161" i="3"/>
  <c r="AR161" i="3"/>
  <c r="AB161" i="3"/>
  <c r="BD161" i="3"/>
  <c r="X161" i="3"/>
  <c r="BD157" i="3"/>
  <c r="X157" i="3"/>
  <c r="AZ157" i="3"/>
  <c r="AJ157" i="3"/>
  <c r="T157" i="3"/>
  <c r="AF157" i="3"/>
  <c r="AS173" i="3"/>
  <c r="Y173" i="3"/>
  <c r="AY173" i="3"/>
  <c r="AK173" i="3"/>
  <c r="W173" i="3"/>
  <c r="O173" i="3"/>
  <c r="BD173" i="3"/>
  <c r="AV173" i="3"/>
  <c r="AN173" i="3"/>
  <c r="AF173" i="3"/>
  <c r="X173" i="3"/>
  <c r="P173" i="3"/>
  <c r="AV181" i="3"/>
  <c r="AH181" i="3"/>
  <c r="P181" i="3"/>
  <c r="AT181" i="3"/>
  <c r="AB181" i="3"/>
  <c r="N181" i="3"/>
  <c r="BC181" i="3"/>
  <c r="AU181" i="3"/>
  <c r="AM181" i="3"/>
  <c r="AE181" i="3"/>
  <c r="W181" i="3"/>
  <c r="O181" i="3"/>
  <c r="AR189" i="3"/>
  <c r="Z189" i="3"/>
  <c r="BH189" i="3"/>
  <c r="AT189" i="3"/>
  <c r="AF189" i="3"/>
  <c r="P189" i="3"/>
  <c r="BC189" i="3"/>
  <c r="AU189" i="3"/>
  <c r="AM189" i="3"/>
  <c r="AE189" i="3"/>
  <c r="W189" i="3"/>
  <c r="O189" i="3"/>
  <c r="AU197" i="3"/>
  <c r="AE197" i="3"/>
  <c r="Q197" i="3"/>
  <c r="BE197" i="3"/>
  <c r="AO197" i="3"/>
  <c r="Y197" i="3"/>
  <c r="BD197" i="3"/>
  <c r="AV197" i="3"/>
  <c r="AN197" i="3"/>
  <c r="AF197" i="3"/>
  <c r="X197" i="3"/>
  <c r="P197" i="3"/>
  <c r="BD205" i="3"/>
  <c r="AV205" i="3"/>
  <c r="AN205" i="3"/>
  <c r="AF205" i="3"/>
  <c r="X205" i="3"/>
  <c r="P205" i="3"/>
  <c r="BK161" i="3"/>
  <c r="Q199" i="3"/>
  <c r="BE199" i="3"/>
  <c r="AQ199" i="3"/>
  <c r="AA199" i="3"/>
  <c r="BD199" i="3"/>
  <c r="AV199" i="3"/>
  <c r="AN199" i="3"/>
  <c r="AF199" i="3"/>
  <c r="X199" i="3"/>
  <c r="P199" i="3"/>
  <c r="BL207" i="3"/>
  <c r="AF161" i="3"/>
  <c r="AZ161" i="3"/>
  <c r="AJ161" i="3"/>
  <c r="T161" i="3"/>
  <c r="BM161" i="3" s="1"/>
  <c r="AN161" i="3"/>
  <c r="AN157" i="3"/>
  <c r="BH157" i="3"/>
  <c r="AR157" i="3"/>
  <c r="AB157" i="3"/>
  <c r="AV157" i="3"/>
  <c r="N168" i="3"/>
  <c r="P168" i="3"/>
  <c r="R168" i="3"/>
  <c r="T168" i="3"/>
  <c r="V168" i="3"/>
  <c r="X168" i="3"/>
  <c r="Z168" i="3"/>
  <c r="AB168" i="3"/>
  <c r="AD168" i="3"/>
  <c r="AF168" i="3"/>
  <c r="AH168" i="3"/>
  <c r="AJ168" i="3"/>
  <c r="AL168" i="3"/>
  <c r="AN168" i="3"/>
  <c r="AP168" i="3"/>
  <c r="AR168" i="3"/>
  <c r="AT168" i="3"/>
  <c r="AV168" i="3"/>
  <c r="AX168" i="3"/>
  <c r="AZ168" i="3"/>
  <c r="BB168" i="3"/>
  <c r="BD168" i="3"/>
  <c r="BF168" i="3"/>
  <c r="BH168" i="3"/>
  <c r="S168" i="3"/>
  <c r="W168" i="3"/>
  <c r="AA168" i="3"/>
  <c r="AE168" i="3"/>
  <c r="AG168" i="3"/>
  <c r="AK168" i="3"/>
  <c r="AO168" i="3"/>
  <c r="AQ168" i="3"/>
  <c r="AU168" i="3"/>
  <c r="AY168" i="3"/>
  <c r="BC168" i="3"/>
  <c r="BG168" i="3"/>
  <c r="M168" i="3"/>
  <c r="O168" i="3"/>
  <c r="Q168" i="3"/>
  <c r="U168" i="3"/>
  <c r="Y168" i="3"/>
  <c r="AC168" i="3"/>
  <c r="AI168" i="3"/>
  <c r="AM168" i="3"/>
  <c r="AS168" i="3"/>
  <c r="AW168" i="3"/>
  <c r="BA168" i="3"/>
  <c r="BE168" i="3"/>
  <c r="BI168" i="3"/>
  <c r="N172" i="3"/>
  <c r="P172" i="3"/>
  <c r="R172" i="3"/>
  <c r="T172" i="3"/>
  <c r="V172" i="3"/>
  <c r="X172" i="3"/>
  <c r="Z172" i="3"/>
  <c r="AB172" i="3"/>
  <c r="AD172" i="3"/>
  <c r="AF172" i="3"/>
  <c r="AH172" i="3"/>
  <c r="AJ172" i="3"/>
  <c r="AL172" i="3"/>
  <c r="AN172" i="3"/>
  <c r="AP172" i="3"/>
  <c r="AR172" i="3"/>
  <c r="AT172" i="3"/>
  <c r="AV172" i="3"/>
  <c r="AX172" i="3"/>
  <c r="AZ172" i="3"/>
  <c r="BB172" i="3"/>
  <c r="BD172" i="3"/>
  <c r="BF172" i="3"/>
  <c r="BH172" i="3"/>
  <c r="S172" i="3"/>
  <c r="Y172" i="3"/>
  <c r="AC172" i="3"/>
  <c r="AE172" i="3"/>
  <c r="AI172" i="3"/>
  <c r="AM172" i="3"/>
  <c r="AQ172" i="3"/>
  <c r="AU172" i="3"/>
  <c r="AW172" i="3"/>
  <c r="BA172" i="3"/>
  <c r="BE172" i="3"/>
  <c r="BI172" i="3"/>
  <c r="M172" i="3"/>
  <c r="O172" i="3"/>
  <c r="Q172" i="3"/>
  <c r="U172" i="3"/>
  <c r="W172" i="3"/>
  <c r="AA172" i="3"/>
  <c r="AG172" i="3"/>
  <c r="AK172" i="3"/>
  <c r="AO172" i="3"/>
  <c r="AS172" i="3"/>
  <c r="AY172" i="3"/>
  <c r="BC172" i="3"/>
  <c r="BG172" i="3"/>
  <c r="N176" i="3"/>
  <c r="P176" i="3"/>
  <c r="R176" i="3"/>
  <c r="T176" i="3"/>
  <c r="V176" i="3"/>
  <c r="X176" i="3"/>
  <c r="Z176" i="3"/>
  <c r="AB176" i="3"/>
  <c r="AD176" i="3"/>
  <c r="AF176" i="3"/>
  <c r="AH176" i="3"/>
  <c r="AJ176" i="3"/>
  <c r="AL176" i="3"/>
  <c r="AN176" i="3"/>
  <c r="AP176" i="3"/>
  <c r="AR176" i="3"/>
  <c r="AT176" i="3"/>
  <c r="AV176" i="3"/>
  <c r="AX176" i="3"/>
  <c r="AZ176" i="3"/>
  <c r="BB176" i="3"/>
  <c r="BD176" i="3"/>
  <c r="BF176" i="3"/>
  <c r="BH176" i="3"/>
  <c r="M176" i="3"/>
  <c r="O176" i="3"/>
  <c r="Q176" i="3"/>
  <c r="S176" i="3"/>
  <c r="U176" i="3"/>
  <c r="W176" i="3"/>
  <c r="Y176" i="3"/>
  <c r="AA176" i="3"/>
  <c r="AC176" i="3"/>
  <c r="AE176" i="3"/>
  <c r="AG176" i="3"/>
  <c r="AI176" i="3"/>
  <c r="AK176" i="3"/>
  <c r="AM176" i="3"/>
  <c r="AO176" i="3"/>
  <c r="AQ176" i="3"/>
  <c r="AS176" i="3"/>
  <c r="AU176" i="3"/>
  <c r="AW176" i="3"/>
  <c r="AY176" i="3"/>
  <c r="BA176" i="3"/>
  <c r="BC176" i="3"/>
  <c r="BE176" i="3"/>
  <c r="BG176" i="3"/>
  <c r="BI176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S180" i="3"/>
  <c r="W180" i="3"/>
  <c r="AA180" i="3"/>
  <c r="AE180" i="3"/>
  <c r="AI180" i="3"/>
  <c r="AM180" i="3"/>
  <c r="AO180" i="3"/>
  <c r="AS180" i="3"/>
  <c r="AW180" i="3"/>
  <c r="BA180" i="3"/>
  <c r="BE180" i="3"/>
  <c r="BI180" i="3"/>
  <c r="M180" i="3"/>
  <c r="O180" i="3"/>
  <c r="Q180" i="3"/>
  <c r="U180" i="3"/>
  <c r="Y180" i="3"/>
  <c r="AC180" i="3"/>
  <c r="AG180" i="3"/>
  <c r="AK180" i="3"/>
  <c r="AQ180" i="3"/>
  <c r="AU180" i="3"/>
  <c r="AY180" i="3"/>
  <c r="BC180" i="3"/>
  <c r="BG180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U184" i="3"/>
  <c r="Y184" i="3"/>
  <c r="AC184" i="3"/>
  <c r="AG184" i="3"/>
  <c r="AK184" i="3"/>
  <c r="AO184" i="3"/>
  <c r="AQ184" i="3"/>
  <c r="AU184" i="3"/>
  <c r="AY184" i="3"/>
  <c r="BC184" i="3"/>
  <c r="BG184" i="3"/>
  <c r="M184" i="3"/>
  <c r="O184" i="3"/>
  <c r="Q184" i="3"/>
  <c r="S184" i="3"/>
  <c r="W184" i="3"/>
  <c r="AA184" i="3"/>
  <c r="AE184" i="3"/>
  <c r="AI184" i="3"/>
  <c r="AM184" i="3"/>
  <c r="AS184" i="3"/>
  <c r="AW184" i="3"/>
  <c r="BA184" i="3"/>
  <c r="BE184" i="3"/>
  <c r="BI184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W188" i="3"/>
  <c r="Y188" i="3"/>
  <c r="AC188" i="3"/>
  <c r="AG188" i="3"/>
  <c r="AK188" i="3"/>
  <c r="AO188" i="3"/>
  <c r="AS188" i="3"/>
  <c r="AW188" i="3"/>
  <c r="BA188" i="3"/>
  <c r="BE188" i="3"/>
  <c r="BG188" i="3"/>
  <c r="U188" i="3"/>
  <c r="AA188" i="3"/>
  <c r="AE188" i="3"/>
  <c r="AI188" i="3"/>
  <c r="AM188" i="3"/>
  <c r="AQ188" i="3"/>
  <c r="AU188" i="3"/>
  <c r="AY188" i="3"/>
  <c r="BC188" i="3"/>
  <c r="BI188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W192" i="3"/>
  <c r="AA192" i="3"/>
  <c r="AC192" i="3"/>
  <c r="AG192" i="3"/>
  <c r="AK192" i="3"/>
  <c r="AO192" i="3"/>
  <c r="AS192" i="3"/>
  <c r="AW192" i="3"/>
  <c r="AY192" i="3"/>
  <c r="BC192" i="3"/>
  <c r="BG192" i="3"/>
  <c r="U192" i="3"/>
  <c r="Y192" i="3"/>
  <c r="AE192" i="3"/>
  <c r="AI192" i="3"/>
  <c r="AM192" i="3"/>
  <c r="AQ192" i="3"/>
  <c r="AU192" i="3"/>
  <c r="BA192" i="3"/>
  <c r="BE192" i="3"/>
  <c r="BI192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T196" i="3"/>
  <c r="X196" i="3"/>
  <c r="AB196" i="3"/>
  <c r="AF196" i="3"/>
  <c r="AJ196" i="3"/>
  <c r="AN196" i="3"/>
  <c r="AP196" i="3"/>
  <c r="AT196" i="3"/>
  <c r="AX196" i="3"/>
  <c r="BB196" i="3"/>
  <c r="BF196" i="3"/>
  <c r="R196" i="3"/>
  <c r="V196" i="3"/>
  <c r="Z196" i="3"/>
  <c r="AD196" i="3"/>
  <c r="AH196" i="3"/>
  <c r="AL196" i="3"/>
  <c r="AR196" i="3"/>
  <c r="AV196" i="3"/>
  <c r="AZ196" i="3"/>
  <c r="BD196" i="3"/>
  <c r="BH196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T200" i="3"/>
  <c r="X200" i="3"/>
  <c r="Z200" i="3"/>
  <c r="AD200" i="3"/>
  <c r="AF200" i="3"/>
  <c r="AJ200" i="3"/>
  <c r="AN200" i="3"/>
  <c r="AR200" i="3"/>
  <c r="AV200" i="3"/>
  <c r="AZ200" i="3"/>
  <c r="BD200" i="3"/>
  <c r="BF200" i="3"/>
  <c r="R200" i="3"/>
  <c r="V200" i="3"/>
  <c r="AB200" i="3"/>
  <c r="AH200" i="3"/>
  <c r="AL200" i="3"/>
  <c r="AP200" i="3"/>
  <c r="AT200" i="3"/>
  <c r="AX200" i="3"/>
  <c r="BB200" i="3"/>
  <c r="BH200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R204" i="3"/>
  <c r="V204" i="3"/>
  <c r="Z204" i="3"/>
  <c r="AD204" i="3"/>
  <c r="AH204" i="3"/>
  <c r="AL204" i="3"/>
  <c r="AP204" i="3"/>
  <c r="AT204" i="3"/>
  <c r="AX204" i="3"/>
  <c r="BB204" i="3"/>
  <c r="BF204" i="3"/>
  <c r="P204" i="3"/>
  <c r="X204" i="3"/>
  <c r="AB204" i="3"/>
  <c r="AJ204" i="3"/>
  <c r="AR204" i="3"/>
  <c r="AV204" i="3"/>
  <c r="BD204" i="3"/>
  <c r="T204" i="3"/>
  <c r="AF204" i="3"/>
  <c r="AN204" i="3"/>
  <c r="AZ204" i="3"/>
  <c r="BH204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X208" i="3"/>
  <c r="AF208" i="3"/>
  <c r="AR208" i="3"/>
  <c r="AZ208" i="3"/>
  <c r="BH208" i="3"/>
  <c r="P208" i="3"/>
  <c r="T208" i="3"/>
  <c r="AB208" i="3"/>
  <c r="AJ208" i="3"/>
  <c r="AN208" i="3"/>
  <c r="AV208" i="3"/>
  <c r="BD208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M212" i="3"/>
  <c r="U212" i="3"/>
  <c r="AC212" i="3"/>
  <c r="AK212" i="3"/>
  <c r="AS212" i="3"/>
  <c r="BA212" i="3"/>
  <c r="BI212" i="3"/>
  <c r="Q212" i="3"/>
  <c r="Y212" i="3"/>
  <c r="AG212" i="3"/>
  <c r="AO212" i="3"/>
  <c r="AW212" i="3"/>
  <c r="BE212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Q216" i="3"/>
  <c r="Y216" i="3"/>
  <c r="AC216" i="3"/>
  <c r="AK216" i="3"/>
  <c r="AS216" i="3"/>
  <c r="BA216" i="3"/>
  <c r="BI216" i="3"/>
  <c r="M216" i="3"/>
  <c r="U216" i="3"/>
  <c r="AG216" i="3"/>
  <c r="AO216" i="3"/>
  <c r="AW216" i="3"/>
  <c r="BE216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Q220" i="3"/>
  <c r="Y220" i="3"/>
  <c r="AG220" i="3"/>
  <c r="AO220" i="3"/>
  <c r="AW220" i="3"/>
  <c r="BE220" i="3"/>
  <c r="M220" i="3"/>
  <c r="U220" i="3"/>
  <c r="AC220" i="3"/>
  <c r="AK220" i="3"/>
  <c r="AS220" i="3"/>
  <c r="BA220" i="3"/>
  <c r="BI220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Q224" i="3"/>
  <c r="U224" i="3"/>
  <c r="AC224" i="3"/>
  <c r="AK224" i="3"/>
  <c r="AS224" i="3"/>
  <c r="BA224" i="3"/>
  <c r="BE224" i="3"/>
  <c r="M224" i="3"/>
  <c r="Y224" i="3"/>
  <c r="AG224" i="3"/>
  <c r="AO224" i="3"/>
  <c r="AW224" i="3"/>
  <c r="BI224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Q228" i="3"/>
  <c r="U228" i="3"/>
  <c r="AG228" i="3"/>
  <c r="AO228" i="3"/>
  <c r="AW228" i="3"/>
  <c r="BI228" i="3"/>
  <c r="M228" i="3"/>
  <c r="Y228" i="3"/>
  <c r="AC228" i="3"/>
  <c r="AK228" i="3"/>
  <c r="AS228" i="3"/>
  <c r="BA228" i="3"/>
  <c r="BE228" i="3"/>
  <c r="BN207" i="3"/>
  <c r="BK207" i="3"/>
  <c r="BJ211" i="3"/>
  <c r="BM211" i="3"/>
  <c r="N156" i="3"/>
  <c r="V156" i="3"/>
  <c r="AD156" i="3"/>
  <c r="AL156" i="3"/>
  <c r="AT156" i="3"/>
  <c r="BB156" i="3"/>
  <c r="BJ157" i="3"/>
  <c r="N158" i="3"/>
  <c r="V158" i="3"/>
  <c r="AD158" i="3"/>
  <c r="AL158" i="3"/>
  <c r="AT158" i="3"/>
  <c r="BB158" i="3"/>
  <c r="BJ159" i="3"/>
  <c r="N160" i="3"/>
  <c r="V160" i="3"/>
  <c r="AD160" i="3"/>
  <c r="AL160" i="3"/>
  <c r="AT160" i="3"/>
  <c r="BB160" i="3"/>
  <c r="BJ161" i="3"/>
  <c r="N162" i="3"/>
  <c r="V162" i="3"/>
  <c r="AD162" i="3"/>
  <c r="AL162" i="3"/>
  <c r="AT162" i="3"/>
  <c r="BB162" i="3"/>
  <c r="BJ163" i="3"/>
  <c r="BG169" i="3"/>
  <c r="AW169" i="3"/>
  <c r="AO169" i="3"/>
  <c r="AE169" i="3"/>
  <c r="Y169" i="3"/>
  <c r="S169" i="3"/>
  <c r="O169" i="3"/>
  <c r="BI169" i="3"/>
  <c r="BA169" i="3"/>
  <c r="AU169" i="3"/>
  <c r="AM169" i="3"/>
  <c r="AG169" i="3"/>
  <c r="W169" i="3"/>
  <c r="BF169" i="3"/>
  <c r="BB169" i="3"/>
  <c r="AX169" i="3"/>
  <c r="AT169" i="3"/>
  <c r="AP169" i="3"/>
  <c r="AL169" i="3"/>
  <c r="AH169" i="3"/>
  <c r="AD169" i="3"/>
  <c r="Z169" i="3"/>
  <c r="V169" i="3"/>
  <c r="R169" i="3"/>
  <c r="BG173" i="3"/>
  <c r="AW173" i="3"/>
  <c r="AO173" i="3"/>
  <c r="AE173" i="3"/>
  <c r="BI173" i="3"/>
  <c r="BA173" i="3"/>
  <c r="AU173" i="3"/>
  <c r="AM173" i="3"/>
  <c r="AG173" i="3"/>
  <c r="AA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BF177" i="3"/>
  <c r="AX177" i="3"/>
  <c r="AP177" i="3"/>
  <c r="AF177" i="3"/>
  <c r="X177" i="3"/>
  <c r="P177" i="3"/>
  <c r="BD177" i="3"/>
  <c r="AV177" i="3"/>
  <c r="AN177" i="3"/>
  <c r="AH177" i="3"/>
  <c r="Z177" i="3"/>
  <c r="R177" i="3"/>
  <c r="BI177" i="3"/>
  <c r="BE177" i="3"/>
  <c r="BA177" i="3"/>
  <c r="AW177" i="3"/>
  <c r="AS177" i="3"/>
  <c r="AO177" i="3"/>
  <c r="AK177" i="3"/>
  <c r="AG177" i="3"/>
  <c r="AC177" i="3"/>
  <c r="Y177" i="3"/>
  <c r="U177" i="3"/>
  <c r="BM177" i="3" s="1"/>
  <c r="Q177" i="3"/>
  <c r="BH181" i="3"/>
  <c r="AZ181" i="3"/>
  <c r="AR181" i="3"/>
  <c r="AN181" i="3"/>
  <c r="AD181" i="3"/>
  <c r="T181" i="3"/>
  <c r="BF181" i="3"/>
  <c r="AX181" i="3"/>
  <c r="AL181" i="3"/>
  <c r="AF181" i="3"/>
  <c r="X181" i="3"/>
  <c r="R181" i="3"/>
  <c r="BI181" i="3"/>
  <c r="BE181" i="3"/>
  <c r="BA181" i="3"/>
  <c r="AW181" i="3"/>
  <c r="AS181" i="3"/>
  <c r="AO181" i="3"/>
  <c r="AK181" i="3"/>
  <c r="AG181" i="3"/>
  <c r="AC181" i="3"/>
  <c r="BK181" i="3" s="1"/>
  <c r="Y181" i="3"/>
  <c r="U181" i="3"/>
  <c r="Q181" i="3"/>
  <c r="BN181" i="3" s="1"/>
  <c r="BF185" i="3"/>
  <c r="AX185" i="3"/>
  <c r="AN185" i="3"/>
  <c r="AD185" i="3"/>
  <c r="V185" i="3"/>
  <c r="N185" i="3"/>
  <c r="BD185" i="3"/>
  <c r="AV185" i="3"/>
  <c r="AP185" i="3"/>
  <c r="AJ185" i="3"/>
  <c r="AB185" i="3"/>
  <c r="T185" i="3"/>
  <c r="BI185" i="3"/>
  <c r="BE185" i="3"/>
  <c r="BA185" i="3"/>
  <c r="AW185" i="3"/>
  <c r="AS185" i="3"/>
  <c r="AO185" i="3"/>
  <c r="AK185" i="3"/>
  <c r="AG185" i="3"/>
  <c r="AC185" i="3"/>
  <c r="Y185" i="3"/>
  <c r="U185" i="3"/>
  <c r="Q185" i="3"/>
  <c r="BD189" i="3"/>
  <c r="AV189" i="3"/>
  <c r="AN189" i="3"/>
  <c r="AD189" i="3"/>
  <c r="V189" i="3"/>
  <c r="N189" i="3"/>
  <c r="BF189" i="3"/>
  <c r="AX189" i="3"/>
  <c r="AP189" i="3"/>
  <c r="AJ189" i="3"/>
  <c r="AB189" i="3"/>
  <c r="T189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BF193" i="3"/>
  <c r="AZ193" i="3"/>
  <c r="AR193" i="3"/>
  <c r="AJ193" i="3"/>
  <c r="AB193" i="3"/>
  <c r="T193" i="3"/>
  <c r="BH193" i="3"/>
  <c r="AX193" i="3"/>
  <c r="AP193" i="3"/>
  <c r="AH193" i="3"/>
  <c r="Z193" i="3"/>
  <c r="R193" i="3"/>
  <c r="BI193" i="3"/>
  <c r="BE193" i="3"/>
  <c r="BA193" i="3"/>
  <c r="AW193" i="3"/>
  <c r="AS193" i="3"/>
  <c r="AO193" i="3"/>
  <c r="AK193" i="3"/>
  <c r="AG193" i="3"/>
  <c r="AC193" i="3"/>
  <c r="BK193" i="3" s="1"/>
  <c r="Y193" i="3"/>
  <c r="U193" i="3"/>
  <c r="Q193" i="3"/>
  <c r="BN193" i="3" s="1"/>
  <c r="BG197" i="3"/>
  <c r="AY197" i="3"/>
  <c r="AQ197" i="3"/>
  <c r="AI197" i="3"/>
  <c r="AA197" i="3"/>
  <c r="S197" i="3"/>
  <c r="O197" i="3"/>
  <c r="BI197" i="3"/>
  <c r="BA197" i="3"/>
  <c r="AS197" i="3"/>
  <c r="AK197" i="3"/>
  <c r="AC197" i="3"/>
  <c r="U197" i="3"/>
  <c r="BF197" i="3"/>
  <c r="BB197" i="3"/>
  <c r="AX197" i="3"/>
  <c r="AT197" i="3"/>
  <c r="AP197" i="3"/>
  <c r="AL197" i="3"/>
  <c r="AH197" i="3"/>
  <c r="AD197" i="3"/>
  <c r="BJ197" i="3" s="1"/>
  <c r="Z197" i="3"/>
  <c r="V197" i="3"/>
  <c r="R197" i="3"/>
  <c r="AC201" i="3"/>
  <c r="AG201" i="3"/>
  <c r="AK201" i="3"/>
  <c r="AO201" i="3"/>
  <c r="AS201" i="3"/>
  <c r="AW201" i="3"/>
  <c r="BA201" i="3"/>
  <c r="BE201" i="3"/>
  <c r="BI201" i="3"/>
  <c r="BF205" i="3"/>
  <c r="BB205" i="3"/>
  <c r="AX205" i="3"/>
  <c r="AT205" i="3"/>
  <c r="AP205" i="3"/>
  <c r="AL205" i="3"/>
  <c r="AH205" i="3"/>
  <c r="AD205" i="3"/>
  <c r="Z205" i="3"/>
  <c r="V205" i="3"/>
  <c r="R205" i="3"/>
  <c r="M209" i="3"/>
  <c r="Y209" i="3"/>
  <c r="AG209" i="3"/>
  <c r="AK209" i="3"/>
  <c r="AS209" i="3"/>
  <c r="BA209" i="3"/>
  <c r="BE209" i="3"/>
  <c r="Q209" i="3"/>
  <c r="U209" i="3"/>
  <c r="AC209" i="3"/>
  <c r="AO209" i="3"/>
  <c r="AW209" i="3"/>
  <c r="BI209" i="3"/>
  <c r="R213" i="3"/>
  <c r="V213" i="3"/>
  <c r="AD213" i="3"/>
  <c r="AL213" i="3"/>
  <c r="AT213" i="3"/>
  <c r="BB213" i="3"/>
  <c r="N213" i="3"/>
  <c r="Z213" i="3"/>
  <c r="AH213" i="3"/>
  <c r="AP213" i="3"/>
  <c r="AX213" i="3"/>
  <c r="BF213" i="3"/>
  <c r="N217" i="3"/>
  <c r="V217" i="3"/>
  <c r="AD217" i="3"/>
  <c r="AL217" i="3"/>
  <c r="AT217" i="3"/>
  <c r="BB217" i="3"/>
  <c r="R217" i="3"/>
  <c r="Z217" i="3"/>
  <c r="AH217" i="3"/>
  <c r="AP217" i="3"/>
  <c r="AX217" i="3"/>
  <c r="BF217" i="3"/>
  <c r="BL217" i="3" s="1"/>
  <c r="N221" i="3"/>
  <c r="V221" i="3"/>
  <c r="AD221" i="3"/>
  <c r="AL221" i="3"/>
  <c r="AT221" i="3"/>
  <c r="AX221" i="3"/>
  <c r="BF221" i="3"/>
  <c r="R221" i="3"/>
  <c r="Z221" i="3"/>
  <c r="AH221" i="3"/>
  <c r="AP221" i="3"/>
  <c r="BB221" i="3"/>
  <c r="N225" i="3"/>
  <c r="V225" i="3"/>
  <c r="AD225" i="3"/>
  <c r="AL225" i="3"/>
  <c r="AT225" i="3"/>
  <c r="BB225" i="3"/>
  <c r="R225" i="3"/>
  <c r="Z225" i="3"/>
  <c r="AH225" i="3"/>
  <c r="AP225" i="3"/>
  <c r="AX225" i="3"/>
  <c r="BF225" i="3"/>
  <c r="BL225" i="3" s="1"/>
  <c r="R229" i="3"/>
  <c r="V229" i="3"/>
  <c r="AD229" i="3"/>
  <c r="AL229" i="3"/>
  <c r="AT229" i="3"/>
  <c r="AX229" i="3"/>
  <c r="BF229" i="3"/>
  <c r="N229" i="3"/>
  <c r="Z229" i="3"/>
  <c r="AH229" i="3"/>
  <c r="BL229" i="3" s="1"/>
  <c r="AP229" i="3"/>
  <c r="BB229" i="3"/>
  <c r="BL157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L161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BL164" i="3"/>
  <c r="BM164" i="3"/>
  <c r="BK164" i="3"/>
  <c r="BN166" i="3"/>
  <c r="BJ166" i="3"/>
  <c r="X156" i="3"/>
  <c r="AN156" i="3"/>
  <c r="AZ156" i="3"/>
  <c r="T160" i="3"/>
  <c r="AJ160" i="3"/>
  <c r="AZ160" i="3"/>
  <c r="BL171" i="3"/>
  <c r="BJ171" i="3"/>
  <c r="BL175" i="3"/>
  <c r="BJ175" i="3"/>
  <c r="BJ183" i="3"/>
  <c r="BL183" i="3"/>
  <c r="BL187" i="3"/>
  <c r="BN187" i="3"/>
  <c r="BI195" i="3"/>
  <c r="AY195" i="3"/>
  <c r="AQ195" i="3"/>
  <c r="AI195" i="3"/>
  <c r="AA195" i="3"/>
  <c r="BG195" i="3"/>
  <c r="BA195" i="3"/>
  <c r="AS195" i="3"/>
  <c r="AK195" i="3"/>
  <c r="AC195" i="3"/>
  <c r="W195" i="3"/>
  <c r="Q195" i="3"/>
  <c r="M195" i="3"/>
  <c r="BF195" i="3"/>
  <c r="BB195" i="3"/>
  <c r="AX195" i="3"/>
  <c r="AT195" i="3"/>
  <c r="AP195" i="3"/>
  <c r="AL195" i="3"/>
  <c r="AH195" i="3"/>
  <c r="AD195" i="3"/>
  <c r="Z195" i="3"/>
  <c r="V195" i="3"/>
  <c r="BM195" i="3" s="1"/>
  <c r="R195" i="3"/>
  <c r="BG199" i="3"/>
  <c r="AW199" i="3"/>
  <c r="AO199" i="3"/>
  <c r="AG199" i="3"/>
  <c r="Y199" i="3"/>
  <c r="S199" i="3"/>
  <c r="O199" i="3"/>
  <c r="BI199" i="3"/>
  <c r="BA199" i="3"/>
  <c r="AU199" i="3"/>
  <c r="AM199" i="3"/>
  <c r="AE199" i="3"/>
  <c r="W199" i="3"/>
  <c r="BF199" i="3"/>
  <c r="BB199" i="3"/>
  <c r="AX199" i="3"/>
  <c r="AT199" i="3"/>
  <c r="AP199" i="3"/>
  <c r="AL199" i="3"/>
  <c r="AH199" i="3"/>
  <c r="AD199" i="3"/>
  <c r="Z199" i="3"/>
  <c r="V199" i="3"/>
  <c r="R199" i="3"/>
  <c r="BM215" i="3"/>
  <c r="BL215" i="3"/>
  <c r="BJ219" i="3"/>
  <c r="BN219" i="3"/>
  <c r="BK219" i="3"/>
  <c r="BJ227" i="3"/>
  <c r="BN227" i="3"/>
  <c r="BK227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N159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N163" i="3"/>
  <c r="AB223" i="3"/>
  <c r="AR223" i="3"/>
  <c r="AB156" i="3"/>
  <c r="AR156" i="3"/>
  <c r="AF160" i="3"/>
  <c r="AV160" i="3"/>
  <c r="BI167" i="3"/>
  <c r="BA167" i="3"/>
  <c r="AU167" i="3"/>
  <c r="AO167" i="3"/>
  <c r="AG167" i="3"/>
  <c r="Y167" i="3"/>
  <c r="BG167" i="3"/>
  <c r="AW167" i="3"/>
  <c r="AK167" i="3"/>
  <c r="AE167" i="3"/>
  <c r="W167" i="3"/>
  <c r="Q167" i="3"/>
  <c r="M167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H179" i="3"/>
  <c r="AZ179" i="3"/>
  <c r="AR179" i="3"/>
  <c r="AL179" i="3"/>
  <c r="AB179" i="3"/>
  <c r="T179" i="3"/>
  <c r="BF179" i="3"/>
  <c r="AX179" i="3"/>
  <c r="AN179" i="3"/>
  <c r="AH179" i="3"/>
  <c r="Z179" i="3"/>
  <c r="R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B191" i="3"/>
  <c r="AT191" i="3"/>
  <c r="AJ191" i="3"/>
  <c r="AB191" i="3"/>
  <c r="R191" i="3"/>
  <c r="BH191" i="3"/>
  <c r="AZ191" i="3"/>
  <c r="AR191" i="3"/>
  <c r="AL191" i="3"/>
  <c r="AD191" i="3"/>
  <c r="X191" i="3"/>
  <c r="P191" i="3"/>
  <c r="BG191" i="3"/>
  <c r="BC191" i="3"/>
  <c r="AY191" i="3"/>
  <c r="AU191" i="3"/>
  <c r="AQ191" i="3"/>
  <c r="AM191" i="3"/>
  <c r="AI191" i="3"/>
  <c r="AE191" i="3"/>
  <c r="AA191" i="3"/>
  <c r="W191" i="3"/>
  <c r="S191" i="3"/>
  <c r="O191" i="3"/>
  <c r="BH203" i="3"/>
  <c r="BD203" i="3"/>
  <c r="AZ203" i="3"/>
  <c r="AV203" i="3"/>
  <c r="AR203" i="3"/>
  <c r="AN203" i="3"/>
  <c r="AJ203" i="3"/>
  <c r="AF203" i="3"/>
  <c r="AB203" i="3"/>
  <c r="X203" i="3"/>
  <c r="T203" i="3"/>
  <c r="P203" i="3"/>
  <c r="BI223" i="3"/>
  <c r="BE223" i="3"/>
  <c r="BA223" i="3"/>
  <c r="AW223" i="3"/>
  <c r="AS223" i="3"/>
  <c r="AO223" i="3"/>
  <c r="AK223" i="3"/>
  <c r="AG223" i="3"/>
  <c r="AC223" i="3"/>
  <c r="Y223" i="3"/>
  <c r="U223" i="3"/>
  <c r="Q223" i="3"/>
  <c r="M223" i="3"/>
  <c r="BN165" i="3"/>
  <c r="BJ165" i="3"/>
  <c r="X160" i="3"/>
  <c r="T156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U170" i="3"/>
  <c r="W170" i="3"/>
  <c r="AC170" i="3"/>
  <c r="AG170" i="3"/>
  <c r="AK170" i="3"/>
  <c r="AO170" i="3"/>
  <c r="AQ170" i="3"/>
  <c r="AU170" i="3"/>
  <c r="AY170" i="3"/>
  <c r="BC170" i="3"/>
  <c r="BG170" i="3"/>
  <c r="S170" i="3"/>
  <c r="Y170" i="3"/>
  <c r="AA170" i="3"/>
  <c r="AE170" i="3"/>
  <c r="AI170" i="3"/>
  <c r="AM170" i="3"/>
  <c r="AS170" i="3"/>
  <c r="AW170" i="3"/>
  <c r="BA170" i="3"/>
  <c r="BE170" i="3"/>
  <c r="BI170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Y174" i="3"/>
  <c r="AA174" i="3"/>
  <c r="AE174" i="3"/>
  <c r="AI174" i="3"/>
  <c r="AM174" i="3"/>
  <c r="AQ174" i="3"/>
  <c r="AU174" i="3"/>
  <c r="AW174" i="3"/>
  <c r="BA174" i="3"/>
  <c r="BE174" i="3"/>
  <c r="BI174" i="3"/>
  <c r="W174" i="3"/>
  <c r="AC174" i="3"/>
  <c r="AG174" i="3"/>
  <c r="AK174" i="3"/>
  <c r="AO174" i="3"/>
  <c r="AS174" i="3"/>
  <c r="AY174" i="3"/>
  <c r="BC174" i="3"/>
  <c r="BG174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Y178" i="3"/>
  <c r="AC178" i="3"/>
  <c r="AG178" i="3"/>
  <c r="AK178" i="3"/>
  <c r="AM178" i="3"/>
  <c r="AQ178" i="3"/>
  <c r="AU178" i="3"/>
  <c r="AY178" i="3"/>
  <c r="BC178" i="3"/>
  <c r="BG178" i="3"/>
  <c r="BI178" i="3"/>
  <c r="W178" i="3"/>
  <c r="AA178" i="3"/>
  <c r="AE178" i="3"/>
  <c r="AI178" i="3"/>
  <c r="AO178" i="3"/>
  <c r="AS178" i="3"/>
  <c r="AW178" i="3"/>
  <c r="BA178" i="3"/>
  <c r="BE178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Q182" i="3"/>
  <c r="U182" i="3"/>
  <c r="Y182" i="3"/>
  <c r="AC182" i="3"/>
  <c r="AG182" i="3"/>
  <c r="AK182" i="3"/>
  <c r="AO182" i="3"/>
  <c r="AS182" i="3"/>
  <c r="AU182" i="3"/>
  <c r="AY182" i="3"/>
  <c r="BC182" i="3"/>
  <c r="BG182" i="3"/>
  <c r="M182" i="3"/>
  <c r="O182" i="3"/>
  <c r="S182" i="3"/>
  <c r="W182" i="3"/>
  <c r="AA182" i="3"/>
  <c r="AE182" i="3"/>
  <c r="AI182" i="3"/>
  <c r="AM182" i="3"/>
  <c r="AQ182" i="3"/>
  <c r="AW182" i="3"/>
  <c r="BA182" i="3"/>
  <c r="BE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AA186" i="3"/>
  <c r="AE186" i="3"/>
  <c r="AI186" i="3"/>
  <c r="AM186" i="3"/>
  <c r="AQ186" i="3"/>
  <c r="AU186" i="3"/>
  <c r="AY186" i="3"/>
  <c r="BC186" i="3"/>
  <c r="BE186" i="3"/>
  <c r="BI186" i="3"/>
  <c r="Y186" i="3"/>
  <c r="AC186" i="3"/>
  <c r="AG186" i="3"/>
  <c r="AK186" i="3"/>
  <c r="AO186" i="3"/>
  <c r="AS186" i="3"/>
  <c r="AW186" i="3"/>
  <c r="BA186" i="3"/>
  <c r="BG186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W190" i="3"/>
  <c r="AA190" i="3"/>
  <c r="AE190" i="3"/>
  <c r="AI190" i="3"/>
  <c r="AK190" i="3"/>
  <c r="AO190" i="3"/>
  <c r="AS190" i="3"/>
  <c r="AW190" i="3"/>
  <c r="BA190" i="3"/>
  <c r="BE190" i="3"/>
  <c r="BG190" i="3"/>
  <c r="U190" i="3"/>
  <c r="Y190" i="3"/>
  <c r="AC190" i="3"/>
  <c r="AG190" i="3"/>
  <c r="AM190" i="3"/>
  <c r="AQ190" i="3"/>
  <c r="AU190" i="3"/>
  <c r="AY190" i="3"/>
  <c r="BC190" i="3"/>
  <c r="BI190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T194" i="3"/>
  <c r="X194" i="3"/>
  <c r="AB194" i="3"/>
  <c r="AF194" i="3"/>
  <c r="AJ194" i="3"/>
  <c r="AN194" i="3"/>
  <c r="AR194" i="3"/>
  <c r="AV194" i="3"/>
  <c r="AZ194" i="3"/>
  <c r="BD194" i="3"/>
  <c r="BH194" i="3"/>
  <c r="P194" i="3"/>
  <c r="R194" i="3"/>
  <c r="V194" i="3"/>
  <c r="Z194" i="3"/>
  <c r="AD194" i="3"/>
  <c r="AH194" i="3"/>
  <c r="AL194" i="3"/>
  <c r="AP194" i="3"/>
  <c r="AT194" i="3"/>
  <c r="AX194" i="3"/>
  <c r="BB194" i="3"/>
  <c r="BF194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R198" i="3"/>
  <c r="V198" i="3"/>
  <c r="Z198" i="3"/>
  <c r="AD198" i="3"/>
  <c r="AH198" i="3"/>
  <c r="AL198" i="3"/>
  <c r="AP198" i="3"/>
  <c r="AR198" i="3"/>
  <c r="AV198" i="3"/>
  <c r="AX198" i="3"/>
  <c r="BB198" i="3"/>
  <c r="BF198" i="3"/>
  <c r="P198" i="3"/>
  <c r="T198" i="3"/>
  <c r="X198" i="3"/>
  <c r="AB198" i="3"/>
  <c r="AF198" i="3"/>
  <c r="AJ198" i="3"/>
  <c r="AN198" i="3"/>
  <c r="AT198" i="3"/>
  <c r="AZ198" i="3"/>
  <c r="BD198" i="3"/>
  <c r="BH198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AL202" i="3"/>
  <c r="BF202" i="3"/>
  <c r="N202" i="3"/>
  <c r="R202" i="3"/>
  <c r="V202" i="3"/>
  <c r="Z202" i="3"/>
  <c r="AD202" i="3"/>
  <c r="AH202" i="3"/>
  <c r="AP202" i="3"/>
  <c r="AT202" i="3"/>
  <c r="AX202" i="3"/>
  <c r="BB202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R206" i="3"/>
  <c r="Z206" i="3"/>
  <c r="AH206" i="3"/>
  <c r="AP206" i="3"/>
  <c r="AX206" i="3"/>
  <c r="BB206" i="3"/>
  <c r="N206" i="3"/>
  <c r="V206" i="3"/>
  <c r="AD206" i="3"/>
  <c r="AL206" i="3"/>
  <c r="AT206" i="3"/>
  <c r="BF206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N210" i="3"/>
  <c r="V210" i="3"/>
  <c r="AD210" i="3"/>
  <c r="AH210" i="3"/>
  <c r="AP210" i="3"/>
  <c r="AX210" i="3"/>
  <c r="BF210" i="3"/>
  <c r="R210" i="3"/>
  <c r="Z210" i="3"/>
  <c r="AL210" i="3"/>
  <c r="AT210" i="3"/>
  <c r="BB210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W214" i="3"/>
  <c r="AE214" i="3"/>
  <c r="AM214" i="3"/>
  <c r="AU214" i="3"/>
  <c r="BC214" i="3"/>
  <c r="O214" i="3"/>
  <c r="S214" i="3"/>
  <c r="AA214" i="3"/>
  <c r="AI214" i="3"/>
  <c r="AQ214" i="3"/>
  <c r="AY214" i="3"/>
  <c r="BG214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S218" i="3"/>
  <c r="AE218" i="3"/>
  <c r="AM218" i="3"/>
  <c r="AU218" i="3"/>
  <c r="BC218" i="3"/>
  <c r="BG218" i="3"/>
  <c r="O218" i="3"/>
  <c r="W218" i="3"/>
  <c r="AA218" i="3"/>
  <c r="AI218" i="3"/>
  <c r="AQ218" i="3"/>
  <c r="AY218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O222" i="3"/>
  <c r="S222" i="3"/>
  <c r="W222" i="3"/>
  <c r="AE222" i="3"/>
  <c r="AM222" i="3"/>
  <c r="AU222" i="3"/>
  <c r="AY222" i="3"/>
  <c r="BG222" i="3"/>
  <c r="AA222" i="3"/>
  <c r="AI222" i="3"/>
  <c r="AQ222" i="3"/>
  <c r="BC222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W226" i="3"/>
  <c r="AE226" i="3"/>
  <c r="AM226" i="3"/>
  <c r="AU226" i="3"/>
  <c r="AY226" i="3"/>
  <c r="BG226" i="3"/>
  <c r="O226" i="3"/>
  <c r="S226" i="3"/>
  <c r="AA226" i="3"/>
  <c r="AI226" i="3"/>
  <c r="AQ226" i="3"/>
  <c r="BC226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O230" i="3"/>
  <c r="S230" i="3"/>
  <c r="AA230" i="3"/>
  <c r="AI230" i="3"/>
  <c r="AQ230" i="3"/>
  <c r="AY230" i="3"/>
  <c r="BG230" i="3"/>
  <c r="W230" i="3"/>
  <c r="AE230" i="3"/>
  <c r="AM230" i="3"/>
  <c r="AU230" i="3"/>
  <c r="BC230" i="3"/>
  <c r="AB158" i="3"/>
  <c r="AN158" i="3"/>
  <c r="AV158" i="3"/>
  <c r="BD158" i="3"/>
  <c r="P158" i="3"/>
  <c r="T158" i="3"/>
  <c r="X158" i="3"/>
  <c r="AF158" i="3"/>
  <c r="AJ158" i="3"/>
  <c r="AR158" i="3"/>
  <c r="AZ158" i="3"/>
  <c r="BH158" i="3"/>
  <c r="AF162" i="3"/>
  <c r="AN162" i="3"/>
  <c r="AV162" i="3"/>
  <c r="BD162" i="3"/>
  <c r="P162" i="3"/>
  <c r="T162" i="3"/>
  <c r="X162" i="3"/>
  <c r="AB162" i="3"/>
  <c r="AJ162" i="3"/>
  <c r="AR162" i="3"/>
  <c r="AZ162" i="3"/>
  <c r="BH162" i="3"/>
  <c r="BL209" i="3"/>
  <c r="BN211" i="3"/>
  <c r="BK211" i="3"/>
  <c r="R156" i="3"/>
  <c r="Z156" i="3"/>
  <c r="AH156" i="3"/>
  <c r="AP156" i="3"/>
  <c r="AX156" i="3"/>
  <c r="BF156" i="3"/>
  <c r="R158" i="3"/>
  <c r="Z158" i="3"/>
  <c r="AH158" i="3"/>
  <c r="AP158" i="3"/>
  <c r="AX158" i="3"/>
  <c r="BF158" i="3"/>
  <c r="R160" i="3"/>
  <c r="Z160" i="3"/>
  <c r="AH160" i="3"/>
  <c r="AP160" i="3"/>
  <c r="AX160" i="3"/>
  <c r="BF160" i="3"/>
  <c r="R162" i="3"/>
  <c r="Z162" i="3"/>
  <c r="AH162" i="3"/>
  <c r="AP162" i="3"/>
  <c r="AX162" i="3"/>
  <c r="BF162" i="3"/>
  <c r="BN169" i="3"/>
  <c r="BM169" i="3"/>
  <c r="BK169" i="3"/>
  <c r="BL173" i="3"/>
  <c r="BM173" i="3"/>
  <c r="BK173" i="3"/>
  <c r="BJ177" i="3"/>
  <c r="BJ181" i="3"/>
  <c r="BL185" i="3"/>
  <c r="BL189" i="3"/>
  <c r="BJ193" i="3"/>
  <c r="BN197" i="3"/>
  <c r="BN201" i="3"/>
  <c r="BL201" i="3"/>
  <c r="BJ201" i="3"/>
  <c r="M205" i="3"/>
  <c r="Y205" i="3"/>
  <c r="AC205" i="3"/>
  <c r="AK205" i="3"/>
  <c r="AS205" i="3"/>
  <c r="BA205" i="3"/>
  <c r="BI205" i="3"/>
  <c r="Q205" i="3"/>
  <c r="U205" i="3"/>
  <c r="AG205" i="3"/>
  <c r="AO205" i="3"/>
  <c r="AW205" i="3"/>
  <c r="BE205" i="3"/>
  <c r="BJ213" i="3"/>
  <c r="BN213" i="3"/>
  <c r="BK213" i="3"/>
  <c r="BJ217" i="3"/>
  <c r="BN217" i="3"/>
  <c r="BK217" i="3"/>
  <c r="BJ221" i="3"/>
  <c r="BN221" i="3"/>
  <c r="BK221" i="3"/>
  <c r="BJ225" i="3"/>
  <c r="BN225" i="3"/>
  <c r="BK225" i="3"/>
  <c r="BJ229" i="3"/>
  <c r="BN229" i="3"/>
  <c r="BK229" i="3"/>
  <c r="BN157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N161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N164" i="3"/>
  <c r="BJ164" i="3"/>
  <c r="BL166" i="3"/>
  <c r="BM166" i="3"/>
  <c r="BK166" i="3"/>
  <c r="BL211" i="3"/>
  <c r="P156" i="3"/>
  <c r="AF156" i="3"/>
  <c r="AV156" i="3"/>
  <c r="BH156" i="3"/>
  <c r="BM159" i="3"/>
  <c r="P160" i="3"/>
  <c r="AB160" i="3"/>
  <c r="AR160" i="3"/>
  <c r="BH160" i="3"/>
  <c r="BM163" i="3"/>
  <c r="BN171" i="3"/>
  <c r="BM171" i="3"/>
  <c r="BK171" i="3"/>
  <c r="BN175" i="3"/>
  <c r="BN183" i="3"/>
  <c r="BJ187" i="3"/>
  <c r="BN199" i="3"/>
  <c r="BJ215" i="3"/>
  <c r="BN215" i="3"/>
  <c r="BK215" i="3"/>
  <c r="BM219" i="3"/>
  <c r="BL219" i="3"/>
  <c r="BM227" i="3"/>
  <c r="BL227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M156" i="3"/>
  <c r="BL159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L163" i="3"/>
  <c r="BM207" i="3"/>
  <c r="T223" i="3"/>
  <c r="AJ223" i="3"/>
  <c r="BD223" i="3"/>
  <c r="AJ156" i="3"/>
  <c r="AN160" i="3"/>
  <c r="BE167" i="3"/>
  <c r="AY167" i="3"/>
  <c r="AQ167" i="3"/>
  <c r="AM167" i="3"/>
  <c r="AC167" i="3"/>
  <c r="U167" i="3"/>
  <c r="BC167" i="3"/>
  <c r="AS167" i="3"/>
  <c r="AI167" i="3"/>
  <c r="AA167" i="3"/>
  <c r="S167" i="3"/>
  <c r="O167" i="3"/>
  <c r="BH167" i="3"/>
  <c r="BD167" i="3"/>
  <c r="AZ167" i="3"/>
  <c r="AV167" i="3"/>
  <c r="AR167" i="3"/>
  <c r="AN167" i="3"/>
  <c r="AJ167" i="3"/>
  <c r="AF167" i="3"/>
  <c r="AB167" i="3"/>
  <c r="X167" i="3"/>
  <c r="T167" i="3"/>
  <c r="BD179" i="3"/>
  <c r="AV179" i="3"/>
  <c r="AP179" i="3"/>
  <c r="AF179" i="3"/>
  <c r="X179" i="3"/>
  <c r="P179" i="3"/>
  <c r="BB179" i="3"/>
  <c r="AT179" i="3"/>
  <c r="AJ179" i="3"/>
  <c r="AD179" i="3"/>
  <c r="V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F191" i="3"/>
  <c r="AX191" i="3"/>
  <c r="AP191" i="3"/>
  <c r="AF191" i="3"/>
  <c r="V191" i="3"/>
  <c r="N191" i="3"/>
  <c r="BD191" i="3"/>
  <c r="AV191" i="3"/>
  <c r="AN191" i="3"/>
  <c r="AH191" i="3"/>
  <c r="Z191" i="3"/>
  <c r="T191" i="3"/>
  <c r="BI191" i="3"/>
  <c r="BE191" i="3"/>
  <c r="BA191" i="3"/>
  <c r="AW191" i="3"/>
  <c r="AS191" i="3"/>
  <c r="AO191" i="3"/>
  <c r="AK191" i="3"/>
  <c r="AG191" i="3"/>
  <c r="AC191" i="3"/>
  <c r="Y191" i="3"/>
  <c r="U191" i="3"/>
  <c r="Q191" i="3"/>
  <c r="BF203" i="3"/>
  <c r="BB203" i="3"/>
  <c r="AX203" i="3"/>
  <c r="AT203" i="3"/>
  <c r="AP203" i="3"/>
  <c r="AL203" i="3"/>
  <c r="AH203" i="3"/>
  <c r="AD203" i="3"/>
  <c r="Z203" i="3"/>
  <c r="V203" i="3"/>
  <c r="R203" i="3"/>
  <c r="BN203" i="3" s="1"/>
  <c r="BG223" i="3"/>
  <c r="BC223" i="3"/>
  <c r="AY223" i="3"/>
  <c r="AU223" i="3"/>
  <c r="AQ223" i="3"/>
  <c r="AM223" i="3"/>
  <c r="AI223" i="3"/>
  <c r="AE223" i="3"/>
  <c r="AA223" i="3"/>
  <c r="W223" i="3"/>
  <c r="S223" i="3"/>
  <c r="BL165" i="3"/>
  <c r="BM165" i="3"/>
  <c r="BK165" i="3"/>
  <c r="BK163" i="3"/>
  <c r="BK159" i="3"/>
  <c r="K12" i="3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N173" i="3" l="1"/>
  <c r="BM157" i="3"/>
  <c r="BL223" i="3"/>
  <c r="BJ199" i="3"/>
  <c r="BM229" i="3"/>
  <c r="BM225" i="3"/>
  <c r="BL221" i="3"/>
  <c r="BM221" i="3"/>
  <c r="BM217" i="3"/>
  <c r="BM213" i="3"/>
  <c r="BM209" i="3"/>
  <c r="BK189" i="3"/>
  <c r="BK185" i="3"/>
  <c r="BJ169" i="3"/>
  <c r="BN191" i="3"/>
  <c r="BM179" i="3"/>
  <c r="BK160" i="3"/>
  <c r="BL162" i="3"/>
  <c r="BJ205" i="3"/>
  <c r="BK162" i="3"/>
  <c r="BK191" i="3"/>
  <c r="BJ195" i="3"/>
  <c r="BL213" i="3"/>
  <c r="BK177" i="3"/>
  <c r="BJ173" i="3"/>
  <c r="BN226" i="3"/>
  <c r="BK226" i="3"/>
  <c r="BL222" i="3"/>
  <c r="BJ222" i="3"/>
  <c r="BN218" i="3"/>
  <c r="BK218" i="3"/>
  <c r="BM214" i="3"/>
  <c r="BJ214" i="3"/>
  <c r="BJ210" i="3"/>
  <c r="BN210" i="3"/>
  <c r="BK210" i="3"/>
  <c r="BN206" i="3"/>
  <c r="BJ206" i="3"/>
  <c r="BL206" i="3"/>
  <c r="BM206" i="3"/>
  <c r="BL202" i="3"/>
  <c r="BN202" i="3"/>
  <c r="BK202" i="3"/>
  <c r="BJ198" i="3"/>
  <c r="BM198" i="3"/>
  <c r="BL194" i="3"/>
  <c r="BN194" i="3"/>
  <c r="BK194" i="3"/>
  <c r="BM190" i="3"/>
  <c r="BN186" i="3"/>
  <c r="BK186" i="3"/>
  <c r="BL186" i="3"/>
  <c r="BJ186" i="3"/>
  <c r="BN178" i="3"/>
  <c r="BK178" i="3"/>
  <c r="BL178" i="3"/>
  <c r="BJ178" i="3"/>
  <c r="BM174" i="3"/>
  <c r="BN170" i="3"/>
  <c r="BJ170" i="3"/>
  <c r="BJ223" i="3"/>
  <c r="BK203" i="3"/>
  <c r="BN179" i="3"/>
  <c r="BK179" i="3"/>
  <c r="BL156" i="3"/>
  <c r="BL199" i="3"/>
  <c r="BK199" i="3"/>
  <c r="BM199" i="3"/>
  <c r="BL195" i="3"/>
  <c r="BM160" i="3"/>
  <c r="BJ209" i="3"/>
  <c r="BL205" i="3"/>
  <c r="BL197" i="3"/>
  <c r="BK197" i="3"/>
  <c r="BM197" i="3"/>
  <c r="BL193" i="3"/>
  <c r="BM193" i="3"/>
  <c r="BM189" i="3"/>
  <c r="BJ189" i="3"/>
  <c r="BM185" i="3"/>
  <c r="BJ185" i="3"/>
  <c r="BL181" i="3"/>
  <c r="BM181" i="3"/>
  <c r="BL177" i="3"/>
  <c r="BJ162" i="3"/>
  <c r="BJ158" i="3"/>
  <c r="BM228" i="3"/>
  <c r="BJ224" i="3"/>
  <c r="BL224" i="3"/>
  <c r="BM220" i="3"/>
  <c r="BJ216" i="3"/>
  <c r="BL216" i="3"/>
  <c r="BJ212" i="3"/>
  <c r="BM212" i="3"/>
  <c r="BJ208" i="3"/>
  <c r="BN208" i="3"/>
  <c r="BK208" i="3"/>
  <c r="BJ204" i="3"/>
  <c r="BM204" i="3"/>
  <c r="BN200" i="3"/>
  <c r="BK200" i="3"/>
  <c r="BJ196" i="3"/>
  <c r="BM196" i="3"/>
  <c r="BN192" i="3"/>
  <c r="BK192" i="3"/>
  <c r="BL192" i="3"/>
  <c r="BJ192" i="3"/>
  <c r="BM188" i="3"/>
  <c r="BM184" i="3"/>
  <c r="BL184" i="3"/>
  <c r="BJ184" i="3"/>
  <c r="BN176" i="3"/>
  <c r="BK176" i="3"/>
  <c r="BL176" i="3"/>
  <c r="BJ176" i="3"/>
  <c r="BL172" i="3"/>
  <c r="BM172" i="3"/>
  <c r="BK172" i="3"/>
  <c r="BN168" i="3"/>
  <c r="BJ168" i="3"/>
  <c r="BN158" i="3"/>
  <c r="BN185" i="3"/>
  <c r="BN177" i="3"/>
  <c r="BM223" i="3"/>
  <c r="BJ191" i="3"/>
  <c r="BL167" i="3"/>
  <c r="BK158" i="3"/>
  <c r="BL230" i="3"/>
  <c r="BJ230" i="3"/>
  <c r="BM226" i="3"/>
  <c r="BL203" i="3"/>
  <c r="BJ179" i="3"/>
  <c r="BM167" i="3"/>
  <c r="BN160" i="3"/>
  <c r="BN156" i="3"/>
  <c r="BK156" i="3"/>
  <c r="BL158" i="3"/>
  <c r="BM205" i="3"/>
  <c r="BN205" i="3"/>
  <c r="BK205" i="3"/>
  <c r="BM162" i="3"/>
  <c r="BM158" i="3"/>
  <c r="BM230" i="3"/>
  <c r="BN230" i="3"/>
  <c r="BK230" i="3"/>
  <c r="BL226" i="3"/>
  <c r="BJ226" i="3"/>
  <c r="BM222" i="3"/>
  <c r="BN222" i="3"/>
  <c r="BK222" i="3"/>
  <c r="BL218" i="3"/>
  <c r="BM218" i="3"/>
  <c r="BJ218" i="3"/>
  <c r="BL214" i="3"/>
  <c r="BN214" i="3"/>
  <c r="BK214" i="3"/>
  <c r="BM210" i="3"/>
  <c r="BL210" i="3"/>
  <c r="BK206" i="3"/>
  <c r="BJ202" i="3"/>
  <c r="BM202" i="3"/>
  <c r="BL198" i="3"/>
  <c r="BN198" i="3"/>
  <c r="BK198" i="3"/>
  <c r="BJ194" i="3"/>
  <c r="BM194" i="3"/>
  <c r="BN190" i="3"/>
  <c r="BK190" i="3"/>
  <c r="BL190" i="3"/>
  <c r="BJ190" i="3"/>
  <c r="BM186" i="3"/>
  <c r="BM182" i="3"/>
  <c r="BN182" i="3"/>
  <c r="BK182" i="3"/>
  <c r="BL182" i="3"/>
  <c r="BJ182" i="3"/>
  <c r="BM178" i="3"/>
  <c r="BN174" i="3"/>
  <c r="BK174" i="3"/>
  <c r="BL174" i="3"/>
  <c r="BJ174" i="3"/>
  <c r="BL170" i="3"/>
  <c r="BM170" i="3"/>
  <c r="BK170" i="3"/>
  <c r="BM156" i="3"/>
  <c r="BN223" i="3"/>
  <c r="BK223" i="3"/>
  <c r="BM203" i="3"/>
  <c r="BM191" i="3"/>
  <c r="BL191" i="3"/>
  <c r="BL179" i="3"/>
  <c r="BJ167" i="3"/>
  <c r="BN167" i="3"/>
  <c r="BL160" i="3"/>
  <c r="BN195" i="3"/>
  <c r="BK195" i="3"/>
  <c r="BN209" i="3"/>
  <c r="BK209" i="3"/>
  <c r="BK201" i="3"/>
  <c r="BM201" i="3"/>
  <c r="BL169" i="3"/>
  <c r="BJ160" i="3"/>
  <c r="BJ156" i="3"/>
  <c r="BN228" i="3"/>
  <c r="BK228" i="3"/>
  <c r="BJ228" i="3"/>
  <c r="BL228" i="3"/>
  <c r="BN224" i="3"/>
  <c r="BK224" i="3"/>
  <c r="BM224" i="3"/>
  <c r="BN220" i="3"/>
  <c r="BK220" i="3"/>
  <c r="BJ220" i="3"/>
  <c r="BL220" i="3"/>
  <c r="BN216" i="3"/>
  <c r="BK216" i="3"/>
  <c r="BM216" i="3"/>
  <c r="BN212" i="3"/>
  <c r="BK212" i="3"/>
  <c r="BL212" i="3"/>
  <c r="BM208" i="3"/>
  <c r="BL208" i="3"/>
  <c r="BL204" i="3"/>
  <c r="BN204" i="3"/>
  <c r="BK204" i="3"/>
  <c r="BL200" i="3"/>
  <c r="BJ200" i="3"/>
  <c r="BM200" i="3"/>
  <c r="BL196" i="3"/>
  <c r="BN196" i="3"/>
  <c r="BK196" i="3"/>
  <c r="BM192" i="3"/>
  <c r="BN188" i="3"/>
  <c r="BK188" i="3"/>
  <c r="BL188" i="3"/>
  <c r="BJ188" i="3"/>
  <c r="BN184" i="3"/>
  <c r="BK184" i="3"/>
  <c r="BN180" i="3"/>
  <c r="BK180" i="3"/>
  <c r="BM180" i="3"/>
  <c r="BL180" i="3"/>
  <c r="BJ180" i="3"/>
  <c r="BM176" i="3"/>
  <c r="BN172" i="3"/>
  <c r="BJ172" i="3"/>
  <c r="BL168" i="3"/>
  <c r="BM168" i="3"/>
  <c r="BK168" i="3"/>
  <c r="BK167" i="3"/>
  <c r="BN189" i="3"/>
  <c r="BN162" i="3"/>
  <c r="BJ203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10" i="3" l="1"/>
  <c r="BK127" i="3"/>
  <c r="K11" i="3"/>
  <c r="K7" i="3"/>
  <c r="P7" i="3" s="1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R7" i="3"/>
  <c r="V7" i="3"/>
  <c r="Z7" i="3"/>
  <c r="AD7" i="3"/>
  <c r="AH7" i="3"/>
  <c r="AL7" i="3"/>
  <c r="AP7" i="3"/>
  <c r="AT7" i="3"/>
  <c r="AX7" i="3"/>
  <c r="BB7" i="3"/>
  <c r="BF7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BG7" i="3" l="1"/>
  <c r="BC7" i="3"/>
  <c r="AY7" i="3"/>
  <c r="AU7" i="3"/>
  <c r="AQ7" i="3"/>
  <c r="AM7" i="3"/>
  <c r="AI7" i="3"/>
  <c r="AE7" i="3"/>
  <c r="AA7" i="3"/>
  <c r="W7" i="3"/>
  <c r="BJ7" i="3" s="1"/>
  <c r="S7" i="3"/>
  <c r="O7" i="3"/>
  <c r="BL7" i="3" s="1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BJ11" i="3" s="1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M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3" i="3" l="1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<sst xmlns="http://schemas.openxmlformats.org/spreadsheetml/2006/main" count="3474" uniqueCount="502">
  <si>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</si>
  <si>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</si>
  <si>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</si>
  <si>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</si>
  <si>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</si>
  <si>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</si>
  <si>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</si>
  <si>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</si>
  <si>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</si>
  <si>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</si>
  <si>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</si>
  <si>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</si>
  <si>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</si>
  <si>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</si>
  <si>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</si>
  <si>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</si>
  <si>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</si>
  <si>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</si>
  <si>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</si>
  <si>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</si>
  <si>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</si>
  <si>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</si>
  <si>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</si>
  <si>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</si>
  <si>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</si>
  <si>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</si>
  <si>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</si>
  <si>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</si>
  <si>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</si>
  <si>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</si>
  <si>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</si>
  <si>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</si>
  <si>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</si>
  <si>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</si>
  <si>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</si>
  <si>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</si>
  <si>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</si>
  <si>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</si>
  <si>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</si>
  <si>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</si>
  <si>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</si>
  <si>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</si>
  <si>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</si>
  <si>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</si>
  <si>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</si>
  <si>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</si>
  <si>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</si>
  <si>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</si>
  <si>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</si>
  <si>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</si>
  <si>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</si>
  <si>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</si>
  <si>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</si>
  <si>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</si>
  <si>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</si>
  <si>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</si>
  <si>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</si>
  <si>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</si>
  <si>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</si>
  <si>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</si>
  <si>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</si>
  <si>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</si>
  <si>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</si>
  <si>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</si>
  <si>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</si>
  <si>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</si>
  <si>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</si>
  <si>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</si>
  <si>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</si>
  <si>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</si>
  <si>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</si>
  <si>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</si>
  <si>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</si>
  <si>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</si>
  <si>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</si>
  <si>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</si>
  <si>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</si>
  <si>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</si>
  <si>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</si>
  <si>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</si>
  <si>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</si>
  <si>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</si>
  <si>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</si>
  <si>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</si>
  <si>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</si>
  <si>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</si>
  <si>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</si>
  <si>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</si>
  <si>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</si>
  <si>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</si>
  <si>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</si>
  <si>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</si>
  <si>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</si>
  <si>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</si>
  <si>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</si>
  <si>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</si>
  <si>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</si>
  <si>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</si>
  <si>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</si>
  <si>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</si>
  <si>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</si>
  <si>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</si>
  <si>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</si>
  <si>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</si>
  <si>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</si>
  <si>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</si>
  <si>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</si>
  <si>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</si>
  <si>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</si>
  <si>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</si>
  <si>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</si>
  <si>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</si>
  <si>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</si>
  <si>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</si>
  <si>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</si>
  <si>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</si>
  <si>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</si>
  <si>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</si>
  <si>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</si>
  <si>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</si>
  <si>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</si>
  <si>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</si>
  <si>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</si>
  <si>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</si>
  <si>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</si>
  <si>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</si>
  <si>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</si>
  <si>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</si>
  <si>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</si>
  <si>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</si>
  <si>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</si>
  <si>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</si>
  <si>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</si>
  <si>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</si>
  <si>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</si>
  <si>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</si>
  <si>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</si>
  <si>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</si>
  <si>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</si>
  <si>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</si>
  <si>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</si>
  <si>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</si>
  <si>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</si>
  <si>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</si>
  <si>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</si>
  <si>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</si>
  <si>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</si>
  <si>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</si>
  <si>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</si>
  <si>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</si>
  <si>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</si>
  <si>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</si>
  <si>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</si>
  <si>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</si>
  <si>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</si>
  <si>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</si>
  <si>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</si>
  <si>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</si>
  <si>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</si>
  <si>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</si>
  <si>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</si>
  <si>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</si>
  <si>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</si>
  <si>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</si>
  <si>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</si>
  <si>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</si>
  <si>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</si>
  <si>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</si>
  <si>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</si>
  <si>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</si>
  <si>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</si>
  <si>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</si>
  <si>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</si>
  <si>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</si>
  <si>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</si>
  <si>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</si>
  <si>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</si>
  <si>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</si>
  <si>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</si>
  <si>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</si>
  <si>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</si>
  <si>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</si>
  <si>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</si>
  <si>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</si>
  <si>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</si>
  <si>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</si>
  <si>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</si>
  <si>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</si>
  <si>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</si>
  <si>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</si>
  <si>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</si>
  <si>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</si>
  <si>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</si>
  <si>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</si>
  <si>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</si>
  <si>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</si>
  <si>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</si>
  <si>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</si>
  <si>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</si>
  <si>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</si>
  <si>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</si>
  <si>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</si>
  <si>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</si>
  <si>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</si>
  <si>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</si>
  <si>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</si>
  <si>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</si>
  <si>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</si>
  <si>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</si>
  <si>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</si>
  <si>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</si>
  <si>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</si>
  <si>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</si>
  <si>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</si>
  <si>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</si>
  <si>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</si>
  <si>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</si>
  <si>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</si>
  <si>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</si>
  <si>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</si>
  <si>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</si>
  <si>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</si>
  <si>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</si>
  <si>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</si>
  <si>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</si>
  <si>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</si>
  <si>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</si>
  <si>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</si>
  <si>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</si>
  <si>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</si>
  <si>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</si>
  <si>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</si>
  <si>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</si>
  <si>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</si>
  <si>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</si>
  <si>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</si>
  <si>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</si>
  <si>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</si>
  <si>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</si>
  <si>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</si>
  <si>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</si>
  <si>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</si>
  <si>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</si>
  <si>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</si>
  <si>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</si>
  <si>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</si>
  <si>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</si>
  <si>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</si>
  <si>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</si>
  <si>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</si>
  <si>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</si>
  <si>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</si>
  <si>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</si>
  <si>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</si>
  <si>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</si>
  <si>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</si>
  <si>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</si>
  <si>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</si>
  <si>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</si>
  <si>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</si>
  <si>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</si>
  <si>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</si>
  <si>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</si>
  <si>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</si>
  <si>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</si>
  <si>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</si>
  <si>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</si>
  <si>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</si>
  <si>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</si>
  <si>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</si>
  <si>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</si>
  <si>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</si>
  <si>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</si>
  <si>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</si>
  <si>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</si>
  <si>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</si>
  <si>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</si>
  <si>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</si>
  <si>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</si>
  <si>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</si>
  <si>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</si>
  <si>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</si>
  <si>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</si>
  <si>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</si>
  <si>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</si>
  <si>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</si>
  <si>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</si>
  <si>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</si>
  <si>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</si>
  <si>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</si>
  <si>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</si>
  <si>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</si>
  <si>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</si>
  <si>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</si>
  <si>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</si>
  <si>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</si>
  <si>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</si>
  <si>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</si>
  <si>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</si>
  <si>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</si>
  <si>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</si>
  <si>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</si>
  <si>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</si>
  <si>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</si>
  <si>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</si>
  <si>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</si>
  <si>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</si>
  <si>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</si>
  <si>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</si>
  <si>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</si>
  <si>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</si>
  <si>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</si>
  <si>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</si>
  <si>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</si>
  <si>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</si>
  <si>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</si>
  <si>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</si>
  <si>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</si>
  <si>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</si>
  <si>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</si>
  <si>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</si>
  <si>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</si>
  <si>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</si>
  <si>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</si>
  <si>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</si>
  <si>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</si>
  <si>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</si>
  <si>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</si>
  <si>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</si>
  <si>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</si>
  <si>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</si>
  <si>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</si>
  <si>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</si>
  <si>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</si>
  <si>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</si>
  <si>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</si>
  <si>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</si>
  <si>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</si>
  <si>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</si>
  <si>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</si>
  <si>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</si>
  <si>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</si>
  <si>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</si>
  <si>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</si>
  <si>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</si>
  <si>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</si>
  <si>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</si>
  <si>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</si>
  <si>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</si>
  <si>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</si>
  <si>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</si>
  <si>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</si>
  <si>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</si>
  <si>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</si>
  <si>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</si>
  <si>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</si>
  <si>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</si>
  <si>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</si>
  <si>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</si>
  <si>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</si>
  <si>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</si>
  <si>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</si>
  <si>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</si>
  <si>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</si>
  <si>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</si>
  <si>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</si>
  <si>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</si>
  <si>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</si>
  <si>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</si>
  <si>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</si>
  <si>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</si>
  <si>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</si>
  <si>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</si>
  <si>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</si>
  <si>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</si>
  <si>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</si>
  <si>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</si>
  <si>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</si>
  <si>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</si>
  <si>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</si>
  <si>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</si>
  <si>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</si>
  <si>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</si>
  <si>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</si>
  <si>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</si>
  <si>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</si>
  <si>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</si>
  <si>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</si>
  <si>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</si>
  <si>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</si>
  <si>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</si>
  <si>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</si>
  <si>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</si>
  <si>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</si>
  <si>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</si>
  <si>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</si>
  <si>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</si>
  <si>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</si>
  <si>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</si>
  <si>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</si>
  <si>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</si>
  <si>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</si>
  <si>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</si>
  <si>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</si>
  <si>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</si>
  <si>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</si>
  <si>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</si>
  <si>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</si>
  <si>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</si>
  <si>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</si>
  <si>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</si>
  <si>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</si>
  <si>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</si>
  <si>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</si>
  <si>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</si>
  <si>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</si>
  <si>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</si>
  <si>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</si>
  <si>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</si>
  <si>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</si>
  <si>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</si>
  <si>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</si>
  <si>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</si>
  <si>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</si>
  <si>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</si>
  <si>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</si>
  <si>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</si>
  <si>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</si>
  <si>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</si>
  <si>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</si>
  <si>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</si>
  <si>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</si>
  <si>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</si>
  <si>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</si>
  <si>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</si>
  <si>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</si>
  <si>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</si>
  <si>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</si>
  <si>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</si>
  <si>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</si>
  <si>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</si>
  <si>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</si>
  <si>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</si>
  <si>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</si>
  <si>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</si>
  <si>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</si>
  <si>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</si>
  <si>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</si>
  <si>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</si>
  <si>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</si>
  <si>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</si>
  <si>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</si>
  <si>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</si>
  <si>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</si>
  <si>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</si>
  <si>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</si>
  <si>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</si>
  <si>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</si>
  <si>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</si>
  <si>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</si>
  <si>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</si>
  <si>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</si>
  <si>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</si>
  <si>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</si>
  <si>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</si>
  <si>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</si>
  <si>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</si>
  <si>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</si>
  <si>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</si>
  <si>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</si>
  <si>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</si>
  <si>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</si>
  <si>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</si>
  <si>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</si>
  <si>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</si>
  <si>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</si>
  <si>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</si>
  <si>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</si>
  <si>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</si>
  <si>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</si>
  <si>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</si>
  <si>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</si>
  <si>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</si>
  <si>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</si>
  <si>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</si>
  <si>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</si>
  <si>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</si>
  <si>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</si>
  <si>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</si>
  <si>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</si>
  <si>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</si>
  <si>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</si>
  <si>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</si>
  <si>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</si>
  <si>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</si>
  <si>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</si>
  <si>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</si>
  <si>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22/01/2021</t>
  </si>
  <si>
    <t>23/01/2021</t>
  </si>
  <si>
    <t>24/01/2021</t>
  </si>
  <si>
    <t>25/01/2021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</si>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</sst>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14" fontId="0" fillId="34" borderId="0" xfId="0" applyNumberFormat="1" applyFill="1" applyAlignment="1">
      <alignment horizontal="center"/>
    </xf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164" fontId="16" fillId="35" borderId="0" xfId="0" applyNumberFormat="1" applyFont="1" applyFill="1"/>
    <xf numFmtId="9" fontId="0" fillId="35" borderId="0" xfId="1" applyFont="1" applyFill="1" applyAlignment="1">
      <alignment horizontal="center"/>
    </xf>
    <xf numFmtId="9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10" zoomScale="90" zoomScaleNormal="90" workbookViewId="0">
      <selection activeCell="G18" sqref="G18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1.5362318840579701</v>
      </c>
      <c r="D2">
        <v>0.98</v>
      </c>
      <c r="E2">
        <v>0.35</v>
      </c>
    </row>
    <row r="3" spans="1:5" x14ac:dyDescent="0.25">
      <c r="A3" t="s">
        <v>10</v>
      </c>
      <c r="B3" t="s">
        <v>241</v>
      </c>
      <c r="C3">
        <v>1.5362318840579701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1.5362318840579701</v>
      </c>
      <c r="D4">
        <v>1.48</v>
      </c>
      <c r="E4">
        <v>1.28</v>
      </c>
    </row>
    <row r="5" spans="1:5" x14ac:dyDescent="0.25">
      <c r="A5" t="s">
        <v>10</v>
      </c>
      <c r="B5" t="s">
        <v>242</v>
      </c>
      <c r="C5">
        <v>1.5362318840579701</v>
      </c>
      <c r="D5">
        <v>1.01</v>
      </c>
      <c r="E5">
        <v>1.4</v>
      </c>
    </row>
    <row r="6" spans="1:5" x14ac:dyDescent="0.25">
      <c r="A6" t="s">
        <v>10</v>
      </c>
      <c r="B6" t="s">
        <v>49</v>
      </c>
      <c r="C6">
        <v>1.5362318840579701</v>
      </c>
      <c r="D6">
        <v>0.72</v>
      </c>
      <c r="E6">
        <v>0.49</v>
      </c>
    </row>
    <row r="7" spans="1:5" x14ac:dyDescent="0.25">
      <c r="A7" t="s">
        <v>10</v>
      </c>
      <c r="B7" t="s">
        <v>245</v>
      </c>
      <c r="C7">
        <v>1.5362318840579701</v>
      </c>
      <c r="D7">
        <v>1.1399999999999999</v>
      </c>
      <c r="E7">
        <v>0.57999999999999996</v>
      </c>
    </row>
    <row r="8" spans="1:5" x14ac:dyDescent="0.25">
      <c r="A8" t="s">
        <v>10</v>
      </c>
      <c r="B8" t="s">
        <v>11</v>
      </c>
      <c r="C8">
        <v>1.5362318840579701</v>
      </c>
      <c r="D8">
        <v>1.01</v>
      </c>
      <c r="E8">
        <v>1.21</v>
      </c>
    </row>
    <row r="9" spans="1:5" x14ac:dyDescent="0.25">
      <c r="A9" t="s">
        <v>10</v>
      </c>
      <c r="B9" t="s">
        <v>46</v>
      </c>
      <c r="C9">
        <v>1.5362318840579701</v>
      </c>
      <c r="D9">
        <v>1.48</v>
      </c>
      <c r="E9">
        <v>0.77</v>
      </c>
    </row>
    <row r="10" spans="1:5" x14ac:dyDescent="0.25">
      <c r="A10" t="s">
        <v>10</v>
      </c>
      <c r="B10" t="s">
        <v>240</v>
      </c>
      <c r="C10">
        <v>1.5362318840579701</v>
      </c>
      <c r="D10">
        <v>1.04</v>
      </c>
      <c r="E10">
        <v>0.98</v>
      </c>
    </row>
    <row r="11" spans="1:5" x14ac:dyDescent="0.25">
      <c r="A11" t="s">
        <v>10</v>
      </c>
      <c r="B11" t="s">
        <v>44</v>
      </c>
      <c r="C11">
        <v>1.5362318840579701</v>
      </c>
      <c r="D11">
        <v>1</v>
      </c>
      <c r="E11">
        <v>1.3</v>
      </c>
    </row>
    <row r="12" spans="1:5" x14ac:dyDescent="0.25">
      <c r="A12" t="s">
        <v>10</v>
      </c>
      <c r="B12" t="s">
        <v>50</v>
      </c>
      <c r="C12">
        <v>1.5362318840579701</v>
      </c>
      <c r="D12">
        <v>1.1000000000000001</v>
      </c>
      <c r="E12">
        <v>1.35</v>
      </c>
    </row>
    <row r="13" spans="1:5" x14ac:dyDescent="0.25">
      <c r="A13" t="s">
        <v>10</v>
      </c>
      <c r="B13" t="s">
        <v>45</v>
      </c>
      <c r="C13">
        <v>1.5362318840579701</v>
      </c>
      <c r="D13">
        <v>0.71</v>
      </c>
      <c r="E13">
        <v>0.77</v>
      </c>
    </row>
    <row r="14" spans="1:5" x14ac:dyDescent="0.25">
      <c r="A14" t="s">
        <v>10</v>
      </c>
      <c r="B14" t="s">
        <v>43</v>
      </c>
      <c r="C14">
        <v>1.5362318840579701</v>
      </c>
      <c r="D14">
        <v>1.3</v>
      </c>
      <c r="E14">
        <v>0.89</v>
      </c>
    </row>
    <row r="15" spans="1:5" x14ac:dyDescent="0.25">
      <c r="A15" t="s">
        <v>10</v>
      </c>
      <c r="B15" t="s">
        <v>247</v>
      </c>
      <c r="C15">
        <v>1.5362318840579701</v>
      </c>
      <c r="D15">
        <v>0.87</v>
      </c>
      <c r="E15">
        <v>0.94</v>
      </c>
    </row>
    <row r="16" spans="1:5" x14ac:dyDescent="0.25">
      <c r="A16" t="s">
        <v>10</v>
      </c>
      <c r="B16" t="s">
        <v>246</v>
      </c>
      <c r="C16">
        <v>1.5362318840579701</v>
      </c>
      <c r="D16">
        <v>0.76</v>
      </c>
      <c r="E16">
        <v>0.82</v>
      </c>
    </row>
    <row r="17" spans="1:5" x14ac:dyDescent="0.25">
      <c r="A17" t="s">
        <v>10</v>
      </c>
      <c r="B17" t="s">
        <v>243</v>
      </c>
      <c r="C17">
        <v>1.5362318840579701</v>
      </c>
      <c r="D17">
        <v>0.98</v>
      </c>
      <c r="E17">
        <v>0.82</v>
      </c>
    </row>
    <row r="18" spans="1:5" x14ac:dyDescent="0.25">
      <c r="A18" t="s">
        <v>10</v>
      </c>
      <c r="B18" t="s">
        <v>47</v>
      </c>
      <c r="C18">
        <v>1.5362318840579701</v>
      </c>
      <c r="D18">
        <v>0.72</v>
      </c>
      <c r="E18">
        <v>1.68</v>
      </c>
    </row>
    <row r="19" spans="1:5" x14ac:dyDescent="0.25">
      <c r="A19" t="s">
        <v>10</v>
      </c>
      <c r="B19" t="s">
        <v>48</v>
      </c>
      <c r="C19">
        <v>1.5362318840579701</v>
      </c>
      <c r="D19">
        <v>0.7</v>
      </c>
      <c r="E19">
        <v>1.46</v>
      </c>
    </row>
    <row r="20" spans="1:5" x14ac:dyDescent="0.25">
      <c r="A20" t="s">
        <v>13</v>
      </c>
      <c r="B20" t="s">
        <v>58</v>
      </c>
      <c r="C20">
        <v>1.6049382716049401</v>
      </c>
      <c r="D20">
        <v>0.69</v>
      </c>
      <c r="E20">
        <v>1.1399999999999999</v>
      </c>
    </row>
    <row r="21" spans="1:5" x14ac:dyDescent="0.25">
      <c r="A21" t="s">
        <v>13</v>
      </c>
      <c r="B21" t="s">
        <v>248</v>
      </c>
      <c r="C21">
        <v>1.6049382716049401</v>
      </c>
      <c r="D21">
        <v>2.34</v>
      </c>
      <c r="E21">
        <v>0.92</v>
      </c>
    </row>
    <row r="22" spans="1:5" x14ac:dyDescent="0.25">
      <c r="A22" t="s">
        <v>13</v>
      </c>
      <c r="B22" t="s">
        <v>56</v>
      </c>
      <c r="C22">
        <v>1.6049382716049401</v>
      </c>
      <c r="D22">
        <v>0.62</v>
      </c>
      <c r="E22">
        <v>1.07</v>
      </c>
    </row>
    <row r="23" spans="1:5" x14ac:dyDescent="0.25">
      <c r="A23" t="s">
        <v>13</v>
      </c>
      <c r="B23" t="s">
        <v>51</v>
      </c>
      <c r="C23">
        <v>1.6049382716049401</v>
      </c>
      <c r="D23">
        <v>1.32</v>
      </c>
      <c r="E23">
        <v>0.92</v>
      </c>
    </row>
    <row r="24" spans="1:5" x14ac:dyDescent="0.25">
      <c r="A24" t="s">
        <v>13</v>
      </c>
      <c r="B24" t="s">
        <v>250</v>
      </c>
      <c r="C24">
        <v>1.6049382716049401</v>
      </c>
      <c r="D24">
        <v>1.0900000000000001</v>
      </c>
      <c r="E24">
        <v>0.84</v>
      </c>
    </row>
    <row r="25" spans="1:5" x14ac:dyDescent="0.25">
      <c r="A25" t="s">
        <v>13</v>
      </c>
      <c r="B25" t="s">
        <v>53</v>
      </c>
      <c r="C25">
        <v>1.6049382716049401</v>
      </c>
      <c r="D25">
        <v>0.55000000000000004</v>
      </c>
      <c r="E25">
        <v>1.34</v>
      </c>
    </row>
    <row r="26" spans="1:5" x14ac:dyDescent="0.25">
      <c r="A26" t="s">
        <v>13</v>
      </c>
      <c r="B26" t="s">
        <v>249</v>
      </c>
      <c r="C26">
        <v>1.6049382716049401</v>
      </c>
      <c r="D26">
        <v>1.37</v>
      </c>
      <c r="E26">
        <v>1</v>
      </c>
    </row>
    <row r="27" spans="1:5" x14ac:dyDescent="0.25">
      <c r="A27" t="s">
        <v>13</v>
      </c>
      <c r="B27" t="s">
        <v>54</v>
      </c>
      <c r="C27">
        <v>1.6049382716049401</v>
      </c>
      <c r="D27">
        <v>0.76</v>
      </c>
      <c r="E27">
        <v>1.41</v>
      </c>
    </row>
    <row r="28" spans="1:5" x14ac:dyDescent="0.25">
      <c r="A28" t="s">
        <v>13</v>
      </c>
      <c r="B28" t="s">
        <v>55</v>
      </c>
      <c r="C28">
        <v>1.6049382716049401</v>
      </c>
      <c r="D28">
        <v>1.04</v>
      </c>
      <c r="E28">
        <v>0.97</v>
      </c>
    </row>
    <row r="29" spans="1:5" x14ac:dyDescent="0.25">
      <c r="A29" t="s">
        <v>13</v>
      </c>
      <c r="B29" t="s">
        <v>15</v>
      </c>
      <c r="C29">
        <v>1.6049382716049401</v>
      </c>
      <c r="D29">
        <v>1.1100000000000001</v>
      </c>
      <c r="E29">
        <v>0.82</v>
      </c>
    </row>
    <row r="30" spans="1:5" x14ac:dyDescent="0.25">
      <c r="A30" t="s">
        <v>13</v>
      </c>
      <c r="B30" t="s">
        <v>52</v>
      </c>
      <c r="C30">
        <v>1.6049382716049401</v>
      </c>
      <c r="D30">
        <v>0.56000000000000005</v>
      </c>
      <c r="E30">
        <v>1.27</v>
      </c>
    </row>
    <row r="31" spans="1:5" x14ac:dyDescent="0.25">
      <c r="A31" t="s">
        <v>13</v>
      </c>
      <c r="B31" t="s">
        <v>62</v>
      </c>
      <c r="C31">
        <v>1.6049382716049401</v>
      </c>
      <c r="D31">
        <v>1.1200000000000001</v>
      </c>
      <c r="E31">
        <v>0.74</v>
      </c>
    </row>
    <row r="32" spans="1:5" x14ac:dyDescent="0.25">
      <c r="A32" t="s">
        <v>13</v>
      </c>
      <c r="B32" t="s">
        <v>60</v>
      </c>
      <c r="C32">
        <v>1.6049382716049401</v>
      </c>
      <c r="D32">
        <v>1.25</v>
      </c>
      <c r="E32">
        <v>0.45</v>
      </c>
    </row>
    <row r="33" spans="1:5" x14ac:dyDescent="0.25">
      <c r="A33" t="s">
        <v>13</v>
      </c>
      <c r="B33" t="s">
        <v>251</v>
      </c>
      <c r="C33">
        <v>1.6049382716049401</v>
      </c>
      <c r="D33">
        <v>0.5</v>
      </c>
      <c r="E33">
        <v>1.27</v>
      </c>
    </row>
    <row r="34" spans="1:5" x14ac:dyDescent="0.25">
      <c r="A34" t="s">
        <v>13</v>
      </c>
      <c r="B34" t="s">
        <v>61</v>
      </c>
      <c r="C34">
        <v>1.6049382716049401</v>
      </c>
      <c r="D34">
        <v>0.86</v>
      </c>
      <c r="E34">
        <v>1.26</v>
      </c>
    </row>
    <row r="35" spans="1:5" x14ac:dyDescent="0.25">
      <c r="A35" t="s">
        <v>13</v>
      </c>
      <c r="B35" t="s">
        <v>14</v>
      </c>
      <c r="C35">
        <v>1.6049382716049401</v>
      </c>
      <c r="D35">
        <v>1.38</v>
      </c>
      <c r="E35">
        <v>0.82</v>
      </c>
    </row>
    <row r="36" spans="1:5" x14ac:dyDescent="0.25">
      <c r="A36" t="s">
        <v>13</v>
      </c>
      <c r="B36" t="s">
        <v>57</v>
      </c>
      <c r="C36">
        <v>1.6049382716049401</v>
      </c>
      <c r="D36">
        <v>0.62</v>
      </c>
      <c r="E36">
        <v>1</v>
      </c>
    </row>
    <row r="37" spans="1:5" x14ac:dyDescent="0.25">
      <c r="A37" t="s">
        <v>13</v>
      </c>
      <c r="B37" t="s">
        <v>59</v>
      </c>
      <c r="C37">
        <v>1.6049382716049401</v>
      </c>
      <c r="D37">
        <v>1.0900000000000001</v>
      </c>
      <c r="E37">
        <v>0.67</v>
      </c>
    </row>
    <row r="38" spans="1:5" x14ac:dyDescent="0.25">
      <c r="A38" t="s">
        <v>16</v>
      </c>
      <c r="B38" t="s">
        <v>63</v>
      </c>
      <c r="C38">
        <v>1.62745098039216</v>
      </c>
      <c r="D38">
        <v>1.37</v>
      </c>
      <c r="E38">
        <v>0.49</v>
      </c>
    </row>
    <row r="39" spans="1:5" x14ac:dyDescent="0.25">
      <c r="A39" t="s">
        <v>16</v>
      </c>
      <c r="B39" t="s">
        <v>20</v>
      </c>
      <c r="C39">
        <v>1.62745098039216</v>
      </c>
      <c r="D39">
        <v>0.68</v>
      </c>
      <c r="E39">
        <v>1.31</v>
      </c>
    </row>
    <row r="40" spans="1:5" x14ac:dyDescent="0.25">
      <c r="A40" t="s">
        <v>16</v>
      </c>
      <c r="B40" t="s">
        <v>253</v>
      </c>
      <c r="C40">
        <v>1.62745098039216</v>
      </c>
      <c r="D40">
        <v>0.77</v>
      </c>
      <c r="E40">
        <v>1.1100000000000001</v>
      </c>
    </row>
    <row r="41" spans="1:5" x14ac:dyDescent="0.25">
      <c r="A41" t="s">
        <v>16</v>
      </c>
      <c r="B41" t="s">
        <v>65</v>
      </c>
      <c r="C41">
        <v>1.62745098039216</v>
      </c>
      <c r="D41">
        <v>1.08</v>
      </c>
      <c r="E41">
        <v>0.92</v>
      </c>
    </row>
    <row r="42" spans="1:5" x14ac:dyDescent="0.25">
      <c r="A42" t="s">
        <v>16</v>
      </c>
      <c r="B42" t="s">
        <v>66</v>
      </c>
      <c r="C42">
        <v>1.62745098039216</v>
      </c>
      <c r="D42">
        <v>1.23</v>
      </c>
      <c r="E42">
        <v>0.74</v>
      </c>
    </row>
    <row r="43" spans="1:5" x14ac:dyDescent="0.25">
      <c r="A43" t="s">
        <v>16</v>
      </c>
      <c r="B43" t="s">
        <v>17</v>
      </c>
      <c r="C43">
        <v>1.62745098039216</v>
      </c>
      <c r="D43">
        <v>0.84</v>
      </c>
      <c r="E43">
        <v>1.02</v>
      </c>
    </row>
    <row r="44" spans="1:5" x14ac:dyDescent="0.25">
      <c r="A44" t="s">
        <v>16</v>
      </c>
      <c r="B44" t="s">
        <v>322</v>
      </c>
      <c r="C44">
        <v>1.62745098039216</v>
      </c>
      <c r="D44">
        <v>1.57</v>
      </c>
      <c r="E44">
        <v>0.74</v>
      </c>
    </row>
    <row r="45" spans="1:5" x14ac:dyDescent="0.25">
      <c r="A45" t="s">
        <v>16</v>
      </c>
      <c r="B45" t="s">
        <v>67</v>
      </c>
      <c r="C45">
        <v>1.62745098039216</v>
      </c>
      <c r="D45">
        <v>1.31</v>
      </c>
      <c r="E45">
        <v>0.65</v>
      </c>
    </row>
    <row r="46" spans="1:5" x14ac:dyDescent="0.25">
      <c r="A46" t="s">
        <v>16</v>
      </c>
      <c r="B46" t="s">
        <v>252</v>
      </c>
      <c r="C46">
        <v>1.62745098039216</v>
      </c>
      <c r="D46">
        <v>1.0900000000000001</v>
      </c>
      <c r="E46">
        <v>0.33</v>
      </c>
    </row>
    <row r="47" spans="1:5" x14ac:dyDescent="0.25">
      <c r="A47" t="s">
        <v>16</v>
      </c>
      <c r="B47" t="s">
        <v>254</v>
      </c>
      <c r="C47">
        <v>1.62745098039216</v>
      </c>
      <c r="D47">
        <v>0.96</v>
      </c>
      <c r="E47">
        <v>1.07</v>
      </c>
    </row>
    <row r="48" spans="1:5" x14ac:dyDescent="0.25">
      <c r="A48" t="s">
        <v>16</v>
      </c>
      <c r="B48" t="s">
        <v>255</v>
      </c>
      <c r="C48">
        <v>1.62745098039216</v>
      </c>
      <c r="D48">
        <v>1</v>
      </c>
      <c r="E48">
        <v>1.1100000000000001</v>
      </c>
    </row>
    <row r="49" spans="1:5" x14ac:dyDescent="0.25">
      <c r="A49" t="s">
        <v>16</v>
      </c>
      <c r="B49" t="s">
        <v>64</v>
      </c>
      <c r="C49">
        <v>1.62745098039216</v>
      </c>
      <c r="D49">
        <v>0.89</v>
      </c>
      <c r="E49">
        <v>1.23</v>
      </c>
    </row>
    <row r="50" spans="1:5" x14ac:dyDescent="0.25">
      <c r="A50" t="s">
        <v>16</v>
      </c>
      <c r="B50" t="s">
        <v>323</v>
      </c>
      <c r="C50">
        <v>1.62745098039216</v>
      </c>
      <c r="D50">
        <v>0.69</v>
      </c>
      <c r="E50">
        <v>1.29</v>
      </c>
    </row>
    <row r="51" spans="1:5" x14ac:dyDescent="0.25">
      <c r="A51" t="s">
        <v>16</v>
      </c>
      <c r="B51" t="s">
        <v>18</v>
      </c>
      <c r="C51">
        <v>1.62745098039216</v>
      </c>
      <c r="D51">
        <v>1.08</v>
      </c>
      <c r="E51">
        <v>0.92</v>
      </c>
    </row>
    <row r="52" spans="1:5" x14ac:dyDescent="0.25">
      <c r="A52" t="s">
        <v>16</v>
      </c>
      <c r="B52" t="s">
        <v>256</v>
      </c>
      <c r="C52">
        <v>1.62745098039216</v>
      </c>
      <c r="D52">
        <v>0.96</v>
      </c>
      <c r="E52">
        <v>0.99</v>
      </c>
    </row>
    <row r="53" spans="1:5" x14ac:dyDescent="0.25">
      <c r="A53" t="s">
        <v>16</v>
      </c>
      <c r="B53" t="s">
        <v>257</v>
      </c>
      <c r="C53">
        <v>1.62745098039216</v>
      </c>
      <c r="D53">
        <v>0.89</v>
      </c>
      <c r="E53">
        <v>1.23</v>
      </c>
    </row>
    <row r="54" spans="1:5" x14ac:dyDescent="0.25">
      <c r="A54" t="s">
        <v>16</v>
      </c>
      <c r="B54" t="s">
        <v>68</v>
      </c>
      <c r="C54">
        <v>1.62745098039216</v>
      </c>
      <c r="D54">
        <v>0.84</v>
      </c>
      <c r="E54">
        <v>1.29</v>
      </c>
    </row>
    <row r="55" spans="1:5" x14ac:dyDescent="0.25">
      <c r="A55" t="s">
        <v>16</v>
      </c>
      <c r="B55" t="s">
        <v>19</v>
      </c>
      <c r="C55">
        <v>1.62745098039216</v>
      </c>
      <c r="D55">
        <v>0.75</v>
      </c>
      <c r="E55">
        <v>1.56</v>
      </c>
    </row>
    <row r="56" spans="1:5" x14ac:dyDescent="0.25">
      <c r="A56" t="s">
        <v>69</v>
      </c>
      <c r="B56" t="s">
        <v>324</v>
      </c>
      <c r="C56">
        <v>1.3729729729729701</v>
      </c>
      <c r="D56">
        <v>0.87</v>
      </c>
      <c r="E56">
        <v>0.82</v>
      </c>
    </row>
    <row r="57" spans="1:5" x14ac:dyDescent="0.25">
      <c r="A57" t="s">
        <v>69</v>
      </c>
      <c r="B57" t="s">
        <v>351</v>
      </c>
      <c r="C57">
        <v>1.3729729729729701</v>
      </c>
      <c r="D57">
        <v>1.55</v>
      </c>
      <c r="E57">
        <v>1.02</v>
      </c>
    </row>
    <row r="58" spans="1:5" x14ac:dyDescent="0.25">
      <c r="A58" t="s">
        <v>69</v>
      </c>
      <c r="B58" t="s">
        <v>73</v>
      </c>
      <c r="C58">
        <v>1.3729729729729701</v>
      </c>
      <c r="D58">
        <v>0.81</v>
      </c>
      <c r="E58">
        <v>1.24</v>
      </c>
    </row>
    <row r="59" spans="1:5" x14ac:dyDescent="0.25">
      <c r="A59" t="s">
        <v>69</v>
      </c>
      <c r="B59" t="s">
        <v>75</v>
      </c>
      <c r="C59">
        <v>1.3729729729729701</v>
      </c>
      <c r="D59">
        <v>0.46</v>
      </c>
      <c r="E59">
        <v>0.74</v>
      </c>
    </row>
    <row r="60" spans="1:5" x14ac:dyDescent="0.25">
      <c r="A60" t="s">
        <v>69</v>
      </c>
      <c r="B60" t="s">
        <v>77</v>
      </c>
      <c r="C60">
        <v>1.3729729729729701</v>
      </c>
      <c r="D60">
        <v>1.54</v>
      </c>
      <c r="E60">
        <v>0.91</v>
      </c>
    </row>
    <row r="61" spans="1:5" x14ac:dyDescent="0.25">
      <c r="A61" t="s">
        <v>69</v>
      </c>
      <c r="B61" t="s">
        <v>263</v>
      </c>
      <c r="C61">
        <v>1.3729729729729701</v>
      </c>
      <c r="D61">
        <v>0.89</v>
      </c>
      <c r="E61">
        <v>1.24</v>
      </c>
    </row>
    <row r="62" spans="1:5" x14ac:dyDescent="0.25">
      <c r="A62" t="s">
        <v>69</v>
      </c>
      <c r="B62" t="s">
        <v>381</v>
      </c>
      <c r="C62">
        <v>1.3729729729729701</v>
      </c>
      <c r="D62">
        <v>1.37</v>
      </c>
      <c r="E62">
        <v>1.1100000000000001</v>
      </c>
    </row>
    <row r="63" spans="1:5" x14ac:dyDescent="0.25">
      <c r="A63" t="s">
        <v>69</v>
      </c>
      <c r="B63" t="s">
        <v>76</v>
      </c>
      <c r="C63">
        <v>1.3729729729729701</v>
      </c>
      <c r="D63">
        <v>0.51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1.3729729729729701</v>
      </c>
      <c r="D64">
        <v>1.05</v>
      </c>
      <c r="E64">
        <v>1.1599999999999999</v>
      </c>
    </row>
    <row r="65" spans="1:5" x14ac:dyDescent="0.25">
      <c r="A65" t="s">
        <v>69</v>
      </c>
      <c r="B65" t="s">
        <v>78</v>
      </c>
      <c r="C65">
        <v>1.3729729729729701</v>
      </c>
      <c r="D65">
        <v>1.0900000000000001</v>
      </c>
      <c r="E65">
        <v>0.89</v>
      </c>
    </row>
    <row r="66" spans="1:5" x14ac:dyDescent="0.25">
      <c r="A66" t="s">
        <v>69</v>
      </c>
      <c r="B66" t="s">
        <v>260</v>
      </c>
      <c r="C66">
        <v>1.3729729729729701</v>
      </c>
      <c r="D66">
        <v>1.53</v>
      </c>
      <c r="E66">
        <v>0.67</v>
      </c>
    </row>
    <row r="67" spans="1:5" x14ac:dyDescent="0.25">
      <c r="A67" t="s">
        <v>69</v>
      </c>
      <c r="B67" t="s">
        <v>262</v>
      </c>
      <c r="C67">
        <v>1.3729729729729701</v>
      </c>
      <c r="D67">
        <v>1.53</v>
      </c>
      <c r="E67">
        <v>0.52</v>
      </c>
    </row>
    <row r="68" spans="1:5" x14ac:dyDescent="0.25">
      <c r="A68" t="s">
        <v>69</v>
      </c>
      <c r="B68" t="s">
        <v>261</v>
      </c>
      <c r="C68">
        <v>1.3729729729729701</v>
      </c>
      <c r="D68">
        <v>0.97</v>
      </c>
      <c r="E68">
        <v>1.07</v>
      </c>
    </row>
    <row r="69" spans="1:5" x14ac:dyDescent="0.25">
      <c r="A69" t="s">
        <v>69</v>
      </c>
      <c r="B69" t="s">
        <v>325</v>
      </c>
      <c r="C69">
        <v>1.3729729729729701</v>
      </c>
      <c r="D69">
        <v>0.81</v>
      </c>
      <c r="E69">
        <v>1.24</v>
      </c>
    </row>
    <row r="70" spans="1:5" x14ac:dyDescent="0.25">
      <c r="A70" t="s">
        <v>69</v>
      </c>
      <c r="B70" t="s">
        <v>258</v>
      </c>
      <c r="C70">
        <v>1.3729729729729701</v>
      </c>
      <c r="D70">
        <v>0.44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1.3729729729729701</v>
      </c>
      <c r="D71">
        <v>1.1299999999999999</v>
      </c>
      <c r="E71">
        <v>0.74</v>
      </c>
    </row>
    <row r="72" spans="1:5" x14ac:dyDescent="0.25">
      <c r="A72" t="s">
        <v>69</v>
      </c>
      <c r="B72" t="s">
        <v>259</v>
      </c>
      <c r="C72">
        <v>1.3729729729729701</v>
      </c>
      <c r="D72">
        <v>1.1299999999999999</v>
      </c>
      <c r="E72">
        <v>0.74</v>
      </c>
    </row>
    <row r="73" spans="1:5" x14ac:dyDescent="0.25">
      <c r="A73" t="s">
        <v>69</v>
      </c>
      <c r="B73" t="s">
        <v>71</v>
      </c>
      <c r="C73">
        <v>1.3729729729729701</v>
      </c>
      <c r="D73">
        <v>0.4</v>
      </c>
      <c r="E73">
        <v>1.98</v>
      </c>
    </row>
    <row r="74" spans="1:5" x14ac:dyDescent="0.25">
      <c r="A74" t="s">
        <v>69</v>
      </c>
      <c r="B74" t="s">
        <v>74</v>
      </c>
      <c r="C74">
        <v>1.3729729729729701</v>
      </c>
      <c r="D74">
        <v>1.0900000000000001</v>
      </c>
      <c r="E74">
        <v>0.82</v>
      </c>
    </row>
    <row r="75" spans="1:5" x14ac:dyDescent="0.25">
      <c r="A75" t="s">
        <v>69</v>
      </c>
      <c r="B75" t="s">
        <v>70</v>
      </c>
      <c r="C75">
        <v>1.3729729729729701</v>
      </c>
      <c r="D75">
        <v>0.87</v>
      </c>
      <c r="E75">
        <v>0.97</v>
      </c>
    </row>
    <row r="76" spans="1:5" x14ac:dyDescent="0.25">
      <c r="A76" t="s">
        <v>80</v>
      </c>
      <c r="B76" t="s">
        <v>97</v>
      </c>
      <c r="C76">
        <v>1.1734693877550999</v>
      </c>
      <c r="D76">
        <v>0.99</v>
      </c>
      <c r="E76">
        <v>1.07</v>
      </c>
    </row>
    <row r="77" spans="1:5" x14ac:dyDescent="0.25">
      <c r="A77" t="s">
        <v>80</v>
      </c>
      <c r="B77" t="s">
        <v>82</v>
      </c>
      <c r="C77">
        <v>1.1734693877550999</v>
      </c>
      <c r="D77">
        <v>0.52</v>
      </c>
      <c r="E77">
        <v>1.67</v>
      </c>
    </row>
    <row r="78" spans="1:5" x14ac:dyDescent="0.25">
      <c r="A78" t="s">
        <v>80</v>
      </c>
      <c r="B78" t="s">
        <v>83</v>
      </c>
      <c r="C78">
        <v>1.1734693877550999</v>
      </c>
      <c r="D78">
        <v>1.35</v>
      </c>
      <c r="E78">
        <v>1.07</v>
      </c>
    </row>
    <row r="79" spans="1:5" x14ac:dyDescent="0.25">
      <c r="A79" t="s">
        <v>80</v>
      </c>
      <c r="B79" t="s">
        <v>85</v>
      </c>
      <c r="C79">
        <v>1.1734693877550999</v>
      </c>
      <c r="D79">
        <v>1.49</v>
      </c>
      <c r="E79">
        <v>0.82</v>
      </c>
    </row>
    <row r="80" spans="1:5" x14ac:dyDescent="0.25">
      <c r="A80" t="s">
        <v>80</v>
      </c>
      <c r="B80" t="s">
        <v>359</v>
      </c>
      <c r="C80">
        <v>1.1734693877550999</v>
      </c>
      <c r="D80">
        <v>1.35</v>
      </c>
      <c r="E80">
        <v>0.9</v>
      </c>
    </row>
    <row r="81" spans="1:5" x14ac:dyDescent="0.25">
      <c r="A81" t="s">
        <v>80</v>
      </c>
      <c r="B81" t="s">
        <v>87</v>
      </c>
      <c r="C81">
        <v>1.1734693877550999</v>
      </c>
      <c r="D81">
        <v>0.85</v>
      </c>
      <c r="E81">
        <v>0.82</v>
      </c>
    </row>
    <row r="82" spans="1:5" x14ac:dyDescent="0.25">
      <c r="A82" t="s">
        <v>80</v>
      </c>
      <c r="B82" t="s">
        <v>89</v>
      </c>
      <c r="C82">
        <v>1.1734693877550999</v>
      </c>
      <c r="D82">
        <v>1.25</v>
      </c>
      <c r="E82">
        <v>1.29</v>
      </c>
    </row>
    <row r="83" spans="1:5" x14ac:dyDescent="0.25">
      <c r="A83" t="s">
        <v>80</v>
      </c>
      <c r="B83" t="s">
        <v>369</v>
      </c>
      <c r="C83">
        <v>1.1734693877550999</v>
      </c>
      <c r="D83">
        <v>0.93</v>
      </c>
      <c r="E83">
        <v>1.17</v>
      </c>
    </row>
    <row r="84" spans="1:5" x14ac:dyDescent="0.25">
      <c r="A84" t="s">
        <v>80</v>
      </c>
      <c r="B84" t="s">
        <v>91</v>
      </c>
      <c r="C84">
        <v>1.1734693877550999</v>
      </c>
      <c r="D84">
        <v>0.39</v>
      </c>
      <c r="E84">
        <v>1.1399999999999999</v>
      </c>
    </row>
    <row r="85" spans="1:5" x14ac:dyDescent="0.25">
      <c r="A85" t="s">
        <v>80</v>
      </c>
      <c r="B85" t="s">
        <v>96</v>
      </c>
      <c r="C85">
        <v>1.1734693877550999</v>
      </c>
      <c r="D85">
        <v>1.1100000000000001</v>
      </c>
      <c r="E85">
        <v>0.91</v>
      </c>
    </row>
    <row r="86" spans="1:5" x14ac:dyDescent="0.25">
      <c r="A86" t="s">
        <v>80</v>
      </c>
      <c r="B86" t="s">
        <v>86</v>
      </c>
      <c r="C86">
        <v>1.1734693877550999</v>
      </c>
      <c r="D86">
        <v>1.07</v>
      </c>
      <c r="E86">
        <v>1.07</v>
      </c>
    </row>
    <row r="87" spans="1:5" x14ac:dyDescent="0.25">
      <c r="A87" t="s">
        <v>80</v>
      </c>
      <c r="B87" t="s">
        <v>81</v>
      </c>
      <c r="C87">
        <v>1.1734693877550999</v>
      </c>
      <c r="D87">
        <v>1.07</v>
      </c>
      <c r="E87">
        <v>0.49</v>
      </c>
    </row>
    <row r="88" spans="1:5" x14ac:dyDescent="0.25">
      <c r="A88" t="s">
        <v>80</v>
      </c>
      <c r="B88" t="s">
        <v>94</v>
      </c>
      <c r="C88">
        <v>1.1734693877550999</v>
      </c>
      <c r="D88">
        <v>0.7</v>
      </c>
      <c r="E88">
        <v>1.08</v>
      </c>
    </row>
    <row r="89" spans="1:5" x14ac:dyDescent="0.25">
      <c r="A89" t="s">
        <v>80</v>
      </c>
      <c r="B89" t="s">
        <v>90</v>
      </c>
      <c r="C89">
        <v>1.1734693877550999</v>
      </c>
      <c r="D89">
        <v>1.1100000000000001</v>
      </c>
      <c r="E89">
        <v>0.61</v>
      </c>
    </row>
    <row r="90" spans="1:5" x14ac:dyDescent="0.25">
      <c r="A90" t="s">
        <v>80</v>
      </c>
      <c r="B90" t="s">
        <v>93</v>
      </c>
      <c r="C90">
        <v>1.1734693877550999</v>
      </c>
      <c r="D90">
        <v>0.92</v>
      </c>
      <c r="E90">
        <v>1.06</v>
      </c>
    </row>
    <row r="91" spans="1:5" x14ac:dyDescent="0.25">
      <c r="A91" t="s">
        <v>80</v>
      </c>
      <c r="B91" t="s">
        <v>88</v>
      </c>
      <c r="C91">
        <v>1.1734693877550999</v>
      </c>
      <c r="D91">
        <v>0.66</v>
      </c>
      <c r="E91">
        <v>0.99</v>
      </c>
    </row>
    <row r="92" spans="1:5" x14ac:dyDescent="0.25">
      <c r="A92" t="s">
        <v>80</v>
      </c>
      <c r="B92" t="s">
        <v>410</v>
      </c>
      <c r="C92">
        <v>1.1734693877550999</v>
      </c>
      <c r="D92">
        <v>0.78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1.1734693877550999</v>
      </c>
      <c r="D93">
        <v>1.35</v>
      </c>
      <c r="E93">
        <v>0.99</v>
      </c>
    </row>
    <row r="94" spans="1:5" x14ac:dyDescent="0.25">
      <c r="A94" t="s">
        <v>80</v>
      </c>
      <c r="B94" t="s">
        <v>92</v>
      </c>
      <c r="C94">
        <v>1.1734693877550999</v>
      </c>
      <c r="D94">
        <v>1.1599999999999999</v>
      </c>
      <c r="E94">
        <v>1.35</v>
      </c>
    </row>
    <row r="95" spans="1:5" x14ac:dyDescent="0.25">
      <c r="A95" t="s">
        <v>80</v>
      </c>
      <c r="B95" t="s">
        <v>416</v>
      </c>
      <c r="C95">
        <v>1.1734693877550999</v>
      </c>
      <c r="D95">
        <v>0.64</v>
      </c>
      <c r="E95">
        <v>0.66</v>
      </c>
    </row>
    <row r="96" spans="1:5" x14ac:dyDescent="0.25">
      <c r="A96" t="s">
        <v>80</v>
      </c>
      <c r="B96" t="s">
        <v>84</v>
      </c>
      <c r="C96">
        <v>1.1734693877550999</v>
      </c>
      <c r="D96">
        <v>1.18</v>
      </c>
      <c r="E96">
        <v>1.44</v>
      </c>
    </row>
    <row r="97" spans="1:5" x14ac:dyDescent="0.25">
      <c r="A97" t="s">
        <v>80</v>
      </c>
      <c r="B97" t="s">
        <v>98</v>
      </c>
      <c r="C97">
        <v>1.1734693877550999</v>
      </c>
      <c r="D97">
        <v>1.07</v>
      </c>
      <c r="E97">
        <v>0.41</v>
      </c>
    </row>
    <row r="98" spans="1:5" x14ac:dyDescent="0.25">
      <c r="A98" t="s">
        <v>80</v>
      </c>
      <c r="B98" t="s">
        <v>95</v>
      </c>
      <c r="C98">
        <v>1.1734693877550999</v>
      </c>
      <c r="D98">
        <v>1.51</v>
      </c>
      <c r="E98">
        <v>0.68</v>
      </c>
    </row>
    <row r="99" spans="1:5" x14ac:dyDescent="0.25">
      <c r="A99" t="s">
        <v>80</v>
      </c>
      <c r="B99" t="s">
        <v>435</v>
      </c>
      <c r="C99">
        <v>1.1734693877550999</v>
      </c>
      <c r="D99">
        <v>0.56999999999999995</v>
      </c>
      <c r="E99">
        <v>1.1499999999999999</v>
      </c>
    </row>
    <row r="100" spans="1:5" x14ac:dyDescent="0.25">
      <c r="A100" t="s">
        <v>99</v>
      </c>
      <c r="B100" t="s">
        <v>100</v>
      </c>
      <c r="C100">
        <v>1.36466165413534</v>
      </c>
      <c r="D100">
        <v>1.03</v>
      </c>
      <c r="E100">
        <v>1.62</v>
      </c>
    </row>
    <row r="101" spans="1:5" x14ac:dyDescent="0.25">
      <c r="A101" t="s">
        <v>99</v>
      </c>
      <c r="B101" t="s">
        <v>102</v>
      </c>
      <c r="C101">
        <v>1.36466165413534</v>
      </c>
      <c r="D101">
        <v>0.73</v>
      </c>
      <c r="E101">
        <v>0.6</v>
      </c>
    </row>
    <row r="102" spans="1:5" x14ac:dyDescent="0.25">
      <c r="A102" t="s">
        <v>99</v>
      </c>
      <c r="B102" t="s">
        <v>111</v>
      </c>
      <c r="C102">
        <v>1.36466165413534</v>
      </c>
      <c r="D102">
        <v>0.9</v>
      </c>
      <c r="E102">
        <v>0.86</v>
      </c>
    </row>
    <row r="103" spans="1:5" x14ac:dyDescent="0.25">
      <c r="A103" t="s">
        <v>99</v>
      </c>
      <c r="B103" t="s">
        <v>104</v>
      </c>
      <c r="C103">
        <v>1.36466165413534</v>
      </c>
      <c r="D103">
        <v>0.73</v>
      </c>
      <c r="E103">
        <v>1.23</v>
      </c>
    </row>
    <row r="104" spans="1:5" x14ac:dyDescent="0.25">
      <c r="A104" t="s">
        <v>99</v>
      </c>
      <c r="B104" t="s">
        <v>106</v>
      </c>
      <c r="C104">
        <v>1.36466165413534</v>
      </c>
      <c r="D104">
        <v>1.04</v>
      </c>
      <c r="E104">
        <v>1.8</v>
      </c>
    </row>
    <row r="105" spans="1:5" x14ac:dyDescent="0.25">
      <c r="A105" t="s">
        <v>99</v>
      </c>
      <c r="B105" t="s">
        <v>105</v>
      </c>
      <c r="C105">
        <v>1.36466165413534</v>
      </c>
      <c r="D105">
        <v>1.33</v>
      </c>
      <c r="E105">
        <v>1.26</v>
      </c>
    </row>
    <row r="106" spans="1:5" x14ac:dyDescent="0.25">
      <c r="A106" t="s">
        <v>99</v>
      </c>
      <c r="B106" t="s">
        <v>117</v>
      </c>
      <c r="C106">
        <v>1.36466165413534</v>
      </c>
      <c r="D106">
        <v>1.18</v>
      </c>
      <c r="E106">
        <v>0.77</v>
      </c>
    </row>
    <row r="107" spans="1:5" x14ac:dyDescent="0.25">
      <c r="A107" t="s">
        <v>99</v>
      </c>
      <c r="B107" t="s">
        <v>121</v>
      </c>
      <c r="C107">
        <v>1.36466165413534</v>
      </c>
      <c r="D107">
        <v>1.33</v>
      </c>
      <c r="E107">
        <v>0.77</v>
      </c>
    </row>
    <row r="108" spans="1:5" x14ac:dyDescent="0.25">
      <c r="A108" t="s">
        <v>99</v>
      </c>
      <c r="B108" t="s">
        <v>108</v>
      </c>
      <c r="C108">
        <v>1.36466165413534</v>
      </c>
      <c r="D108">
        <v>1.07</v>
      </c>
      <c r="E108">
        <v>0.56000000000000005</v>
      </c>
    </row>
    <row r="109" spans="1:5" x14ac:dyDescent="0.25">
      <c r="A109" t="s">
        <v>99</v>
      </c>
      <c r="B109" t="s">
        <v>103</v>
      </c>
      <c r="C109">
        <v>1.36466165413534</v>
      </c>
      <c r="D109">
        <v>0.73</v>
      </c>
      <c r="E109">
        <v>1.03</v>
      </c>
    </row>
    <row r="110" spans="1:5" x14ac:dyDescent="0.25">
      <c r="A110" t="s">
        <v>99</v>
      </c>
      <c r="B110" t="s">
        <v>110</v>
      </c>
      <c r="C110">
        <v>1.36466165413534</v>
      </c>
      <c r="D110">
        <v>0.93</v>
      </c>
      <c r="E110">
        <v>0.49</v>
      </c>
    </row>
    <row r="111" spans="1:5" x14ac:dyDescent="0.25">
      <c r="A111" t="s">
        <v>99</v>
      </c>
      <c r="B111" t="s">
        <v>107</v>
      </c>
      <c r="C111">
        <v>1.36466165413534</v>
      </c>
      <c r="D111">
        <v>0.85</v>
      </c>
      <c r="E111">
        <v>0.84</v>
      </c>
    </row>
    <row r="112" spans="1:5" x14ac:dyDescent="0.25">
      <c r="A112" t="s">
        <v>99</v>
      </c>
      <c r="B112" t="s">
        <v>395</v>
      </c>
      <c r="C112">
        <v>1.36466165413534</v>
      </c>
      <c r="D112">
        <v>1.1599999999999999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1.36466165413534</v>
      </c>
      <c r="D113">
        <v>1.1299999999999999</v>
      </c>
      <c r="E113">
        <v>0.84</v>
      </c>
    </row>
    <row r="114" spans="1:5" x14ac:dyDescent="0.25">
      <c r="A114" t="s">
        <v>99</v>
      </c>
      <c r="B114" t="s">
        <v>112</v>
      </c>
      <c r="C114">
        <v>1.36466165413534</v>
      </c>
      <c r="D114">
        <v>0.49</v>
      </c>
      <c r="E114">
        <v>1.0900000000000001</v>
      </c>
    </row>
    <row r="115" spans="1:5" x14ac:dyDescent="0.25">
      <c r="A115" t="s">
        <v>99</v>
      </c>
      <c r="B115" t="s">
        <v>113</v>
      </c>
      <c r="C115">
        <v>1.36466165413534</v>
      </c>
      <c r="D115">
        <v>1.17</v>
      </c>
      <c r="E115">
        <v>0.77</v>
      </c>
    </row>
    <row r="116" spans="1:5" x14ac:dyDescent="0.25">
      <c r="A116" t="s">
        <v>99</v>
      </c>
      <c r="B116" t="s">
        <v>114</v>
      </c>
      <c r="C116">
        <v>1.36466165413534</v>
      </c>
      <c r="D116">
        <v>1.83</v>
      </c>
      <c r="E116">
        <v>0.69</v>
      </c>
    </row>
    <row r="117" spans="1:5" x14ac:dyDescent="0.25">
      <c r="A117" t="s">
        <v>99</v>
      </c>
      <c r="B117" t="s">
        <v>116</v>
      </c>
      <c r="C117">
        <v>1.36466165413534</v>
      </c>
      <c r="D117">
        <v>1.1299999999999999</v>
      </c>
      <c r="E117">
        <v>1.01</v>
      </c>
    </row>
    <row r="118" spans="1:5" x14ac:dyDescent="0.25">
      <c r="A118" t="s">
        <v>99</v>
      </c>
      <c r="B118" t="s">
        <v>109</v>
      </c>
      <c r="C118">
        <v>1.36466165413534</v>
      </c>
      <c r="D118">
        <v>1.1000000000000001</v>
      </c>
      <c r="E118">
        <v>0.77</v>
      </c>
    </row>
    <row r="119" spans="1:5" x14ac:dyDescent="0.25">
      <c r="A119" t="s">
        <v>99</v>
      </c>
      <c r="B119" t="s">
        <v>118</v>
      </c>
      <c r="C119">
        <v>1.36466165413534</v>
      </c>
      <c r="D119">
        <v>0.87</v>
      </c>
      <c r="E119">
        <v>1.47</v>
      </c>
    </row>
    <row r="120" spans="1:5" x14ac:dyDescent="0.25">
      <c r="A120" t="s">
        <v>99</v>
      </c>
      <c r="B120" t="s">
        <v>417</v>
      </c>
      <c r="C120">
        <v>1.36466165413534</v>
      </c>
      <c r="D120">
        <v>0.9</v>
      </c>
      <c r="E120">
        <v>1.1100000000000001</v>
      </c>
    </row>
    <row r="121" spans="1:5" x14ac:dyDescent="0.25">
      <c r="A121" t="s">
        <v>99</v>
      </c>
      <c r="B121" t="s">
        <v>101</v>
      </c>
      <c r="C121">
        <v>1.36466165413534</v>
      </c>
      <c r="D121">
        <v>0.73</v>
      </c>
      <c r="E121">
        <v>0.84</v>
      </c>
    </row>
    <row r="122" spans="1:5" x14ac:dyDescent="0.25">
      <c r="A122" t="s">
        <v>99</v>
      </c>
      <c r="B122" t="s">
        <v>120</v>
      </c>
      <c r="C122">
        <v>1.36466165413534</v>
      </c>
      <c r="D122">
        <v>0.85</v>
      </c>
      <c r="E122">
        <v>1.29</v>
      </c>
    </row>
    <row r="123" spans="1:5" x14ac:dyDescent="0.25">
      <c r="A123" t="s">
        <v>99</v>
      </c>
      <c r="B123" t="s">
        <v>119</v>
      </c>
      <c r="C123">
        <v>1.36466165413534</v>
      </c>
      <c r="D123">
        <v>0.8</v>
      </c>
      <c r="E123">
        <v>1.33</v>
      </c>
    </row>
    <row r="124" spans="1:5" x14ac:dyDescent="0.25">
      <c r="A124" t="s">
        <v>122</v>
      </c>
      <c r="B124" t="s">
        <v>123</v>
      </c>
      <c r="C124">
        <v>1.35943060498221</v>
      </c>
      <c r="D124">
        <v>1.1599999999999999</v>
      </c>
      <c r="E124">
        <v>1.1399999999999999</v>
      </c>
    </row>
    <row r="125" spans="1:5" x14ac:dyDescent="0.25">
      <c r="A125" t="s">
        <v>122</v>
      </c>
      <c r="B125" t="s">
        <v>125</v>
      </c>
      <c r="C125">
        <v>1.35943060498221</v>
      </c>
      <c r="D125">
        <v>0.74</v>
      </c>
      <c r="E125">
        <v>1.21</v>
      </c>
    </row>
    <row r="126" spans="1:5" x14ac:dyDescent="0.25">
      <c r="A126" t="s">
        <v>122</v>
      </c>
      <c r="B126" t="s">
        <v>127</v>
      </c>
      <c r="C126">
        <v>1.35943060498221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1.35943060498221</v>
      </c>
      <c r="D127">
        <v>1.08</v>
      </c>
      <c r="E127">
        <v>0.72</v>
      </c>
    </row>
    <row r="128" spans="1:5" x14ac:dyDescent="0.25">
      <c r="A128" t="s">
        <v>122</v>
      </c>
      <c r="B128" t="s">
        <v>362</v>
      </c>
      <c r="C128">
        <v>1.35943060498221</v>
      </c>
      <c r="D128">
        <v>1.69</v>
      </c>
      <c r="E128">
        <v>0.94</v>
      </c>
    </row>
    <row r="129" spans="1:5" x14ac:dyDescent="0.25">
      <c r="A129" t="s">
        <v>122</v>
      </c>
      <c r="B129" t="s">
        <v>126</v>
      </c>
      <c r="C129">
        <v>1.35943060498221</v>
      </c>
      <c r="D129">
        <v>1.1000000000000001</v>
      </c>
      <c r="E129">
        <v>0.92</v>
      </c>
    </row>
    <row r="130" spans="1:5" x14ac:dyDescent="0.25">
      <c r="A130" t="s">
        <v>122</v>
      </c>
      <c r="B130" t="s">
        <v>129</v>
      </c>
      <c r="C130">
        <v>1.35943060498221</v>
      </c>
      <c r="D130">
        <v>1.2</v>
      </c>
      <c r="E130">
        <v>0.85</v>
      </c>
    </row>
    <row r="131" spans="1:5" x14ac:dyDescent="0.25">
      <c r="A131" t="s">
        <v>122</v>
      </c>
      <c r="B131" t="s">
        <v>128</v>
      </c>
      <c r="C131">
        <v>1.35943060498221</v>
      </c>
      <c r="D131">
        <v>1.4</v>
      </c>
      <c r="E131">
        <v>0.94</v>
      </c>
    </row>
    <row r="132" spans="1:5" x14ac:dyDescent="0.25">
      <c r="A132" t="s">
        <v>122</v>
      </c>
      <c r="B132" t="s">
        <v>136</v>
      </c>
      <c r="C132">
        <v>1.35943060498221</v>
      </c>
      <c r="D132">
        <v>1.59</v>
      </c>
      <c r="E132">
        <v>0.85</v>
      </c>
    </row>
    <row r="133" spans="1:5" x14ac:dyDescent="0.25">
      <c r="A133" t="s">
        <v>122</v>
      </c>
      <c r="B133" t="s">
        <v>131</v>
      </c>
      <c r="C133">
        <v>1.35943060498221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1.35943060498221</v>
      </c>
      <c r="D134">
        <v>0.49</v>
      </c>
      <c r="E134">
        <v>1.28</v>
      </c>
    </row>
    <row r="135" spans="1:5" x14ac:dyDescent="0.25">
      <c r="A135" t="s">
        <v>122</v>
      </c>
      <c r="B135" t="s">
        <v>135</v>
      </c>
      <c r="C135">
        <v>1.35943060498221</v>
      </c>
      <c r="D135">
        <v>0.51</v>
      </c>
      <c r="E135">
        <v>1.1100000000000001</v>
      </c>
    </row>
    <row r="136" spans="1:5" x14ac:dyDescent="0.25">
      <c r="A136" t="s">
        <v>122</v>
      </c>
      <c r="B136" t="s">
        <v>137</v>
      </c>
      <c r="C136">
        <v>1.35943060498221</v>
      </c>
      <c r="D136">
        <v>1.19</v>
      </c>
      <c r="E136">
        <v>0.79</v>
      </c>
    </row>
    <row r="137" spans="1:5" x14ac:dyDescent="0.25">
      <c r="A137" t="s">
        <v>122</v>
      </c>
      <c r="B137" t="s">
        <v>401</v>
      </c>
      <c r="C137">
        <v>1.35943060498221</v>
      </c>
      <c r="D137">
        <v>0.98</v>
      </c>
      <c r="E137">
        <v>1.21</v>
      </c>
    </row>
    <row r="138" spans="1:5" x14ac:dyDescent="0.25">
      <c r="A138" t="s">
        <v>122</v>
      </c>
      <c r="B138" t="s">
        <v>138</v>
      </c>
      <c r="C138">
        <v>1.35943060498221</v>
      </c>
      <c r="D138">
        <v>1.04</v>
      </c>
      <c r="E138">
        <v>0.99</v>
      </c>
    </row>
    <row r="139" spans="1:5" x14ac:dyDescent="0.25">
      <c r="A139" t="s">
        <v>122</v>
      </c>
      <c r="B139" t="s">
        <v>139</v>
      </c>
      <c r="C139">
        <v>1.35943060498221</v>
      </c>
      <c r="D139">
        <v>1.1000000000000001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1.35943060498221</v>
      </c>
      <c r="D140">
        <v>1.08</v>
      </c>
      <c r="E140">
        <v>1.64</v>
      </c>
    </row>
    <row r="141" spans="1:5" x14ac:dyDescent="0.25">
      <c r="A141" t="s">
        <v>122</v>
      </c>
      <c r="B141" t="s">
        <v>132</v>
      </c>
      <c r="C141">
        <v>1.35943060498221</v>
      </c>
      <c r="D141">
        <v>0.91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1.35943060498221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1.35943060498221</v>
      </c>
      <c r="D143">
        <v>0.8</v>
      </c>
      <c r="E143">
        <v>1.28</v>
      </c>
    </row>
    <row r="144" spans="1:5" x14ac:dyDescent="0.25">
      <c r="A144" t="s">
        <v>122</v>
      </c>
      <c r="B144" t="s">
        <v>134</v>
      </c>
      <c r="C144">
        <v>1.35943060498221</v>
      </c>
      <c r="D144">
        <v>0.68</v>
      </c>
      <c r="E144">
        <v>1.24</v>
      </c>
    </row>
    <row r="145" spans="1:5" x14ac:dyDescent="0.25">
      <c r="A145" t="s">
        <v>122</v>
      </c>
      <c r="B145" t="s">
        <v>141</v>
      </c>
      <c r="C145">
        <v>1.35943060498221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1.35943060498221</v>
      </c>
      <c r="D146">
        <v>1.07</v>
      </c>
      <c r="E146">
        <v>0.93</v>
      </c>
    </row>
    <row r="147" spans="1:5" x14ac:dyDescent="0.25">
      <c r="A147" t="s">
        <v>122</v>
      </c>
      <c r="B147" t="s">
        <v>143</v>
      </c>
      <c r="C147">
        <v>1.35943060498221</v>
      </c>
      <c r="D147">
        <v>0.79</v>
      </c>
      <c r="E147">
        <v>0.98</v>
      </c>
    </row>
    <row r="148" spans="1:5" x14ac:dyDescent="0.25">
      <c r="A148" t="s">
        <v>145</v>
      </c>
      <c r="B148" t="s">
        <v>347</v>
      </c>
      <c r="C148">
        <v>1.4565217391304299</v>
      </c>
      <c r="D148">
        <v>0.88</v>
      </c>
      <c r="E148">
        <v>1.1000000000000001</v>
      </c>
    </row>
    <row r="149" spans="1:5" x14ac:dyDescent="0.25">
      <c r="A149" t="s">
        <v>145</v>
      </c>
      <c r="B149" t="s">
        <v>349</v>
      </c>
      <c r="C149">
        <v>1.4565217391304299</v>
      </c>
      <c r="D149">
        <v>0.69</v>
      </c>
      <c r="E149">
        <v>0.88</v>
      </c>
    </row>
    <row r="150" spans="1:5" x14ac:dyDescent="0.25">
      <c r="A150" t="s">
        <v>145</v>
      </c>
      <c r="B150" t="s">
        <v>355</v>
      </c>
      <c r="C150">
        <v>1.4565217391304299</v>
      </c>
      <c r="D150">
        <v>0.38</v>
      </c>
      <c r="E150">
        <v>1.46</v>
      </c>
    </row>
    <row r="151" spans="1:5" x14ac:dyDescent="0.25">
      <c r="A151" t="s">
        <v>145</v>
      </c>
      <c r="B151" t="s">
        <v>357</v>
      </c>
      <c r="C151">
        <v>1.4565217391304299</v>
      </c>
      <c r="D151">
        <v>0.55000000000000004</v>
      </c>
      <c r="E151">
        <v>0.62</v>
      </c>
    </row>
    <row r="152" spans="1:5" x14ac:dyDescent="0.25">
      <c r="A152" t="s">
        <v>145</v>
      </c>
      <c r="B152" t="s">
        <v>360</v>
      </c>
      <c r="C152">
        <v>1.4565217391304299</v>
      </c>
      <c r="D152">
        <v>0.99</v>
      </c>
      <c r="E152">
        <v>1.29</v>
      </c>
    </row>
    <row r="153" spans="1:5" x14ac:dyDescent="0.25">
      <c r="A153" t="s">
        <v>145</v>
      </c>
      <c r="B153" t="s">
        <v>366</v>
      </c>
      <c r="C153">
        <v>1.4565217391304299</v>
      </c>
      <c r="D153">
        <v>1.37</v>
      </c>
      <c r="E153">
        <v>0.86</v>
      </c>
    </row>
    <row r="154" spans="1:5" x14ac:dyDescent="0.25">
      <c r="A154" t="s">
        <v>145</v>
      </c>
      <c r="B154" t="s">
        <v>371</v>
      </c>
      <c r="C154">
        <v>1.4565217391304299</v>
      </c>
      <c r="D154">
        <v>0.49</v>
      </c>
      <c r="E154">
        <v>0.77</v>
      </c>
    </row>
    <row r="155" spans="1:5" x14ac:dyDescent="0.25">
      <c r="A155" t="s">
        <v>145</v>
      </c>
      <c r="B155" t="s">
        <v>149</v>
      </c>
      <c r="C155">
        <v>1.4565217391304299</v>
      </c>
      <c r="D155">
        <v>0.51</v>
      </c>
      <c r="E155">
        <v>1.64</v>
      </c>
    </row>
    <row r="156" spans="1:5" x14ac:dyDescent="0.25">
      <c r="A156" t="s">
        <v>145</v>
      </c>
      <c r="B156" t="s">
        <v>375</v>
      </c>
      <c r="C156">
        <v>1.4565217391304299</v>
      </c>
      <c r="D156">
        <v>0.69</v>
      </c>
      <c r="E156">
        <v>0.66</v>
      </c>
    </row>
    <row r="157" spans="1:5" x14ac:dyDescent="0.25">
      <c r="A157" t="s">
        <v>145</v>
      </c>
      <c r="B157" t="s">
        <v>388</v>
      </c>
      <c r="C157">
        <v>1.4565217391304299</v>
      </c>
      <c r="D157">
        <v>1.37</v>
      </c>
      <c r="E157">
        <v>0.97</v>
      </c>
    </row>
    <row r="158" spans="1:5" x14ac:dyDescent="0.25">
      <c r="A158" t="s">
        <v>145</v>
      </c>
      <c r="B158" t="s">
        <v>389</v>
      </c>
      <c r="C158">
        <v>1.4565217391304299</v>
      </c>
      <c r="D158">
        <v>1.1000000000000001</v>
      </c>
      <c r="E158">
        <v>0.93</v>
      </c>
    </row>
    <row r="159" spans="1:5" x14ac:dyDescent="0.25">
      <c r="A159" t="s">
        <v>145</v>
      </c>
      <c r="B159" t="s">
        <v>391</v>
      </c>
      <c r="C159">
        <v>1.4565217391304299</v>
      </c>
      <c r="D159">
        <v>0.94</v>
      </c>
      <c r="E159">
        <v>1.45</v>
      </c>
    </row>
    <row r="160" spans="1:5" x14ac:dyDescent="0.25">
      <c r="A160" t="s">
        <v>145</v>
      </c>
      <c r="B160" t="s">
        <v>146</v>
      </c>
      <c r="C160">
        <v>1.4565217391304299</v>
      </c>
      <c r="D160">
        <v>1.49</v>
      </c>
      <c r="E160">
        <v>1.42</v>
      </c>
    </row>
    <row r="161" spans="1:5" x14ac:dyDescent="0.25">
      <c r="A161" t="s">
        <v>145</v>
      </c>
      <c r="B161" t="s">
        <v>404</v>
      </c>
      <c r="C161">
        <v>1.4565217391304299</v>
      </c>
      <c r="D161">
        <v>1.07</v>
      </c>
      <c r="E161">
        <v>0.69</v>
      </c>
    </row>
    <row r="162" spans="1:5" x14ac:dyDescent="0.25">
      <c r="A162" t="s">
        <v>145</v>
      </c>
      <c r="B162" t="s">
        <v>419</v>
      </c>
      <c r="C162">
        <v>1.4565217391304299</v>
      </c>
      <c r="D162">
        <v>1.28</v>
      </c>
      <c r="E162">
        <v>0.33</v>
      </c>
    </row>
    <row r="163" spans="1:5" x14ac:dyDescent="0.25">
      <c r="A163" t="s">
        <v>145</v>
      </c>
      <c r="B163" t="s">
        <v>423</v>
      </c>
      <c r="C163">
        <v>1.4565217391304299</v>
      </c>
      <c r="D163">
        <v>1.08</v>
      </c>
      <c r="E163">
        <v>0.66</v>
      </c>
    </row>
    <row r="164" spans="1:5" x14ac:dyDescent="0.25">
      <c r="A164" t="s">
        <v>145</v>
      </c>
      <c r="B164" t="s">
        <v>425</v>
      </c>
      <c r="C164">
        <v>1.4565217391304299</v>
      </c>
      <c r="D164">
        <v>1.45</v>
      </c>
      <c r="E164">
        <v>0.6</v>
      </c>
    </row>
    <row r="165" spans="1:5" x14ac:dyDescent="0.25">
      <c r="A165" t="s">
        <v>145</v>
      </c>
      <c r="B165" t="s">
        <v>427</v>
      </c>
      <c r="C165">
        <v>1.4565217391304299</v>
      </c>
      <c r="D165">
        <v>1.46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1.4565217391304299</v>
      </c>
      <c r="D166">
        <v>1.63</v>
      </c>
      <c r="E166">
        <v>1.93</v>
      </c>
    </row>
    <row r="167" spans="1:5" x14ac:dyDescent="0.25">
      <c r="A167" t="s">
        <v>145</v>
      </c>
      <c r="B167" t="s">
        <v>433</v>
      </c>
      <c r="C167">
        <v>1.4565217391304299</v>
      </c>
      <c r="D167">
        <v>0.81</v>
      </c>
      <c r="E167">
        <v>1.69</v>
      </c>
    </row>
    <row r="168" spans="1:5" x14ac:dyDescent="0.25">
      <c r="A168" t="s">
        <v>145</v>
      </c>
      <c r="B168" t="s">
        <v>434</v>
      </c>
      <c r="C168">
        <v>1.4565217391304299</v>
      </c>
      <c r="D168">
        <v>0.82</v>
      </c>
      <c r="E168">
        <v>0.39</v>
      </c>
    </row>
    <row r="169" spans="1:5" x14ac:dyDescent="0.25">
      <c r="A169" t="s">
        <v>145</v>
      </c>
      <c r="B169" t="s">
        <v>148</v>
      </c>
      <c r="C169">
        <v>1.4565217391304299</v>
      </c>
      <c r="D169">
        <v>0.98</v>
      </c>
      <c r="E169">
        <v>0.44</v>
      </c>
    </row>
    <row r="170" spans="1:5" x14ac:dyDescent="0.25">
      <c r="A170" t="s">
        <v>145</v>
      </c>
      <c r="B170" t="s">
        <v>147</v>
      </c>
      <c r="C170">
        <v>1.4565217391304299</v>
      </c>
      <c r="D170">
        <v>0.86</v>
      </c>
      <c r="E170">
        <v>1.26</v>
      </c>
    </row>
    <row r="171" spans="1:5" x14ac:dyDescent="0.25">
      <c r="A171" t="s">
        <v>21</v>
      </c>
      <c r="B171" t="s">
        <v>152</v>
      </c>
      <c r="C171">
        <v>1.4057971014492801</v>
      </c>
      <c r="D171">
        <v>0.64</v>
      </c>
      <c r="E171">
        <v>0.98</v>
      </c>
    </row>
    <row r="172" spans="1:5" x14ac:dyDescent="0.25">
      <c r="A172" t="s">
        <v>21</v>
      </c>
      <c r="B172" t="s">
        <v>269</v>
      </c>
      <c r="C172">
        <v>1.4057971014492801</v>
      </c>
      <c r="D172">
        <v>0.78</v>
      </c>
      <c r="E172">
        <v>0.62</v>
      </c>
    </row>
    <row r="173" spans="1:5" x14ac:dyDescent="0.25">
      <c r="A173" t="s">
        <v>21</v>
      </c>
      <c r="B173" t="s">
        <v>264</v>
      </c>
      <c r="C173">
        <v>1.4057971014492801</v>
      </c>
      <c r="D173">
        <v>1.42</v>
      </c>
      <c r="E173">
        <v>1.2</v>
      </c>
    </row>
    <row r="174" spans="1:5" x14ac:dyDescent="0.25">
      <c r="A174" t="s">
        <v>21</v>
      </c>
      <c r="B174" t="s">
        <v>372</v>
      </c>
      <c r="C174">
        <v>1.4057971014492801</v>
      </c>
      <c r="D174">
        <v>0.26</v>
      </c>
      <c r="E174">
        <v>0.75</v>
      </c>
    </row>
    <row r="175" spans="1:5" x14ac:dyDescent="0.25">
      <c r="A175" t="s">
        <v>21</v>
      </c>
      <c r="B175" t="s">
        <v>267</v>
      </c>
      <c r="C175">
        <v>1.4057971014492801</v>
      </c>
      <c r="D175">
        <v>1.07</v>
      </c>
      <c r="E175">
        <v>1.1299999999999999</v>
      </c>
    </row>
    <row r="176" spans="1:5" x14ac:dyDescent="0.25">
      <c r="A176" t="s">
        <v>21</v>
      </c>
      <c r="B176" t="s">
        <v>272</v>
      </c>
      <c r="C176">
        <v>1.4057971014492801</v>
      </c>
      <c r="D176">
        <v>1.29</v>
      </c>
      <c r="E176">
        <v>0.48</v>
      </c>
    </row>
    <row r="177" spans="1:5" x14ac:dyDescent="0.25">
      <c r="A177" t="s">
        <v>21</v>
      </c>
      <c r="B177" t="s">
        <v>397</v>
      </c>
      <c r="C177">
        <v>1.4057971014492801</v>
      </c>
      <c r="D177">
        <v>0.87</v>
      </c>
      <c r="E177">
        <v>1.42</v>
      </c>
    </row>
    <row r="178" spans="1:5" x14ac:dyDescent="0.25">
      <c r="A178" t="s">
        <v>21</v>
      </c>
      <c r="B178" t="s">
        <v>274</v>
      </c>
      <c r="C178">
        <v>1.4057971014492801</v>
      </c>
      <c r="D178">
        <v>1.56</v>
      </c>
      <c r="E178">
        <v>0.68</v>
      </c>
    </row>
    <row r="179" spans="1:5" x14ac:dyDescent="0.25">
      <c r="A179" t="s">
        <v>21</v>
      </c>
      <c r="B179" t="s">
        <v>150</v>
      </c>
      <c r="C179">
        <v>1.4057971014492801</v>
      </c>
      <c r="D179">
        <v>1.07</v>
      </c>
      <c r="E179">
        <v>0.9</v>
      </c>
    </row>
    <row r="180" spans="1:5" x14ac:dyDescent="0.25">
      <c r="A180" t="s">
        <v>21</v>
      </c>
      <c r="B180" t="s">
        <v>275</v>
      </c>
      <c r="C180">
        <v>1.4057971014492801</v>
      </c>
      <c r="D180">
        <v>0.91</v>
      </c>
      <c r="E180">
        <v>0.68</v>
      </c>
    </row>
    <row r="181" spans="1:5" x14ac:dyDescent="0.25">
      <c r="A181" t="s">
        <v>21</v>
      </c>
      <c r="B181" t="s">
        <v>23</v>
      </c>
      <c r="C181">
        <v>1.4057971014492801</v>
      </c>
      <c r="D181">
        <v>1.68</v>
      </c>
      <c r="E181">
        <v>0.96</v>
      </c>
    </row>
    <row r="182" spans="1:5" x14ac:dyDescent="0.25">
      <c r="A182" t="s">
        <v>21</v>
      </c>
      <c r="B182" t="s">
        <v>22</v>
      </c>
      <c r="C182">
        <v>1.4057971014492801</v>
      </c>
      <c r="D182">
        <v>1.23</v>
      </c>
      <c r="E182">
        <v>1.57</v>
      </c>
    </row>
    <row r="183" spans="1:5" x14ac:dyDescent="0.25">
      <c r="A183" t="s">
        <v>21</v>
      </c>
      <c r="B183" t="s">
        <v>266</v>
      </c>
      <c r="C183">
        <v>1.4057971014492801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1.4057971014492801</v>
      </c>
      <c r="D184">
        <v>0.71</v>
      </c>
      <c r="E184">
        <v>1.58</v>
      </c>
    </row>
    <row r="185" spans="1:5" x14ac:dyDescent="0.25">
      <c r="A185" t="s">
        <v>21</v>
      </c>
      <c r="B185" t="s">
        <v>151</v>
      </c>
      <c r="C185">
        <v>1.4057971014492801</v>
      </c>
      <c r="D185">
        <v>0.64</v>
      </c>
      <c r="E185">
        <v>1.73</v>
      </c>
    </row>
    <row r="186" spans="1:5" x14ac:dyDescent="0.25">
      <c r="A186" t="s">
        <v>21</v>
      </c>
      <c r="B186" t="s">
        <v>153</v>
      </c>
      <c r="C186">
        <v>1.4057971014492801</v>
      </c>
      <c r="D186">
        <v>1.88</v>
      </c>
      <c r="E186">
        <v>0.34</v>
      </c>
    </row>
    <row r="187" spans="1:5" x14ac:dyDescent="0.25">
      <c r="A187" t="s">
        <v>21</v>
      </c>
      <c r="B187" t="s">
        <v>273</v>
      </c>
      <c r="C187">
        <v>1.4057971014492801</v>
      </c>
      <c r="D187">
        <v>0.71</v>
      </c>
      <c r="E187">
        <v>0.83</v>
      </c>
    </row>
    <row r="188" spans="1:5" x14ac:dyDescent="0.25">
      <c r="A188" t="s">
        <v>21</v>
      </c>
      <c r="B188" t="s">
        <v>265</v>
      </c>
      <c r="C188">
        <v>1.4057971014492801</v>
      </c>
      <c r="D188">
        <v>0.91</v>
      </c>
      <c r="E188">
        <v>0.96</v>
      </c>
    </row>
    <row r="189" spans="1:5" x14ac:dyDescent="0.25">
      <c r="A189" t="s">
        <v>21</v>
      </c>
      <c r="B189" t="s">
        <v>271</v>
      </c>
      <c r="C189">
        <v>1.4057971014492801</v>
      </c>
      <c r="D189">
        <v>0.64</v>
      </c>
      <c r="E189">
        <v>1.2</v>
      </c>
    </row>
    <row r="190" spans="1:5" x14ac:dyDescent="0.25">
      <c r="A190" t="s">
        <v>21</v>
      </c>
      <c r="B190" t="s">
        <v>270</v>
      </c>
      <c r="C190">
        <v>1.4057971014492801</v>
      </c>
      <c r="D190">
        <v>0.85</v>
      </c>
      <c r="E190">
        <v>1.05</v>
      </c>
    </row>
    <row r="191" spans="1:5" x14ac:dyDescent="0.25">
      <c r="A191" t="s">
        <v>154</v>
      </c>
      <c r="B191" t="s">
        <v>159</v>
      </c>
      <c r="C191">
        <v>1.33009708737864</v>
      </c>
      <c r="D191">
        <v>0.68</v>
      </c>
      <c r="E191">
        <v>0.86</v>
      </c>
    </row>
    <row r="192" spans="1:5" x14ac:dyDescent="0.25">
      <c r="A192" t="s">
        <v>154</v>
      </c>
      <c r="B192" t="s">
        <v>161</v>
      </c>
      <c r="C192">
        <v>1.33009708737864</v>
      </c>
      <c r="D192">
        <v>0.45</v>
      </c>
      <c r="E192">
        <v>0.48</v>
      </c>
    </row>
    <row r="193" spans="1:5" x14ac:dyDescent="0.25">
      <c r="A193" t="s">
        <v>154</v>
      </c>
      <c r="B193" t="s">
        <v>163</v>
      </c>
      <c r="C193">
        <v>1.33009708737864</v>
      </c>
      <c r="D193">
        <v>1.85</v>
      </c>
      <c r="E193">
        <v>0.87</v>
      </c>
    </row>
    <row r="194" spans="1:5" x14ac:dyDescent="0.25">
      <c r="A194" t="s">
        <v>154</v>
      </c>
      <c r="B194" t="s">
        <v>160</v>
      </c>
      <c r="C194">
        <v>1.33009708737864</v>
      </c>
      <c r="D194">
        <v>0.75</v>
      </c>
      <c r="E194">
        <v>0.95</v>
      </c>
    </row>
    <row r="195" spans="1:5" x14ac:dyDescent="0.25">
      <c r="A195" t="s">
        <v>154</v>
      </c>
      <c r="B195" t="s">
        <v>165</v>
      </c>
      <c r="C195">
        <v>1.33009708737864</v>
      </c>
      <c r="D195">
        <v>0.68</v>
      </c>
      <c r="E195">
        <v>1.34</v>
      </c>
    </row>
    <row r="196" spans="1:5" x14ac:dyDescent="0.25">
      <c r="A196" t="s">
        <v>154</v>
      </c>
      <c r="B196" t="s">
        <v>164</v>
      </c>
      <c r="C196">
        <v>1.33009708737864</v>
      </c>
      <c r="D196">
        <v>0.75</v>
      </c>
      <c r="E196">
        <v>1.65</v>
      </c>
    </row>
    <row r="197" spans="1:5" x14ac:dyDescent="0.25">
      <c r="A197" t="s">
        <v>154</v>
      </c>
      <c r="B197" t="s">
        <v>167</v>
      </c>
      <c r="C197">
        <v>1.33009708737864</v>
      </c>
      <c r="D197">
        <v>1.44</v>
      </c>
      <c r="E197">
        <v>0.43</v>
      </c>
    </row>
    <row r="198" spans="1:5" x14ac:dyDescent="0.25">
      <c r="A198" t="s">
        <v>154</v>
      </c>
      <c r="B198" t="s">
        <v>168</v>
      </c>
      <c r="C198">
        <v>1.33009708737864</v>
      </c>
      <c r="D198">
        <v>0.82</v>
      </c>
      <c r="E198">
        <v>0.87</v>
      </c>
    </row>
    <row r="199" spans="1:5" x14ac:dyDescent="0.25">
      <c r="A199" t="s">
        <v>154</v>
      </c>
      <c r="B199" t="s">
        <v>156</v>
      </c>
      <c r="C199">
        <v>1.33009708737864</v>
      </c>
      <c r="D199">
        <v>1.65</v>
      </c>
      <c r="E199">
        <v>0.56999999999999995</v>
      </c>
    </row>
    <row r="200" spans="1:5" x14ac:dyDescent="0.25">
      <c r="A200" t="s">
        <v>154</v>
      </c>
      <c r="B200" t="s">
        <v>169</v>
      </c>
      <c r="C200">
        <v>1.33009708737864</v>
      </c>
      <c r="D200">
        <v>0.75</v>
      </c>
      <c r="E200">
        <v>1.05</v>
      </c>
    </row>
    <row r="201" spans="1:5" x14ac:dyDescent="0.25">
      <c r="A201" t="s">
        <v>154</v>
      </c>
      <c r="B201" t="s">
        <v>162</v>
      </c>
      <c r="C201">
        <v>1.33009708737864</v>
      </c>
      <c r="D201">
        <v>0.53</v>
      </c>
      <c r="E201">
        <v>0.86</v>
      </c>
    </row>
    <row r="202" spans="1:5" x14ac:dyDescent="0.25">
      <c r="A202" t="s">
        <v>154</v>
      </c>
      <c r="B202" t="s">
        <v>170</v>
      </c>
      <c r="C202">
        <v>1.33009708737864</v>
      </c>
      <c r="D202">
        <v>1.35</v>
      </c>
      <c r="E202">
        <v>1.91</v>
      </c>
    </row>
    <row r="203" spans="1:5" x14ac:dyDescent="0.25">
      <c r="A203" t="s">
        <v>154</v>
      </c>
      <c r="B203" t="s">
        <v>166</v>
      </c>
      <c r="C203">
        <v>1.33009708737864</v>
      </c>
      <c r="D203">
        <v>0.92</v>
      </c>
      <c r="E203">
        <v>0.74</v>
      </c>
    </row>
    <row r="204" spans="1:5" x14ac:dyDescent="0.25">
      <c r="A204" t="s">
        <v>154</v>
      </c>
      <c r="B204" t="s">
        <v>174</v>
      </c>
      <c r="C204">
        <v>1.33009708737864</v>
      </c>
      <c r="D204">
        <v>1.1599999999999999</v>
      </c>
      <c r="E204">
        <v>1.04</v>
      </c>
    </row>
    <row r="205" spans="1:5" x14ac:dyDescent="0.25">
      <c r="A205" t="s">
        <v>154</v>
      </c>
      <c r="B205" t="s">
        <v>172</v>
      </c>
      <c r="C205">
        <v>1.33009708737864</v>
      </c>
      <c r="D205">
        <v>0.6</v>
      </c>
      <c r="E205">
        <v>1.24</v>
      </c>
    </row>
    <row r="206" spans="1:5" x14ac:dyDescent="0.25">
      <c r="A206" t="s">
        <v>154</v>
      </c>
      <c r="B206" t="s">
        <v>171</v>
      </c>
      <c r="C206">
        <v>1.33009708737864</v>
      </c>
      <c r="D206">
        <v>0.68</v>
      </c>
      <c r="E206">
        <v>1.1299999999999999</v>
      </c>
    </row>
    <row r="207" spans="1:5" x14ac:dyDescent="0.25">
      <c r="A207" t="s">
        <v>154</v>
      </c>
      <c r="B207" t="s">
        <v>158</v>
      </c>
      <c r="C207">
        <v>1.33009708737864</v>
      </c>
      <c r="D207">
        <v>1.28</v>
      </c>
      <c r="E207">
        <v>1.24</v>
      </c>
    </row>
    <row r="208" spans="1:5" x14ac:dyDescent="0.25">
      <c r="A208" t="s">
        <v>154</v>
      </c>
      <c r="B208" t="s">
        <v>155</v>
      </c>
      <c r="C208">
        <v>1.33009708737864</v>
      </c>
      <c r="D208">
        <v>1.44</v>
      </c>
      <c r="E208">
        <v>1.1299999999999999</v>
      </c>
    </row>
    <row r="209" spans="1:5" x14ac:dyDescent="0.25">
      <c r="A209" t="s">
        <v>154</v>
      </c>
      <c r="B209" t="s">
        <v>157</v>
      </c>
      <c r="C209">
        <v>1.33009708737864</v>
      </c>
      <c r="D209">
        <v>1.28</v>
      </c>
      <c r="E209">
        <v>0.56999999999999995</v>
      </c>
    </row>
    <row r="210" spans="1:5" x14ac:dyDescent="0.25">
      <c r="A210" t="s">
        <v>154</v>
      </c>
      <c r="B210" t="s">
        <v>173</v>
      </c>
      <c r="C210">
        <v>1.33009708737864</v>
      </c>
      <c r="D210">
        <v>0.84</v>
      </c>
      <c r="E210">
        <v>1.06</v>
      </c>
    </row>
    <row r="211" spans="1:5" x14ac:dyDescent="0.25">
      <c r="A211" t="s">
        <v>175</v>
      </c>
      <c r="B211" t="s">
        <v>284</v>
      </c>
      <c r="C211">
        <v>1.19354838709677</v>
      </c>
      <c r="D211">
        <v>1.58</v>
      </c>
      <c r="E211">
        <v>0.91</v>
      </c>
    </row>
    <row r="212" spans="1:5" x14ac:dyDescent="0.25">
      <c r="A212" t="s">
        <v>175</v>
      </c>
      <c r="B212" t="s">
        <v>179</v>
      </c>
      <c r="C212">
        <v>1.19354838709677</v>
      </c>
      <c r="D212">
        <v>0.94</v>
      </c>
      <c r="E212">
        <v>1.71</v>
      </c>
    </row>
    <row r="213" spans="1:5" x14ac:dyDescent="0.25">
      <c r="A213" t="s">
        <v>175</v>
      </c>
      <c r="B213" t="s">
        <v>282</v>
      </c>
      <c r="C213">
        <v>1.19354838709677</v>
      </c>
      <c r="D213">
        <v>1.02</v>
      </c>
      <c r="E213">
        <v>0.71</v>
      </c>
    </row>
    <row r="214" spans="1:5" x14ac:dyDescent="0.25">
      <c r="A214" t="s">
        <v>175</v>
      </c>
      <c r="B214" t="s">
        <v>176</v>
      </c>
      <c r="C214">
        <v>1.19354838709677</v>
      </c>
      <c r="D214">
        <v>0.84</v>
      </c>
      <c r="E214">
        <v>0.71</v>
      </c>
    </row>
    <row r="215" spans="1:5" x14ac:dyDescent="0.25">
      <c r="A215" t="s">
        <v>175</v>
      </c>
      <c r="B215" t="s">
        <v>285</v>
      </c>
      <c r="C215">
        <v>1.19354838709677</v>
      </c>
      <c r="D215">
        <v>1.01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1.19354838709677</v>
      </c>
      <c r="D216">
        <v>0.65</v>
      </c>
      <c r="E216">
        <v>1.01</v>
      </c>
    </row>
    <row r="217" spans="1:5" x14ac:dyDescent="0.25">
      <c r="A217" t="s">
        <v>175</v>
      </c>
      <c r="B217" t="s">
        <v>281</v>
      </c>
      <c r="C217">
        <v>1.19354838709677</v>
      </c>
      <c r="D217">
        <v>0.56000000000000005</v>
      </c>
      <c r="E217">
        <v>1.72</v>
      </c>
    </row>
    <row r="218" spans="1:5" x14ac:dyDescent="0.25">
      <c r="A218" t="s">
        <v>175</v>
      </c>
      <c r="B218" t="s">
        <v>178</v>
      </c>
      <c r="C218">
        <v>1.19354838709677</v>
      </c>
      <c r="D218">
        <v>0.31</v>
      </c>
      <c r="E218">
        <v>1.1399999999999999</v>
      </c>
    </row>
    <row r="219" spans="1:5" x14ac:dyDescent="0.25">
      <c r="A219" t="s">
        <v>175</v>
      </c>
      <c r="B219" t="s">
        <v>278</v>
      </c>
      <c r="C219">
        <v>1.19354838709677</v>
      </c>
      <c r="D219">
        <v>0.84</v>
      </c>
      <c r="E219">
        <v>1.62</v>
      </c>
    </row>
    <row r="220" spans="1:5" x14ac:dyDescent="0.25">
      <c r="A220" t="s">
        <v>175</v>
      </c>
      <c r="B220" t="s">
        <v>276</v>
      </c>
      <c r="C220">
        <v>1.19354838709677</v>
      </c>
      <c r="D220">
        <v>2.33</v>
      </c>
      <c r="E220">
        <v>0.2</v>
      </c>
    </row>
    <row r="221" spans="1:5" x14ac:dyDescent="0.25">
      <c r="A221" t="s">
        <v>175</v>
      </c>
      <c r="B221" t="s">
        <v>279</v>
      </c>
      <c r="C221">
        <v>1.19354838709677</v>
      </c>
      <c r="D221">
        <v>1.58</v>
      </c>
      <c r="E221">
        <v>0.71</v>
      </c>
    </row>
    <row r="222" spans="1:5" x14ac:dyDescent="0.25">
      <c r="A222" t="s">
        <v>175</v>
      </c>
      <c r="B222" t="s">
        <v>283</v>
      </c>
      <c r="C222">
        <v>1.19354838709677</v>
      </c>
      <c r="D222">
        <v>0.93</v>
      </c>
      <c r="E222">
        <v>0.41</v>
      </c>
    </row>
    <row r="223" spans="1:5" x14ac:dyDescent="0.25">
      <c r="A223" t="s">
        <v>175</v>
      </c>
      <c r="B223" t="s">
        <v>177</v>
      </c>
      <c r="C223">
        <v>1.19354838709677</v>
      </c>
      <c r="D223">
        <v>0.65</v>
      </c>
      <c r="E223">
        <v>1.22</v>
      </c>
    </row>
    <row r="224" spans="1:5" x14ac:dyDescent="0.25">
      <c r="A224" t="s">
        <v>175</v>
      </c>
      <c r="B224" t="s">
        <v>280</v>
      </c>
      <c r="C224">
        <v>1.19354838709677</v>
      </c>
      <c r="D224">
        <v>0.63</v>
      </c>
      <c r="E224">
        <v>0.91</v>
      </c>
    </row>
    <row r="225" spans="1:5" x14ac:dyDescent="0.25">
      <c r="A225" t="s">
        <v>24</v>
      </c>
      <c r="B225" t="s">
        <v>292</v>
      </c>
      <c r="C225">
        <v>1.61578947368421</v>
      </c>
      <c r="D225">
        <v>1.51</v>
      </c>
      <c r="E225">
        <v>0.76</v>
      </c>
    </row>
    <row r="226" spans="1:5" x14ac:dyDescent="0.25">
      <c r="A226" t="s">
        <v>24</v>
      </c>
      <c r="B226" t="s">
        <v>289</v>
      </c>
      <c r="C226">
        <v>1.61578947368421</v>
      </c>
      <c r="D226">
        <v>0.68</v>
      </c>
      <c r="E226">
        <v>1.37</v>
      </c>
    </row>
    <row r="227" spans="1:5" x14ac:dyDescent="0.25">
      <c r="A227" t="s">
        <v>24</v>
      </c>
      <c r="B227" t="s">
        <v>180</v>
      </c>
      <c r="C227">
        <v>1.61578947368421</v>
      </c>
      <c r="D227">
        <v>1.17</v>
      </c>
      <c r="E227">
        <v>1.29</v>
      </c>
    </row>
    <row r="228" spans="1:5" x14ac:dyDescent="0.25">
      <c r="A228" t="s">
        <v>24</v>
      </c>
      <c r="B228" t="s">
        <v>326</v>
      </c>
      <c r="C228">
        <v>1.61578947368421</v>
      </c>
      <c r="D228">
        <v>0.83</v>
      </c>
      <c r="E228">
        <v>1.37</v>
      </c>
    </row>
    <row r="229" spans="1:5" x14ac:dyDescent="0.25">
      <c r="A229" t="s">
        <v>24</v>
      </c>
      <c r="B229" t="s">
        <v>288</v>
      </c>
      <c r="C229">
        <v>1.61578947368421</v>
      </c>
      <c r="D229">
        <v>0.89</v>
      </c>
      <c r="E229">
        <v>1.29</v>
      </c>
    </row>
    <row r="230" spans="1:5" x14ac:dyDescent="0.25">
      <c r="A230" t="s">
        <v>24</v>
      </c>
      <c r="B230" t="s">
        <v>287</v>
      </c>
      <c r="C230">
        <v>1.61578947368421</v>
      </c>
      <c r="D230">
        <v>0.68</v>
      </c>
      <c r="E230">
        <v>0.62</v>
      </c>
    </row>
    <row r="231" spans="1:5" x14ac:dyDescent="0.25">
      <c r="A231" t="s">
        <v>24</v>
      </c>
      <c r="B231" t="s">
        <v>293</v>
      </c>
      <c r="C231">
        <v>1.61578947368421</v>
      </c>
      <c r="D231">
        <v>0.87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1.61578947368421</v>
      </c>
      <c r="D232">
        <v>1.72</v>
      </c>
      <c r="E232">
        <v>0.99</v>
      </c>
    </row>
    <row r="233" spans="1:5" x14ac:dyDescent="0.25">
      <c r="A233" t="s">
        <v>24</v>
      </c>
      <c r="B233" t="s">
        <v>295</v>
      </c>
      <c r="C233">
        <v>1.61578947368421</v>
      </c>
      <c r="D233">
        <v>1.3</v>
      </c>
      <c r="E233">
        <v>0.55000000000000004</v>
      </c>
    </row>
    <row r="234" spans="1:5" x14ac:dyDescent="0.25">
      <c r="A234" t="s">
        <v>24</v>
      </c>
      <c r="B234" t="s">
        <v>25</v>
      </c>
      <c r="C234">
        <v>1.61578947368421</v>
      </c>
      <c r="D234">
        <v>0.99</v>
      </c>
      <c r="E234">
        <v>0.96</v>
      </c>
    </row>
    <row r="235" spans="1:5" x14ac:dyDescent="0.25">
      <c r="A235" t="s">
        <v>24</v>
      </c>
      <c r="B235" t="s">
        <v>327</v>
      </c>
      <c r="C235">
        <v>1.61578947368421</v>
      </c>
      <c r="D235">
        <v>1.24</v>
      </c>
      <c r="E235">
        <v>1.03</v>
      </c>
    </row>
    <row r="236" spans="1:5" x14ac:dyDescent="0.25">
      <c r="A236" t="s">
        <v>24</v>
      </c>
      <c r="B236" t="s">
        <v>286</v>
      </c>
      <c r="C236">
        <v>1.61578947368421</v>
      </c>
      <c r="D236">
        <v>1.72</v>
      </c>
      <c r="E236">
        <v>0.76</v>
      </c>
    </row>
    <row r="237" spans="1:5" x14ac:dyDescent="0.25">
      <c r="A237" t="s">
        <v>24</v>
      </c>
      <c r="B237" t="s">
        <v>291</v>
      </c>
      <c r="C237">
        <v>1.61578947368421</v>
      </c>
      <c r="D237">
        <v>0.19</v>
      </c>
      <c r="E237">
        <v>1.03</v>
      </c>
    </row>
    <row r="238" spans="1:5" x14ac:dyDescent="0.25">
      <c r="A238" t="s">
        <v>24</v>
      </c>
      <c r="B238" t="s">
        <v>26</v>
      </c>
      <c r="C238">
        <v>1.61578947368421</v>
      </c>
      <c r="D238">
        <v>1.55</v>
      </c>
      <c r="E238">
        <v>0.82</v>
      </c>
    </row>
    <row r="239" spans="1:5" x14ac:dyDescent="0.25">
      <c r="A239" t="s">
        <v>24</v>
      </c>
      <c r="B239" t="s">
        <v>184</v>
      </c>
      <c r="C239">
        <v>1.61578947368421</v>
      </c>
      <c r="D239">
        <v>1.17</v>
      </c>
      <c r="E239">
        <v>1.06</v>
      </c>
    </row>
    <row r="240" spans="1:5" x14ac:dyDescent="0.25">
      <c r="A240" t="s">
        <v>24</v>
      </c>
      <c r="B240" t="s">
        <v>290</v>
      </c>
      <c r="C240">
        <v>1.61578947368421</v>
      </c>
      <c r="D240">
        <v>0.89</v>
      </c>
      <c r="E240">
        <v>0.91</v>
      </c>
    </row>
    <row r="241" spans="1:5" x14ac:dyDescent="0.25">
      <c r="A241" t="s">
        <v>24</v>
      </c>
      <c r="B241" t="s">
        <v>183</v>
      </c>
      <c r="C241">
        <v>1.61578947368421</v>
      </c>
      <c r="D241">
        <v>0.69</v>
      </c>
      <c r="E241">
        <v>1.37</v>
      </c>
    </row>
    <row r="242" spans="1:5" x14ac:dyDescent="0.25">
      <c r="A242" t="s">
        <v>24</v>
      </c>
      <c r="B242" t="s">
        <v>182</v>
      </c>
      <c r="C242">
        <v>1.61578947368421</v>
      </c>
      <c r="D242">
        <v>0.89</v>
      </c>
      <c r="E242">
        <v>1.37</v>
      </c>
    </row>
    <row r="243" spans="1:5" x14ac:dyDescent="0.25">
      <c r="A243" t="s">
        <v>24</v>
      </c>
      <c r="B243" t="s">
        <v>185</v>
      </c>
      <c r="C243">
        <v>1.61578947368421</v>
      </c>
      <c r="D243">
        <v>0.43</v>
      </c>
      <c r="E243">
        <v>0.82</v>
      </c>
    </row>
    <row r="244" spans="1:5" x14ac:dyDescent="0.25">
      <c r="A244" t="s">
        <v>24</v>
      </c>
      <c r="B244" t="s">
        <v>181</v>
      </c>
      <c r="C244">
        <v>1.61578947368421</v>
      </c>
      <c r="D244">
        <v>0.74</v>
      </c>
      <c r="E244">
        <v>0.68</v>
      </c>
    </row>
    <row r="245" spans="1:5" x14ac:dyDescent="0.25">
      <c r="A245" t="s">
        <v>27</v>
      </c>
      <c r="B245" t="s">
        <v>187</v>
      </c>
      <c r="C245">
        <v>1.32085561497326</v>
      </c>
      <c r="D245">
        <v>0.59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1.32085561497326</v>
      </c>
      <c r="D246">
        <v>1.35</v>
      </c>
      <c r="E246">
        <v>1.54</v>
      </c>
    </row>
    <row r="247" spans="1:5" x14ac:dyDescent="0.25">
      <c r="A247" t="s">
        <v>27</v>
      </c>
      <c r="B247" t="s">
        <v>28</v>
      </c>
      <c r="C247">
        <v>1.32085561497326</v>
      </c>
      <c r="D247">
        <v>1.1399999999999999</v>
      </c>
      <c r="E247">
        <v>0.81</v>
      </c>
    </row>
    <row r="248" spans="1:5" x14ac:dyDescent="0.25">
      <c r="A248" t="s">
        <v>27</v>
      </c>
      <c r="B248" t="s">
        <v>186</v>
      </c>
      <c r="C248">
        <v>1.32085561497326</v>
      </c>
      <c r="D248">
        <v>1.43</v>
      </c>
      <c r="E248">
        <v>0.61</v>
      </c>
    </row>
    <row r="249" spans="1:5" x14ac:dyDescent="0.25">
      <c r="A249" t="s">
        <v>27</v>
      </c>
      <c r="B249" t="s">
        <v>189</v>
      </c>
      <c r="C249">
        <v>1.32085561497326</v>
      </c>
      <c r="D249">
        <v>0.3</v>
      </c>
      <c r="E249">
        <v>0.83</v>
      </c>
    </row>
    <row r="250" spans="1:5" x14ac:dyDescent="0.25">
      <c r="A250" t="s">
        <v>27</v>
      </c>
      <c r="B250" t="s">
        <v>297</v>
      </c>
      <c r="C250">
        <v>1.32085561497326</v>
      </c>
      <c r="D250">
        <v>0.68</v>
      </c>
      <c r="E250">
        <v>1.29</v>
      </c>
    </row>
    <row r="251" spans="1:5" x14ac:dyDescent="0.25">
      <c r="A251" t="s">
        <v>27</v>
      </c>
      <c r="B251" t="s">
        <v>298</v>
      </c>
      <c r="C251">
        <v>1.32085561497326</v>
      </c>
      <c r="D251">
        <v>1.43</v>
      </c>
      <c r="E251">
        <v>0.51</v>
      </c>
    </row>
    <row r="252" spans="1:5" x14ac:dyDescent="0.25">
      <c r="A252" t="s">
        <v>27</v>
      </c>
      <c r="B252" t="s">
        <v>31</v>
      </c>
      <c r="C252">
        <v>1.32085561497326</v>
      </c>
      <c r="D252">
        <v>0.61</v>
      </c>
      <c r="E252">
        <v>0.92</v>
      </c>
    </row>
    <row r="253" spans="1:5" x14ac:dyDescent="0.25">
      <c r="A253" t="s">
        <v>27</v>
      </c>
      <c r="B253" t="s">
        <v>195</v>
      </c>
      <c r="C253">
        <v>1.32085561497326</v>
      </c>
      <c r="D253">
        <v>1.51</v>
      </c>
      <c r="E253">
        <v>1.29</v>
      </c>
    </row>
    <row r="254" spans="1:5" x14ac:dyDescent="0.25">
      <c r="A254" t="s">
        <v>27</v>
      </c>
      <c r="B254" t="s">
        <v>188</v>
      </c>
      <c r="C254">
        <v>1.32085561497326</v>
      </c>
      <c r="D254">
        <v>1.43</v>
      </c>
      <c r="E254">
        <v>0.51</v>
      </c>
    </row>
    <row r="255" spans="1:5" x14ac:dyDescent="0.25">
      <c r="A255" t="s">
        <v>27</v>
      </c>
      <c r="B255" t="s">
        <v>296</v>
      </c>
      <c r="C255">
        <v>1.32085561497326</v>
      </c>
      <c r="D255">
        <v>0.76</v>
      </c>
      <c r="E255">
        <v>1.38</v>
      </c>
    </row>
    <row r="256" spans="1:5" x14ac:dyDescent="0.25">
      <c r="A256" t="s">
        <v>27</v>
      </c>
      <c r="B256" t="s">
        <v>190</v>
      </c>
      <c r="C256">
        <v>1.32085561497326</v>
      </c>
      <c r="D256">
        <v>0.85</v>
      </c>
      <c r="E256">
        <v>1.04</v>
      </c>
    </row>
    <row r="257" spans="1:5" x14ac:dyDescent="0.25">
      <c r="A257" t="s">
        <v>27</v>
      </c>
      <c r="B257" t="s">
        <v>192</v>
      </c>
      <c r="C257">
        <v>1.32085561497326</v>
      </c>
      <c r="D257">
        <v>1.18</v>
      </c>
      <c r="E257">
        <v>1.02</v>
      </c>
    </row>
    <row r="258" spans="1:5" x14ac:dyDescent="0.25">
      <c r="A258" t="s">
        <v>27</v>
      </c>
      <c r="B258" t="s">
        <v>329</v>
      </c>
      <c r="C258">
        <v>1.32085561497326</v>
      </c>
      <c r="D258">
        <v>0.83</v>
      </c>
      <c r="E258">
        <v>1.1100000000000001</v>
      </c>
    </row>
    <row r="259" spans="1:5" x14ac:dyDescent="0.25">
      <c r="A259" t="s">
        <v>27</v>
      </c>
      <c r="B259" t="s">
        <v>194</v>
      </c>
      <c r="C259">
        <v>1.32085561497326</v>
      </c>
      <c r="D259">
        <v>0.76</v>
      </c>
      <c r="E259">
        <v>1.1299999999999999</v>
      </c>
    </row>
    <row r="260" spans="1:5" x14ac:dyDescent="0.25">
      <c r="A260" t="s">
        <v>27</v>
      </c>
      <c r="B260" t="s">
        <v>299</v>
      </c>
      <c r="C260">
        <v>1.32085561497326</v>
      </c>
      <c r="D260">
        <v>1.29</v>
      </c>
      <c r="E260">
        <v>0.64</v>
      </c>
    </row>
    <row r="261" spans="1:5" x14ac:dyDescent="0.25">
      <c r="A261" t="s">
        <v>27</v>
      </c>
      <c r="B261" t="s">
        <v>328</v>
      </c>
      <c r="C261">
        <v>1.32085561497326</v>
      </c>
      <c r="D261">
        <v>1.43</v>
      </c>
      <c r="E261">
        <v>0.61</v>
      </c>
    </row>
    <row r="262" spans="1:5" x14ac:dyDescent="0.25">
      <c r="A262" t="s">
        <v>27</v>
      </c>
      <c r="B262" t="s">
        <v>193</v>
      </c>
      <c r="C262">
        <v>1.32085561497326</v>
      </c>
      <c r="D262">
        <v>0.91</v>
      </c>
      <c r="E262">
        <v>0.74</v>
      </c>
    </row>
    <row r="263" spans="1:5" x14ac:dyDescent="0.25">
      <c r="A263" t="s">
        <v>27</v>
      </c>
      <c r="B263" t="s">
        <v>30</v>
      </c>
      <c r="C263">
        <v>1.32085561497326</v>
      </c>
      <c r="D263">
        <v>0.93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1.32085561497326</v>
      </c>
      <c r="D264">
        <v>0.76</v>
      </c>
      <c r="E264">
        <v>1.66</v>
      </c>
    </row>
    <row r="265" spans="1:5" x14ac:dyDescent="0.25">
      <c r="A265" t="s">
        <v>196</v>
      </c>
      <c r="B265" t="s">
        <v>205</v>
      </c>
      <c r="C265">
        <v>1.5925925925925899</v>
      </c>
      <c r="D265">
        <v>1.41</v>
      </c>
      <c r="E265">
        <v>0.8</v>
      </c>
    </row>
    <row r="266" spans="1:5" x14ac:dyDescent="0.25">
      <c r="A266" t="s">
        <v>196</v>
      </c>
      <c r="B266" t="s">
        <v>306</v>
      </c>
      <c r="C266">
        <v>1.5925925925925899</v>
      </c>
      <c r="D266">
        <v>1.95</v>
      </c>
      <c r="E266">
        <v>0.56999999999999995</v>
      </c>
    </row>
    <row r="267" spans="1:5" x14ac:dyDescent="0.25">
      <c r="A267" t="s">
        <v>196</v>
      </c>
      <c r="B267" t="s">
        <v>206</v>
      </c>
      <c r="C267">
        <v>1.5925925925925899</v>
      </c>
      <c r="D267">
        <v>0.56000000000000005</v>
      </c>
      <c r="E267">
        <v>1.43</v>
      </c>
    </row>
    <row r="268" spans="1:5" x14ac:dyDescent="0.25">
      <c r="A268" t="s">
        <v>196</v>
      </c>
      <c r="B268" t="s">
        <v>197</v>
      </c>
      <c r="C268">
        <v>1.5925925925925899</v>
      </c>
      <c r="D268">
        <v>0.91</v>
      </c>
      <c r="E268">
        <v>2</v>
      </c>
    </row>
    <row r="269" spans="1:5" x14ac:dyDescent="0.25">
      <c r="A269" t="s">
        <v>196</v>
      </c>
      <c r="B269" t="s">
        <v>307</v>
      </c>
      <c r="C269">
        <v>1.5925925925925899</v>
      </c>
      <c r="D269">
        <v>1.05</v>
      </c>
      <c r="E269">
        <v>0.56999999999999995</v>
      </c>
    </row>
    <row r="270" spans="1:5" x14ac:dyDescent="0.25">
      <c r="A270" t="s">
        <v>196</v>
      </c>
      <c r="B270" t="s">
        <v>204</v>
      </c>
      <c r="C270">
        <v>1.5925925925925899</v>
      </c>
      <c r="D270">
        <v>0.98</v>
      </c>
      <c r="E270">
        <v>1.43</v>
      </c>
    </row>
    <row r="271" spans="1:5" x14ac:dyDescent="0.25">
      <c r="A271" t="s">
        <v>196</v>
      </c>
      <c r="B271" t="s">
        <v>302</v>
      </c>
      <c r="C271">
        <v>1.5925925925925899</v>
      </c>
      <c r="D271">
        <v>0.7</v>
      </c>
      <c r="E271">
        <v>0.56999999999999995</v>
      </c>
    </row>
    <row r="272" spans="1:5" x14ac:dyDescent="0.25">
      <c r="A272" t="s">
        <v>196</v>
      </c>
      <c r="B272" t="s">
        <v>305</v>
      </c>
      <c r="C272">
        <v>1.5925925925925899</v>
      </c>
      <c r="D272">
        <v>0.94</v>
      </c>
      <c r="E272">
        <v>0.88</v>
      </c>
    </row>
    <row r="273" spans="1:5" x14ac:dyDescent="0.25">
      <c r="A273" t="s">
        <v>196</v>
      </c>
      <c r="B273" t="s">
        <v>202</v>
      </c>
      <c r="C273">
        <v>1.5925925925925899</v>
      </c>
      <c r="D273">
        <v>0.98</v>
      </c>
      <c r="E273">
        <v>0.64</v>
      </c>
    </row>
    <row r="274" spans="1:5" x14ac:dyDescent="0.25">
      <c r="A274" t="s">
        <v>196</v>
      </c>
      <c r="B274" t="s">
        <v>200</v>
      </c>
      <c r="C274">
        <v>1.5925925925925899</v>
      </c>
      <c r="D274">
        <v>1.47</v>
      </c>
      <c r="E274">
        <v>0.43</v>
      </c>
    </row>
    <row r="275" spans="1:5" x14ac:dyDescent="0.25">
      <c r="A275" t="s">
        <v>196</v>
      </c>
      <c r="B275" t="s">
        <v>199</v>
      </c>
      <c r="C275">
        <v>1.5925925925925899</v>
      </c>
      <c r="D275">
        <v>1.33</v>
      </c>
      <c r="E275">
        <v>1.5</v>
      </c>
    </row>
    <row r="276" spans="1:5" x14ac:dyDescent="0.25">
      <c r="A276" t="s">
        <v>196</v>
      </c>
      <c r="B276" t="s">
        <v>303</v>
      </c>
      <c r="C276">
        <v>1.5925925925925899</v>
      </c>
      <c r="D276">
        <v>0.88</v>
      </c>
      <c r="E276">
        <v>0.96</v>
      </c>
    </row>
    <row r="277" spans="1:5" x14ac:dyDescent="0.25">
      <c r="A277" t="s">
        <v>196</v>
      </c>
      <c r="B277" t="s">
        <v>201</v>
      </c>
      <c r="C277">
        <v>1.5925925925925899</v>
      </c>
      <c r="D277">
        <v>0.94</v>
      </c>
      <c r="E277">
        <v>0.77</v>
      </c>
    </row>
    <row r="278" spans="1:5" x14ac:dyDescent="0.25">
      <c r="A278" t="s">
        <v>196</v>
      </c>
      <c r="B278" t="s">
        <v>304</v>
      </c>
      <c r="C278">
        <v>1.5925925925925899</v>
      </c>
      <c r="D278">
        <v>0.77</v>
      </c>
      <c r="E278">
        <v>1.93</v>
      </c>
    </row>
    <row r="279" spans="1:5" x14ac:dyDescent="0.25">
      <c r="A279" t="s">
        <v>196</v>
      </c>
      <c r="B279" t="s">
        <v>198</v>
      </c>
      <c r="C279">
        <v>1.5925925925925899</v>
      </c>
      <c r="D279">
        <v>1.1200000000000001</v>
      </c>
      <c r="E279">
        <v>0.21</v>
      </c>
    </row>
    <row r="280" spans="1:5" x14ac:dyDescent="0.25">
      <c r="A280" t="s">
        <v>196</v>
      </c>
      <c r="B280" t="s">
        <v>300</v>
      </c>
      <c r="C280">
        <v>1.5925925925925899</v>
      </c>
      <c r="D280">
        <v>0.63</v>
      </c>
      <c r="E280">
        <v>1.07</v>
      </c>
    </row>
    <row r="281" spans="1:5" x14ac:dyDescent="0.25">
      <c r="A281" t="s">
        <v>196</v>
      </c>
      <c r="B281" t="s">
        <v>301</v>
      </c>
      <c r="C281">
        <v>1.5925925925925899</v>
      </c>
      <c r="D281">
        <v>0.91</v>
      </c>
      <c r="E281">
        <v>1.5</v>
      </c>
    </row>
    <row r="282" spans="1:5" x14ac:dyDescent="0.25">
      <c r="A282" t="s">
        <v>196</v>
      </c>
      <c r="B282" t="s">
        <v>203</v>
      </c>
      <c r="C282">
        <v>1.5925925925925899</v>
      </c>
      <c r="D282">
        <v>0.56000000000000005</v>
      </c>
      <c r="E282">
        <v>0.71</v>
      </c>
    </row>
    <row r="283" spans="1:5" x14ac:dyDescent="0.25">
      <c r="A283" t="s">
        <v>32</v>
      </c>
      <c r="B283" t="s">
        <v>331</v>
      </c>
      <c r="C283">
        <v>1.2734375</v>
      </c>
      <c r="D283">
        <v>0.56000000000000005</v>
      </c>
      <c r="E283">
        <v>1</v>
      </c>
    </row>
    <row r="284" spans="1:5" x14ac:dyDescent="0.25">
      <c r="A284" t="s">
        <v>32</v>
      </c>
      <c r="B284" t="s">
        <v>36</v>
      </c>
      <c r="C284">
        <v>1.2734375</v>
      </c>
      <c r="D284">
        <v>1.68</v>
      </c>
      <c r="E284">
        <v>0.87</v>
      </c>
    </row>
    <row r="285" spans="1:5" x14ac:dyDescent="0.25">
      <c r="A285" t="s">
        <v>32</v>
      </c>
      <c r="B285" t="s">
        <v>212</v>
      </c>
      <c r="C285">
        <v>1.2734375</v>
      </c>
      <c r="D285">
        <v>0.65</v>
      </c>
      <c r="E285">
        <v>1.6</v>
      </c>
    </row>
    <row r="286" spans="1:5" x14ac:dyDescent="0.25">
      <c r="A286" t="s">
        <v>32</v>
      </c>
      <c r="B286" t="s">
        <v>311</v>
      </c>
      <c r="C286">
        <v>1.2734375</v>
      </c>
      <c r="D286">
        <v>0.88</v>
      </c>
      <c r="E286">
        <v>1.85</v>
      </c>
    </row>
    <row r="287" spans="1:5" x14ac:dyDescent="0.25">
      <c r="A287" t="s">
        <v>32</v>
      </c>
      <c r="B287" t="s">
        <v>210</v>
      </c>
      <c r="C287">
        <v>1.2734375</v>
      </c>
      <c r="D287">
        <v>1.35</v>
      </c>
      <c r="E287">
        <v>1.1200000000000001</v>
      </c>
    </row>
    <row r="288" spans="1:5" x14ac:dyDescent="0.25">
      <c r="A288" t="s">
        <v>32</v>
      </c>
      <c r="B288" t="s">
        <v>312</v>
      </c>
      <c r="C288">
        <v>1.2734375</v>
      </c>
      <c r="D288">
        <v>0.56000000000000005</v>
      </c>
      <c r="E288">
        <v>0.75</v>
      </c>
    </row>
    <row r="289" spans="1:5" x14ac:dyDescent="0.25">
      <c r="A289" t="s">
        <v>32</v>
      </c>
      <c r="B289" t="s">
        <v>209</v>
      </c>
      <c r="C289">
        <v>1.2734375</v>
      </c>
      <c r="D289">
        <v>0.79</v>
      </c>
      <c r="E289">
        <v>1.24</v>
      </c>
    </row>
    <row r="290" spans="1:5" x14ac:dyDescent="0.25">
      <c r="A290" t="s">
        <v>32</v>
      </c>
      <c r="B290" t="s">
        <v>313</v>
      </c>
      <c r="C290">
        <v>1.2734375</v>
      </c>
      <c r="D290">
        <v>0.56000000000000005</v>
      </c>
      <c r="E290">
        <v>1</v>
      </c>
    </row>
    <row r="291" spans="1:5" x14ac:dyDescent="0.25">
      <c r="A291" t="s">
        <v>32</v>
      </c>
      <c r="B291" t="s">
        <v>309</v>
      </c>
      <c r="C291">
        <v>1.2734375</v>
      </c>
      <c r="D291">
        <v>1.08</v>
      </c>
      <c r="E291">
        <v>0.87</v>
      </c>
    </row>
    <row r="292" spans="1:5" x14ac:dyDescent="0.25">
      <c r="A292" t="s">
        <v>32</v>
      </c>
      <c r="B292" t="s">
        <v>308</v>
      </c>
      <c r="C292">
        <v>1.2734375</v>
      </c>
      <c r="D292">
        <v>0.88</v>
      </c>
      <c r="E292">
        <v>1.2</v>
      </c>
    </row>
    <row r="293" spans="1:5" x14ac:dyDescent="0.25">
      <c r="A293" t="s">
        <v>32</v>
      </c>
      <c r="B293" t="s">
        <v>207</v>
      </c>
      <c r="C293">
        <v>1.2734375</v>
      </c>
      <c r="D293">
        <v>1.35</v>
      </c>
      <c r="E293">
        <v>0.75</v>
      </c>
    </row>
    <row r="294" spans="1:5" x14ac:dyDescent="0.25">
      <c r="A294" t="s">
        <v>32</v>
      </c>
      <c r="B294" t="s">
        <v>330</v>
      </c>
      <c r="C294">
        <v>1.2734375</v>
      </c>
      <c r="D294">
        <v>0.67</v>
      </c>
      <c r="E294">
        <v>0.62</v>
      </c>
    </row>
    <row r="295" spans="1:5" x14ac:dyDescent="0.25">
      <c r="A295" t="s">
        <v>32</v>
      </c>
      <c r="B295" t="s">
        <v>35</v>
      </c>
      <c r="C295">
        <v>1.2734375</v>
      </c>
      <c r="D295">
        <v>1.87</v>
      </c>
      <c r="E295">
        <v>0.98</v>
      </c>
    </row>
    <row r="296" spans="1:5" x14ac:dyDescent="0.25">
      <c r="A296" t="s">
        <v>32</v>
      </c>
      <c r="B296" t="s">
        <v>34</v>
      </c>
      <c r="C296">
        <v>1.2734375</v>
      </c>
      <c r="D296">
        <v>0.79</v>
      </c>
      <c r="E296">
        <v>0.87</v>
      </c>
    </row>
    <row r="297" spans="1:5" x14ac:dyDescent="0.25">
      <c r="A297" t="s">
        <v>32</v>
      </c>
      <c r="B297" t="s">
        <v>310</v>
      </c>
      <c r="C297">
        <v>1.2734375</v>
      </c>
      <c r="D297">
        <v>0.56000000000000005</v>
      </c>
      <c r="E297">
        <v>1.24</v>
      </c>
    </row>
    <row r="298" spans="1:5" x14ac:dyDescent="0.25">
      <c r="A298" t="s">
        <v>32</v>
      </c>
      <c r="B298" t="s">
        <v>208</v>
      </c>
      <c r="C298">
        <v>1.2734375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1.2734375</v>
      </c>
      <c r="D299">
        <v>1.68</v>
      </c>
      <c r="E299">
        <v>0.62</v>
      </c>
    </row>
    <row r="300" spans="1:5" x14ac:dyDescent="0.25">
      <c r="A300" t="s">
        <v>32</v>
      </c>
      <c r="B300" t="s">
        <v>211</v>
      </c>
      <c r="C300">
        <v>1.2734375</v>
      </c>
      <c r="D300">
        <v>0.79</v>
      </c>
      <c r="E300">
        <v>0.87</v>
      </c>
    </row>
    <row r="301" spans="1:5" x14ac:dyDescent="0.25">
      <c r="A301" t="s">
        <v>213</v>
      </c>
      <c r="B301" t="s">
        <v>221</v>
      </c>
      <c r="C301">
        <v>1.29285714285714</v>
      </c>
      <c r="D301">
        <v>1.25</v>
      </c>
      <c r="E301">
        <v>0.91</v>
      </c>
    </row>
    <row r="302" spans="1:5" x14ac:dyDescent="0.25">
      <c r="A302" t="s">
        <v>213</v>
      </c>
      <c r="B302" t="s">
        <v>214</v>
      </c>
      <c r="C302">
        <v>1.29285714285714</v>
      </c>
      <c r="D302">
        <v>1.62</v>
      </c>
      <c r="E302">
        <v>0.54</v>
      </c>
    </row>
    <row r="303" spans="1:5" x14ac:dyDescent="0.25">
      <c r="A303" t="s">
        <v>213</v>
      </c>
      <c r="B303" t="s">
        <v>217</v>
      </c>
      <c r="C303">
        <v>1.29285714285714</v>
      </c>
      <c r="D303">
        <v>0.9</v>
      </c>
      <c r="E303">
        <v>0.92</v>
      </c>
    </row>
    <row r="304" spans="1:5" x14ac:dyDescent="0.25">
      <c r="A304" t="s">
        <v>213</v>
      </c>
      <c r="B304" t="s">
        <v>216</v>
      </c>
      <c r="C304">
        <v>1.29285714285714</v>
      </c>
      <c r="D304">
        <v>0.57999999999999996</v>
      </c>
      <c r="E304">
        <v>1.41</v>
      </c>
    </row>
    <row r="305" spans="1:5" x14ac:dyDescent="0.25">
      <c r="A305" t="s">
        <v>213</v>
      </c>
      <c r="B305" t="s">
        <v>218</v>
      </c>
      <c r="C305">
        <v>1.29285714285714</v>
      </c>
      <c r="D305">
        <v>0.97</v>
      </c>
      <c r="E305">
        <v>1.1299999999999999</v>
      </c>
    </row>
    <row r="306" spans="1:5" x14ac:dyDescent="0.25">
      <c r="A306" t="s">
        <v>213</v>
      </c>
      <c r="B306" t="s">
        <v>219</v>
      </c>
      <c r="C306">
        <v>1.29285714285714</v>
      </c>
      <c r="D306">
        <v>1.05</v>
      </c>
      <c r="E306">
        <v>0.93</v>
      </c>
    </row>
    <row r="307" spans="1:5" x14ac:dyDescent="0.25">
      <c r="A307" t="s">
        <v>213</v>
      </c>
      <c r="B307" t="s">
        <v>215</v>
      </c>
      <c r="C307">
        <v>1.29285714285714</v>
      </c>
      <c r="D307">
        <v>0.91</v>
      </c>
      <c r="E307">
        <v>1.1599999999999999</v>
      </c>
    </row>
    <row r="308" spans="1:5" x14ac:dyDescent="0.25">
      <c r="A308" t="s">
        <v>213</v>
      </c>
      <c r="B308" t="s">
        <v>314</v>
      </c>
      <c r="C308">
        <v>1.29285714285714</v>
      </c>
      <c r="D308">
        <v>0.64</v>
      </c>
      <c r="E308">
        <v>1.41</v>
      </c>
    </row>
    <row r="309" spans="1:5" x14ac:dyDescent="0.25">
      <c r="A309" t="s">
        <v>213</v>
      </c>
      <c r="B309" t="s">
        <v>315</v>
      </c>
      <c r="C309">
        <v>1.29285714285714</v>
      </c>
      <c r="D309">
        <v>2.4500000000000002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1.29285714285714</v>
      </c>
      <c r="D310">
        <v>0.64</v>
      </c>
      <c r="E310">
        <v>1.63</v>
      </c>
    </row>
    <row r="311" spans="1:5" x14ac:dyDescent="0.25">
      <c r="A311" t="s">
        <v>213</v>
      </c>
      <c r="B311" t="s">
        <v>222</v>
      </c>
      <c r="C311">
        <v>1.29285714285714</v>
      </c>
      <c r="D311">
        <v>0.32</v>
      </c>
      <c r="E311">
        <v>0.78</v>
      </c>
    </row>
    <row r="312" spans="1:5" x14ac:dyDescent="0.25">
      <c r="A312" t="s">
        <v>213</v>
      </c>
      <c r="B312" t="s">
        <v>223</v>
      </c>
      <c r="C312">
        <v>1.29285714285714</v>
      </c>
      <c r="D312">
        <v>0.62</v>
      </c>
      <c r="E312">
        <v>1.1000000000000001</v>
      </c>
    </row>
    <row r="313" spans="1:5" x14ac:dyDescent="0.25">
      <c r="A313" t="s">
        <v>37</v>
      </c>
      <c r="B313" t="s">
        <v>224</v>
      </c>
      <c r="C313">
        <v>1.81034482758621</v>
      </c>
      <c r="D313">
        <v>0.79</v>
      </c>
      <c r="E313">
        <v>2.02</v>
      </c>
    </row>
    <row r="314" spans="1:5" x14ac:dyDescent="0.25">
      <c r="A314" t="s">
        <v>37</v>
      </c>
      <c r="B314" t="s">
        <v>229</v>
      </c>
      <c r="C314">
        <v>1.81034482758621</v>
      </c>
      <c r="D314">
        <v>0.37</v>
      </c>
      <c r="E314">
        <v>0.62</v>
      </c>
    </row>
    <row r="315" spans="1:5" x14ac:dyDescent="0.25">
      <c r="A315" t="s">
        <v>37</v>
      </c>
      <c r="B315" t="s">
        <v>227</v>
      </c>
      <c r="C315">
        <v>1.81034482758621</v>
      </c>
      <c r="D315">
        <v>0.55000000000000004</v>
      </c>
      <c r="E315">
        <v>0.3</v>
      </c>
    </row>
    <row r="316" spans="1:5" x14ac:dyDescent="0.25">
      <c r="A316" t="s">
        <v>37</v>
      </c>
      <c r="B316" t="s">
        <v>226</v>
      </c>
      <c r="C316">
        <v>1.81034482758621</v>
      </c>
      <c r="D316">
        <v>1.1000000000000001</v>
      </c>
      <c r="E316">
        <v>0.74</v>
      </c>
    </row>
    <row r="317" spans="1:5" x14ac:dyDescent="0.25">
      <c r="A317" t="s">
        <v>37</v>
      </c>
      <c r="B317" t="s">
        <v>39</v>
      </c>
      <c r="C317">
        <v>1.81034482758621</v>
      </c>
      <c r="D317">
        <v>0.92</v>
      </c>
      <c r="E317">
        <v>0.74</v>
      </c>
    </row>
    <row r="318" spans="1:5" x14ac:dyDescent="0.25">
      <c r="A318" t="s">
        <v>37</v>
      </c>
      <c r="B318" t="s">
        <v>225</v>
      </c>
      <c r="C318">
        <v>1.81034482758621</v>
      </c>
      <c r="D318">
        <v>2.13</v>
      </c>
      <c r="E318">
        <v>1.17</v>
      </c>
    </row>
    <row r="319" spans="1:5" x14ac:dyDescent="0.25">
      <c r="A319" t="s">
        <v>37</v>
      </c>
      <c r="B319" t="s">
        <v>231</v>
      </c>
      <c r="C319">
        <v>1.81034482758621</v>
      </c>
      <c r="D319">
        <v>0.99</v>
      </c>
      <c r="E319">
        <v>0.74</v>
      </c>
    </row>
    <row r="320" spans="1:5" x14ac:dyDescent="0.25">
      <c r="A320" t="s">
        <v>37</v>
      </c>
      <c r="B320" t="s">
        <v>38</v>
      </c>
      <c r="C320">
        <v>1.81034482758621</v>
      </c>
      <c r="D320">
        <v>0.66</v>
      </c>
      <c r="E320">
        <v>0.59</v>
      </c>
    </row>
    <row r="321" spans="1:5" x14ac:dyDescent="0.25">
      <c r="A321" t="s">
        <v>37</v>
      </c>
      <c r="B321" t="s">
        <v>228</v>
      </c>
      <c r="C321">
        <v>1.81034482758621</v>
      </c>
      <c r="D321">
        <v>0.95</v>
      </c>
      <c r="E321">
        <v>1.7</v>
      </c>
    </row>
    <row r="322" spans="1:5" x14ac:dyDescent="0.25">
      <c r="A322" t="s">
        <v>37</v>
      </c>
      <c r="B322" t="s">
        <v>230</v>
      </c>
      <c r="C322">
        <v>1.81034482758621</v>
      </c>
      <c r="D322">
        <v>1.38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1.3350515463917501</v>
      </c>
      <c r="D343">
        <v>0.61</v>
      </c>
      <c r="E343">
        <v>1.2</v>
      </c>
    </row>
    <row r="344" spans="1:5" x14ac:dyDescent="0.25">
      <c r="A344" t="s">
        <v>340</v>
      </c>
      <c r="B344" t="s">
        <v>352</v>
      </c>
      <c r="C344">
        <v>1.3350515463917501</v>
      </c>
      <c r="D344">
        <v>1.08</v>
      </c>
      <c r="E344">
        <v>0.78</v>
      </c>
    </row>
    <row r="345" spans="1:5" x14ac:dyDescent="0.25">
      <c r="A345" t="s">
        <v>340</v>
      </c>
      <c r="B345" t="s">
        <v>353</v>
      </c>
      <c r="C345">
        <v>1.3350515463917501</v>
      </c>
      <c r="D345">
        <v>1.8</v>
      </c>
      <c r="E345">
        <v>0.26</v>
      </c>
    </row>
    <row r="346" spans="1:5" x14ac:dyDescent="0.25">
      <c r="A346" t="s">
        <v>340</v>
      </c>
      <c r="B346" t="s">
        <v>354</v>
      </c>
      <c r="C346">
        <v>1.3350515463917501</v>
      </c>
      <c r="D346">
        <v>1.75</v>
      </c>
      <c r="E346">
        <v>0.98</v>
      </c>
    </row>
    <row r="347" spans="1:5" x14ac:dyDescent="0.25">
      <c r="A347" t="s">
        <v>340</v>
      </c>
      <c r="B347" t="s">
        <v>356</v>
      </c>
      <c r="C347">
        <v>1.3350515463917501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1.3350515463917501</v>
      </c>
      <c r="D348">
        <v>0.67</v>
      </c>
      <c r="E348">
        <v>1.1499999999999999</v>
      </c>
    </row>
    <row r="349" spans="1:5" x14ac:dyDescent="0.25">
      <c r="A349" t="s">
        <v>340</v>
      </c>
      <c r="B349" t="s">
        <v>365</v>
      </c>
      <c r="C349">
        <v>1.3350515463917501</v>
      </c>
      <c r="D349">
        <v>1.1200000000000001</v>
      </c>
      <c r="E349">
        <v>1.5</v>
      </c>
    </row>
    <row r="350" spans="1:5" x14ac:dyDescent="0.25">
      <c r="A350" t="s">
        <v>340</v>
      </c>
      <c r="B350" t="s">
        <v>377</v>
      </c>
      <c r="C350">
        <v>1.3350515463917501</v>
      </c>
      <c r="D350">
        <v>0.37</v>
      </c>
      <c r="E350">
        <v>0.88</v>
      </c>
    </row>
    <row r="351" spans="1:5" x14ac:dyDescent="0.25">
      <c r="A351" t="s">
        <v>340</v>
      </c>
      <c r="B351" t="s">
        <v>378</v>
      </c>
      <c r="C351">
        <v>1.3350515463917501</v>
      </c>
      <c r="D351">
        <v>0.6</v>
      </c>
      <c r="E351">
        <v>1.32</v>
      </c>
    </row>
    <row r="352" spans="1:5" x14ac:dyDescent="0.25">
      <c r="A352" t="s">
        <v>340</v>
      </c>
      <c r="B352" t="s">
        <v>385</v>
      </c>
      <c r="C352">
        <v>1.3350515463917501</v>
      </c>
      <c r="D352">
        <v>0.67</v>
      </c>
      <c r="E352">
        <v>0.71</v>
      </c>
    </row>
    <row r="353" spans="1:5" x14ac:dyDescent="0.25">
      <c r="A353" t="s">
        <v>340</v>
      </c>
      <c r="B353" t="s">
        <v>387</v>
      </c>
      <c r="C353">
        <v>1.3350515463917501</v>
      </c>
      <c r="D353">
        <v>1.2</v>
      </c>
      <c r="E353">
        <v>1.1499999999999999</v>
      </c>
    </row>
    <row r="354" spans="1:5" x14ac:dyDescent="0.25">
      <c r="A354" t="s">
        <v>340</v>
      </c>
      <c r="B354" t="s">
        <v>390</v>
      </c>
      <c r="C354">
        <v>1.3350515463917501</v>
      </c>
      <c r="D354">
        <v>0.37</v>
      </c>
      <c r="E354">
        <v>0.88</v>
      </c>
    </row>
    <row r="355" spans="1:5" x14ac:dyDescent="0.25">
      <c r="A355" t="s">
        <v>340</v>
      </c>
      <c r="B355" t="s">
        <v>394</v>
      </c>
      <c r="C355">
        <v>1.3350515463917501</v>
      </c>
      <c r="D355">
        <v>1.33</v>
      </c>
      <c r="E355">
        <v>1.18</v>
      </c>
    </row>
    <row r="356" spans="1:5" x14ac:dyDescent="0.25">
      <c r="A356" t="s">
        <v>340</v>
      </c>
      <c r="B356" t="s">
        <v>405</v>
      </c>
      <c r="C356">
        <v>1.3350515463917501</v>
      </c>
      <c r="D356">
        <v>0.82</v>
      </c>
      <c r="E356">
        <v>1.23</v>
      </c>
    </row>
    <row r="357" spans="1:5" x14ac:dyDescent="0.25">
      <c r="A357" t="s">
        <v>340</v>
      </c>
      <c r="B357" t="s">
        <v>413</v>
      </c>
      <c r="C357">
        <v>1.3350515463917501</v>
      </c>
      <c r="D357">
        <v>1.4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1.3350515463917501</v>
      </c>
      <c r="D358">
        <v>1.25</v>
      </c>
      <c r="E358">
        <v>0.69</v>
      </c>
    </row>
    <row r="359" spans="1:5" x14ac:dyDescent="0.25">
      <c r="A359" t="s">
        <v>340</v>
      </c>
      <c r="B359" t="s">
        <v>418</v>
      </c>
      <c r="C359">
        <v>1.3350515463917501</v>
      </c>
      <c r="D359">
        <v>1.05</v>
      </c>
      <c r="E359">
        <v>0.79</v>
      </c>
    </row>
    <row r="360" spans="1:5" x14ac:dyDescent="0.25">
      <c r="A360" t="s">
        <v>340</v>
      </c>
      <c r="B360" t="s">
        <v>428</v>
      </c>
      <c r="C360">
        <v>1.3350515463917501</v>
      </c>
      <c r="D360">
        <v>1.1200000000000001</v>
      </c>
      <c r="E360">
        <v>1.23</v>
      </c>
    </row>
    <row r="361" spans="1:5" x14ac:dyDescent="0.25">
      <c r="A361" t="s">
        <v>340</v>
      </c>
      <c r="B361" t="s">
        <v>429</v>
      </c>
      <c r="C361">
        <v>1.3350515463917501</v>
      </c>
      <c r="D361">
        <v>0.82</v>
      </c>
      <c r="E361">
        <v>1.41</v>
      </c>
    </row>
    <row r="362" spans="1:5" x14ac:dyDescent="0.25">
      <c r="A362" t="s">
        <v>340</v>
      </c>
      <c r="B362" t="s">
        <v>431</v>
      </c>
      <c r="C362">
        <v>1.3350515463917501</v>
      </c>
      <c r="D362">
        <v>1.2</v>
      </c>
      <c r="E362">
        <v>0.79</v>
      </c>
    </row>
    <row r="363" spans="1:5" x14ac:dyDescent="0.25">
      <c r="A363" t="s">
        <v>342</v>
      </c>
      <c r="B363" t="s">
        <v>343</v>
      </c>
      <c r="C363">
        <v>1.1422594142259399</v>
      </c>
      <c r="D363">
        <v>0.8</v>
      </c>
      <c r="E363">
        <v>1.32</v>
      </c>
    </row>
    <row r="364" spans="1:5" x14ac:dyDescent="0.25">
      <c r="A364" t="s">
        <v>342</v>
      </c>
      <c r="B364" t="s">
        <v>346</v>
      </c>
      <c r="C364">
        <v>1.1422594142259399</v>
      </c>
      <c r="D364">
        <v>0.61</v>
      </c>
      <c r="E364">
        <v>1.21</v>
      </c>
    </row>
    <row r="365" spans="1:5" x14ac:dyDescent="0.25">
      <c r="A365" t="s">
        <v>342</v>
      </c>
      <c r="B365" t="s">
        <v>348</v>
      </c>
      <c r="C365">
        <v>1.1422594142259399</v>
      </c>
      <c r="D365">
        <v>1.35</v>
      </c>
      <c r="E365">
        <v>0.88</v>
      </c>
    </row>
    <row r="366" spans="1:5" x14ac:dyDescent="0.25">
      <c r="A366" t="s">
        <v>342</v>
      </c>
      <c r="B366" t="s">
        <v>363</v>
      </c>
      <c r="C366">
        <v>1.1422594142259399</v>
      </c>
      <c r="D366">
        <v>1.1399999999999999</v>
      </c>
      <c r="E366">
        <v>1.58</v>
      </c>
    </row>
    <row r="367" spans="1:5" x14ac:dyDescent="0.25">
      <c r="A367" t="s">
        <v>342</v>
      </c>
      <c r="B367" t="s">
        <v>364</v>
      </c>
      <c r="C367">
        <v>1.1422594142259399</v>
      </c>
      <c r="D367">
        <v>0.88</v>
      </c>
      <c r="E367">
        <v>0.99</v>
      </c>
    </row>
    <row r="368" spans="1:5" x14ac:dyDescent="0.25">
      <c r="A368" t="s">
        <v>342</v>
      </c>
      <c r="B368" t="s">
        <v>380</v>
      </c>
      <c r="C368">
        <v>1.1422594142259399</v>
      </c>
      <c r="D368">
        <v>1.51</v>
      </c>
      <c r="E368">
        <v>0.44</v>
      </c>
    </row>
    <row r="369" spans="1:5" x14ac:dyDescent="0.25">
      <c r="A369" t="s">
        <v>342</v>
      </c>
      <c r="B369" t="s">
        <v>384</v>
      </c>
      <c r="C369">
        <v>1.1422594142259399</v>
      </c>
      <c r="D369">
        <v>0.56000000000000005</v>
      </c>
      <c r="E369">
        <v>0.77</v>
      </c>
    </row>
    <row r="370" spans="1:5" x14ac:dyDescent="0.25">
      <c r="A370" t="s">
        <v>342</v>
      </c>
      <c r="B370" t="s">
        <v>386</v>
      </c>
      <c r="C370">
        <v>1.1422594142259399</v>
      </c>
      <c r="D370">
        <v>0.64</v>
      </c>
      <c r="E370">
        <v>0.55000000000000004</v>
      </c>
    </row>
    <row r="371" spans="1:5" x14ac:dyDescent="0.25">
      <c r="A371" t="s">
        <v>342</v>
      </c>
      <c r="B371" t="s">
        <v>392</v>
      </c>
      <c r="C371">
        <v>1.1422594142259399</v>
      </c>
      <c r="D371">
        <v>1.35</v>
      </c>
      <c r="E371">
        <v>1.32</v>
      </c>
    </row>
    <row r="372" spans="1:5" x14ac:dyDescent="0.25">
      <c r="A372" t="s">
        <v>342</v>
      </c>
      <c r="B372" t="s">
        <v>393</v>
      </c>
      <c r="C372">
        <v>1.1422594142259399</v>
      </c>
      <c r="D372">
        <v>1.05</v>
      </c>
      <c r="E372">
        <v>0.49</v>
      </c>
    </row>
    <row r="373" spans="1:5" x14ac:dyDescent="0.25">
      <c r="A373" t="s">
        <v>342</v>
      </c>
      <c r="B373" t="s">
        <v>396</v>
      </c>
      <c r="C373">
        <v>1.1422594142259399</v>
      </c>
      <c r="D373">
        <v>0.88</v>
      </c>
      <c r="E373">
        <v>1.21</v>
      </c>
    </row>
    <row r="374" spans="1:5" x14ac:dyDescent="0.25">
      <c r="A374" t="s">
        <v>342</v>
      </c>
      <c r="B374" t="s">
        <v>398</v>
      </c>
      <c r="C374">
        <v>1.1422594142259399</v>
      </c>
      <c r="D374">
        <v>0.88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1.1422594142259399</v>
      </c>
      <c r="D375">
        <v>0.64</v>
      </c>
      <c r="E375">
        <v>1.43</v>
      </c>
    </row>
    <row r="376" spans="1:5" x14ac:dyDescent="0.25">
      <c r="A376" t="s">
        <v>342</v>
      </c>
      <c r="B376" t="s">
        <v>400</v>
      </c>
      <c r="C376">
        <v>1.1422594142259399</v>
      </c>
      <c r="D376">
        <v>1.43</v>
      </c>
      <c r="E376">
        <v>0.77</v>
      </c>
    </row>
    <row r="377" spans="1:5" x14ac:dyDescent="0.25">
      <c r="A377" t="s">
        <v>342</v>
      </c>
      <c r="B377" t="s">
        <v>402</v>
      </c>
      <c r="C377">
        <v>1.1422594142259399</v>
      </c>
      <c r="D377">
        <v>0.64</v>
      </c>
      <c r="E377">
        <v>0.88</v>
      </c>
    </row>
    <row r="378" spans="1:5" x14ac:dyDescent="0.25">
      <c r="A378" t="s">
        <v>342</v>
      </c>
      <c r="B378" t="s">
        <v>406</v>
      </c>
      <c r="C378">
        <v>1.1422594142259399</v>
      </c>
      <c r="D378">
        <v>1.27</v>
      </c>
      <c r="E378">
        <v>1.43</v>
      </c>
    </row>
    <row r="379" spans="1:5" x14ac:dyDescent="0.25">
      <c r="A379" t="s">
        <v>342</v>
      </c>
      <c r="B379" t="s">
        <v>409</v>
      </c>
      <c r="C379">
        <v>1.1422594142259399</v>
      </c>
      <c r="D379">
        <v>1.03</v>
      </c>
      <c r="E379">
        <v>1.32</v>
      </c>
    </row>
    <row r="380" spans="1:5" x14ac:dyDescent="0.25">
      <c r="A380" t="s">
        <v>342</v>
      </c>
      <c r="B380" t="s">
        <v>414</v>
      </c>
      <c r="C380">
        <v>1.1422594142259399</v>
      </c>
      <c r="D380">
        <v>0.8</v>
      </c>
      <c r="E380">
        <v>1.54</v>
      </c>
    </row>
    <row r="381" spans="1:5" x14ac:dyDescent="0.25">
      <c r="A381" t="s">
        <v>342</v>
      </c>
      <c r="B381" t="s">
        <v>420</v>
      </c>
      <c r="C381">
        <v>1.1422594142259399</v>
      </c>
      <c r="D381">
        <v>1.19</v>
      </c>
      <c r="E381">
        <v>0.66</v>
      </c>
    </row>
    <row r="382" spans="1:5" x14ac:dyDescent="0.25">
      <c r="A382" t="s">
        <v>342</v>
      </c>
      <c r="B382" t="s">
        <v>426</v>
      </c>
      <c r="C382">
        <v>1.1422594142259399</v>
      </c>
      <c r="D382">
        <v>0.96</v>
      </c>
      <c r="E382">
        <v>0.66</v>
      </c>
    </row>
    <row r="383" spans="1:5" x14ac:dyDescent="0.25">
      <c r="A383" t="s">
        <v>342</v>
      </c>
      <c r="B383" t="s">
        <v>430</v>
      </c>
      <c r="C383">
        <v>1.1422594142259399</v>
      </c>
      <c r="D383">
        <v>1.43</v>
      </c>
      <c r="E383">
        <v>0.88</v>
      </c>
    </row>
    <row r="384" spans="1:5" x14ac:dyDescent="0.25">
      <c r="A384" t="s">
        <v>342</v>
      </c>
      <c r="B384" t="s">
        <v>436</v>
      </c>
      <c r="C384">
        <v>1.1422594142259399</v>
      </c>
      <c r="D384">
        <v>0.96</v>
      </c>
      <c r="E384">
        <v>1.1000000000000001</v>
      </c>
    </row>
    <row r="385" spans="1:5" x14ac:dyDescent="0.25">
      <c r="A385" t="s">
        <v>40</v>
      </c>
      <c r="B385" t="s">
        <v>339</v>
      </c>
      <c r="C385">
        <v>1.56038647342995</v>
      </c>
      <c r="D385">
        <v>1.35</v>
      </c>
      <c r="E385">
        <v>0.47</v>
      </c>
    </row>
    <row r="386" spans="1:5" x14ac:dyDescent="0.25">
      <c r="A386" t="s">
        <v>40</v>
      </c>
      <c r="B386" t="s">
        <v>333</v>
      </c>
      <c r="C386">
        <v>1.56038647342995</v>
      </c>
      <c r="D386">
        <v>0.9</v>
      </c>
      <c r="E386">
        <v>1.0900000000000001</v>
      </c>
    </row>
    <row r="387" spans="1:5" x14ac:dyDescent="0.25">
      <c r="A387" t="s">
        <v>40</v>
      </c>
      <c r="B387" t="s">
        <v>238</v>
      </c>
      <c r="C387">
        <v>1.56038647342995</v>
      </c>
      <c r="D387">
        <v>0.77</v>
      </c>
      <c r="E387">
        <v>1.0900000000000001</v>
      </c>
    </row>
    <row r="388" spans="1:5" x14ac:dyDescent="0.25">
      <c r="A388" t="s">
        <v>40</v>
      </c>
      <c r="B388" t="s">
        <v>320</v>
      </c>
      <c r="C388">
        <v>1.56038647342995</v>
      </c>
      <c r="D388">
        <v>1.6</v>
      </c>
      <c r="E388">
        <v>0.42</v>
      </c>
    </row>
    <row r="389" spans="1:5" x14ac:dyDescent="0.25">
      <c r="A389" t="s">
        <v>40</v>
      </c>
      <c r="B389" t="s">
        <v>234</v>
      </c>
      <c r="C389">
        <v>1.56038647342995</v>
      </c>
      <c r="D389">
        <v>1.03</v>
      </c>
      <c r="E389">
        <v>1.0900000000000001</v>
      </c>
    </row>
    <row r="390" spans="1:5" x14ac:dyDescent="0.25">
      <c r="A390" t="s">
        <v>40</v>
      </c>
      <c r="B390" t="s">
        <v>316</v>
      </c>
      <c r="C390">
        <v>1.56038647342995</v>
      </c>
      <c r="D390">
        <v>0.32</v>
      </c>
      <c r="E390">
        <v>1.0900000000000001</v>
      </c>
    </row>
    <row r="391" spans="1:5" x14ac:dyDescent="0.25">
      <c r="A391" t="s">
        <v>40</v>
      </c>
      <c r="B391" t="s">
        <v>335</v>
      </c>
      <c r="C391">
        <v>1.56038647342995</v>
      </c>
      <c r="D391">
        <v>0.51</v>
      </c>
      <c r="E391">
        <v>1.26</v>
      </c>
    </row>
    <row r="392" spans="1:5" x14ac:dyDescent="0.25">
      <c r="A392" t="s">
        <v>40</v>
      </c>
      <c r="B392" t="s">
        <v>332</v>
      </c>
      <c r="C392">
        <v>1.56038647342995</v>
      </c>
      <c r="D392">
        <v>1.21</v>
      </c>
      <c r="E392">
        <v>1.3</v>
      </c>
    </row>
    <row r="393" spans="1:5" x14ac:dyDescent="0.25">
      <c r="A393" t="s">
        <v>40</v>
      </c>
      <c r="B393" t="s">
        <v>321</v>
      </c>
      <c r="C393">
        <v>1.56038647342995</v>
      </c>
      <c r="D393">
        <v>1.54</v>
      </c>
      <c r="E393">
        <v>0.5</v>
      </c>
    </row>
    <row r="394" spans="1:5" x14ac:dyDescent="0.25">
      <c r="A394" t="s">
        <v>40</v>
      </c>
      <c r="B394" t="s">
        <v>236</v>
      </c>
      <c r="C394">
        <v>1.56038647342995</v>
      </c>
      <c r="D394">
        <v>1.28</v>
      </c>
      <c r="E394">
        <v>0.84</v>
      </c>
    </row>
    <row r="395" spans="1:5" x14ac:dyDescent="0.25">
      <c r="A395" t="s">
        <v>40</v>
      </c>
      <c r="B395" t="s">
        <v>41</v>
      </c>
      <c r="C395">
        <v>1.56038647342995</v>
      </c>
      <c r="D395">
        <v>0.9</v>
      </c>
      <c r="E395">
        <v>1.51</v>
      </c>
    </row>
    <row r="396" spans="1:5" x14ac:dyDescent="0.25">
      <c r="A396" t="s">
        <v>40</v>
      </c>
      <c r="B396" t="s">
        <v>233</v>
      </c>
      <c r="C396">
        <v>1.56038647342995</v>
      </c>
      <c r="D396">
        <v>1.22</v>
      </c>
      <c r="E396">
        <v>0.92</v>
      </c>
    </row>
    <row r="397" spans="1:5" x14ac:dyDescent="0.25">
      <c r="A397" t="s">
        <v>40</v>
      </c>
      <c r="B397" t="s">
        <v>317</v>
      </c>
      <c r="C397">
        <v>1.56038647342995</v>
      </c>
      <c r="D397">
        <v>1.0900000000000001</v>
      </c>
      <c r="E397">
        <v>0.84</v>
      </c>
    </row>
    <row r="398" spans="1:5" x14ac:dyDescent="0.25">
      <c r="A398" t="s">
        <v>40</v>
      </c>
      <c r="B398" t="s">
        <v>42</v>
      </c>
      <c r="C398">
        <v>1.56038647342995</v>
      </c>
      <c r="D398">
        <v>1.28</v>
      </c>
      <c r="E398">
        <v>1.01</v>
      </c>
    </row>
    <row r="399" spans="1:5" x14ac:dyDescent="0.25">
      <c r="A399" t="s">
        <v>40</v>
      </c>
      <c r="B399" t="s">
        <v>334</v>
      </c>
      <c r="C399">
        <v>1.56038647342995</v>
      </c>
      <c r="D399">
        <v>0.78</v>
      </c>
      <c r="E399">
        <v>1.21</v>
      </c>
    </row>
    <row r="400" spans="1:5" x14ac:dyDescent="0.25">
      <c r="A400" t="s">
        <v>40</v>
      </c>
      <c r="B400" t="s">
        <v>237</v>
      </c>
      <c r="C400">
        <v>1.56038647342995</v>
      </c>
      <c r="D400">
        <v>0.45</v>
      </c>
      <c r="E400">
        <v>0.92</v>
      </c>
    </row>
    <row r="401" spans="1:5" x14ac:dyDescent="0.25">
      <c r="A401" t="s">
        <v>40</v>
      </c>
      <c r="B401" t="s">
        <v>232</v>
      </c>
      <c r="C401">
        <v>1.56038647342995</v>
      </c>
      <c r="D401">
        <v>1.0900000000000001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1.56038647342995</v>
      </c>
      <c r="D402">
        <v>1.1499999999999999</v>
      </c>
      <c r="E402">
        <v>1.26</v>
      </c>
    </row>
    <row r="403" spans="1:5" x14ac:dyDescent="0.25">
      <c r="A403" t="s">
        <v>40</v>
      </c>
      <c r="B403" t="s">
        <v>235</v>
      </c>
      <c r="C403">
        <v>1.56038647342995</v>
      </c>
      <c r="D403">
        <v>0.57999999999999996</v>
      </c>
      <c r="E403">
        <v>1.01</v>
      </c>
    </row>
    <row r="404" spans="1:5" x14ac:dyDescent="0.25">
      <c r="A404" t="s">
        <v>40</v>
      </c>
      <c r="B404" t="s">
        <v>239</v>
      </c>
      <c r="C404">
        <v>1.56038647342995</v>
      </c>
      <c r="D404">
        <v>0.96</v>
      </c>
      <c r="E404">
        <v>1.26</v>
      </c>
    </row>
    <row r="405" spans="1:5" x14ac:dyDescent="0.25">
      <c r="A405" t="s">
        <v>40</v>
      </c>
      <c r="B405" t="s">
        <v>318</v>
      </c>
      <c r="C405">
        <v>1.56038647342995</v>
      </c>
      <c r="D405">
        <v>1.03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8" sqref="H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1.42512077294686</v>
      </c>
      <c r="D2">
        <v>0.89</v>
      </c>
      <c r="E2">
        <v>1.1200000000000001</v>
      </c>
    </row>
    <row r="3" spans="1:5" x14ac:dyDescent="0.25">
      <c r="A3" t="s">
        <v>10</v>
      </c>
      <c r="B3" t="s">
        <v>241</v>
      </c>
      <c r="C3">
        <v>1.42512077294686</v>
      </c>
      <c r="D3">
        <v>1.01</v>
      </c>
      <c r="E3">
        <v>1.01</v>
      </c>
    </row>
    <row r="4" spans="1:5" x14ac:dyDescent="0.25">
      <c r="A4" t="s">
        <v>10</v>
      </c>
      <c r="B4" t="s">
        <v>244</v>
      </c>
      <c r="C4">
        <v>1.42512077294686</v>
      </c>
      <c r="D4">
        <v>1.08</v>
      </c>
      <c r="E4">
        <v>1.52</v>
      </c>
    </row>
    <row r="5" spans="1:5" x14ac:dyDescent="0.25">
      <c r="A5" t="s">
        <v>10</v>
      </c>
      <c r="B5" t="s">
        <v>242</v>
      </c>
      <c r="C5">
        <v>1.42512077294686</v>
      </c>
      <c r="D5">
        <v>0.65</v>
      </c>
      <c r="E5">
        <v>0.92</v>
      </c>
    </row>
    <row r="6" spans="1:5" x14ac:dyDescent="0.25">
      <c r="A6" t="s">
        <v>10</v>
      </c>
      <c r="B6" t="s">
        <v>49</v>
      </c>
      <c r="C6">
        <v>1.42512077294686</v>
      </c>
      <c r="D6">
        <v>1.1499999999999999</v>
      </c>
      <c r="E6">
        <v>1.25</v>
      </c>
    </row>
    <row r="7" spans="1:5" x14ac:dyDescent="0.25">
      <c r="A7" t="s">
        <v>10</v>
      </c>
      <c r="B7" t="s">
        <v>245</v>
      </c>
      <c r="C7">
        <v>1.42512077294686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1.42512077294686</v>
      </c>
      <c r="D8">
        <v>0.65</v>
      </c>
      <c r="E8">
        <v>0.98</v>
      </c>
    </row>
    <row r="9" spans="1:5" x14ac:dyDescent="0.25">
      <c r="A9" t="s">
        <v>10</v>
      </c>
      <c r="B9" t="s">
        <v>46</v>
      </c>
      <c r="C9">
        <v>1.42512077294686</v>
      </c>
      <c r="D9">
        <v>1.1399999999999999</v>
      </c>
      <c r="E9">
        <v>1.03</v>
      </c>
    </row>
    <row r="10" spans="1:5" x14ac:dyDescent="0.25">
      <c r="A10" t="s">
        <v>10</v>
      </c>
      <c r="B10" t="s">
        <v>240</v>
      </c>
      <c r="C10">
        <v>1.42512077294686</v>
      </c>
      <c r="D10">
        <v>0.85</v>
      </c>
      <c r="E10">
        <v>0.8</v>
      </c>
    </row>
    <row r="11" spans="1:5" x14ac:dyDescent="0.25">
      <c r="A11" t="s">
        <v>10</v>
      </c>
      <c r="B11" t="s">
        <v>44</v>
      </c>
      <c r="C11">
        <v>1.42512077294686</v>
      </c>
      <c r="D11">
        <v>0.52</v>
      </c>
      <c r="E11">
        <v>0.65</v>
      </c>
    </row>
    <row r="12" spans="1:5" x14ac:dyDescent="0.25">
      <c r="A12" t="s">
        <v>10</v>
      </c>
      <c r="B12" t="s">
        <v>50</v>
      </c>
      <c r="C12">
        <v>1.42512077294686</v>
      </c>
      <c r="D12">
        <v>0.85</v>
      </c>
      <c r="E12">
        <v>0.98</v>
      </c>
    </row>
    <row r="13" spans="1:5" x14ac:dyDescent="0.25">
      <c r="A13" t="s">
        <v>10</v>
      </c>
      <c r="B13" t="s">
        <v>45</v>
      </c>
      <c r="C13">
        <v>1.42512077294686</v>
      </c>
      <c r="D13">
        <v>0.49</v>
      </c>
      <c r="E13">
        <v>1.08</v>
      </c>
    </row>
    <row r="14" spans="1:5" x14ac:dyDescent="0.25">
      <c r="A14" t="s">
        <v>10</v>
      </c>
      <c r="B14" t="s">
        <v>43</v>
      </c>
      <c r="C14">
        <v>1.42512077294686</v>
      </c>
      <c r="D14">
        <v>0.6</v>
      </c>
      <c r="E14">
        <v>0.81</v>
      </c>
    </row>
    <row r="15" spans="1:5" x14ac:dyDescent="0.25">
      <c r="A15" t="s">
        <v>10</v>
      </c>
      <c r="B15" t="s">
        <v>247</v>
      </c>
      <c r="C15">
        <v>1.42512077294686</v>
      </c>
      <c r="D15">
        <v>1.36</v>
      </c>
      <c r="E15">
        <v>1.36</v>
      </c>
    </row>
    <row r="16" spans="1:5" x14ac:dyDescent="0.25">
      <c r="A16" t="s">
        <v>10</v>
      </c>
      <c r="B16" t="s">
        <v>246</v>
      </c>
      <c r="C16">
        <v>1.42512077294686</v>
      </c>
      <c r="D16">
        <v>0.89</v>
      </c>
      <c r="E16">
        <v>1.3</v>
      </c>
    </row>
    <row r="17" spans="1:5" x14ac:dyDescent="0.25">
      <c r="A17" t="s">
        <v>10</v>
      </c>
      <c r="B17" t="s">
        <v>243</v>
      </c>
      <c r="C17">
        <v>1.42512077294686</v>
      </c>
      <c r="D17">
        <v>0.89</v>
      </c>
      <c r="E17">
        <v>0.59</v>
      </c>
    </row>
    <row r="18" spans="1:5" x14ac:dyDescent="0.25">
      <c r="A18" t="s">
        <v>10</v>
      </c>
      <c r="B18" t="s">
        <v>47</v>
      </c>
      <c r="C18">
        <v>1.42512077294686</v>
      </c>
      <c r="D18">
        <v>0.85</v>
      </c>
      <c r="E18">
        <v>1.2</v>
      </c>
    </row>
    <row r="19" spans="1:5" x14ac:dyDescent="0.25">
      <c r="A19" t="s">
        <v>10</v>
      </c>
      <c r="B19" t="s">
        <v>48</v>
      </c>
      <c r="C19">
        <v>1.42512077294686</v>
      </c>
      <c r="D19">
        <v>1.3</v>
      </c>
      <c r="E19">
        <v>0.91</v>
      </c>
    </row>
    <row r="20" spans="1:5" x14ac:dyDescent="0.25">
      <c r="A20" t="s">
        <v>13</v>
      </c>
      <c r="B20" t="s">
        <v>58</v>
      </c>
      <c r="C20">
        <v>1.49382716049383</v>
      </c>
      <c r="D20">
        <v>0.62</v>
      </c>
      <c r="E20">
        <v>0.78</v>
      </c>
    </row>
    <row r="21" spans="1:5" x14ac:dyDescent="0.25">
      <c r="A21" t="s">
        <v>13</v>
      </c>
      <c r="B21" t="s">
        <v>248</v>
      </c>
      <c r="C21">
        <v>1.49382716049383</v>
      </c>
      <c r="D21">
        <v>1.43</v>
      </c>
      <c r="E21">
        <v>0.87</v>
      </c>
    </row>
    <row r="22" spans="1:5" x14ac:dyDescent="0.25">
      <c r="A22" t="s">
        <v>13</v>
      </c>
      <c r="B22" t="s">
        <v>56</v>
      </c>
      <c r="C22">
        <v>1.49382716049383</v>
      </c>
      <c r="D22">
        <v>0.31</v>
      </c>
      <c r="E22">
        <v>1.01</v>
      </c>
    </row>
    <row r="23" spans="1:5" x14ac:dyDescent="0.25">
      <c r="A23" t="s">
        <v>13</v>
      </c>
      <c r="B23" t="s">
        <v>51</v>
      </c>
      <c r="C23">
        <v>1.49382716049383</v>
      </c>
      <c r="D23">
        <v>1.1200000000000001</v>
      </c>
      <c r="E23">
        <v>0.93</v>
      </c>
    </row>
    <row r="24" spans="1:5" x14ac:dyDescent="0.25">
      <c r="A24" t="s">
        <v>13</v>
      </c>
      <c r="B24" t="s">
        <v>250</v>
      </c>
      <c r="C24">
        <v>1.49382716049383</v>
      </c>
      <c r="D24">
        <v>1.31</v>
      </c>
      <c r="E24">
        <v>1.06</v>
      </c>
    </row>
    <row r="25" spans="1:5" x14ac:dyDescent="0.25">
      <c r="A25" t="s">
        <v>13</v>
      </c>
      <c r="B25" t="s">
        <v>53</v>
      </c>
      <c r="C25">
        <v>1.49382716049383</v>
      </c>
      <c r="D25">
        <v>0.48</v>
      </c>
      <c r="E25">
        <v>0.9</v>
      </c>
    </row>
    <row r="26" spans="1:5" x14ac:dyDescent="0.25">
      <c r="A26" t="s">
        <v>13</v>
      </c>
      <c r="B26" t="s">
        <v>249</v>
      </c>
      <c r="C26">
        <v>1.49382716049383</v>
      </c>
      <c r="D26">
        <v>0.86</v>
      </c>
      <c r="E26">
        <v>1.0900000000000001</v>
      </c>
    </row>
    <row r="27" spans="1:5" x14ac:dyDescent="0.25">
      <c r="A27" t="s">
        <v>13</v>
      </c>
      <c r="B27" t="s">
        <v>54</v>
      </c>
      <c r="C27">
        <v>1.49382716049383</v>
      </c>
      <c r="D27">
        <v>0.9</v>
      </c>
      <c r="E27">
        <v>0.9</v>
      </c>
    </row>
    <row r="28" spans="1:5" x14ac:dyDescent="0.25">
      <c r="A28" t="s">
        <v>13</v>
      </c>
      <c r="B28" t="s">
        <v>55</v>
      </c>
      <c r="C28">
        <v>1.49382716049383</v>
      </c>
      <c r="D28">
        <v>0.9</v>
      </c>
      <c r="E28">
        <v>1.18</v>
      </c>
    </row>
    <row r="29" spans="1:5" x14ac:dyDescent="0.25">
      <c r="A29" t="s">
        <v>13</v>
      </c>
      <c r="B29" t="s">
        <v>15</v>
      </c>
      <c r="C29">
        <v>1.49382716049383</v>
      </c>
      <c r="D29">
        <v>1.1100000000000001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1.49382716049383</v>
      </c>
      <c r="D30">
        <v>0.7</v>
      </c>
      <c r="E30">
        <v>1.48</v>
      </c>
    </row>
    <row r="31" spans="1:5" x14ac:dyDescent="0.25">
      <c r="A31" t="s">
        <v>13</v>
      </c>
      <c r="B31" t="s">
        <v>62</v>
      </c>
      <c r="C31">
        <v>1.49382716049383</v>
      </c>
      <c r="D31">
        <v>1.32</v>
      </c>
      <c r="E31">
        <v>1.32</v>
      </c>
    </row>
    <row r="32" spans="1:5" x14ac:dyDescent="0.25">
      <c r="A32" t="s">
        <v>13</v>
      </c>
      <c r="B32" t="s">
        <v>60</v>
      </c>
      <c r="C32">
        <v>1.49382716049383</v>
      </c>
      <c r="D32">
        <v>0.9</v>
      </c>
      <c r="E32">
        <v>0.76</v>
      </c>
    </row>
    <row r="33" spans="1:5" x14ac:dyDescent="0.25">
      <c r="A33" t="s">
        <v>13</v>
      </c>
      <c r="B33" t="s">
        <v>251</v>
      </c>
      <c r="C33">
        <v>1.49382716049383</v>
      </c>
      <c r="D33">
        <v>0.47</v>
      </c>
      <c r="E33">
        <v>2.2599999999999998</v>
      </c>
    </row>
    <row r="34" spans="1:5" x14ac:dyDescent="0.25">
      <c r="A34" t="s">
        <v>13</v>
      </c>
      <c r="B34" t="s">
        <v>61</v>
      </c>
      <c r="C34">
        <v>1.49382716049383</v>
      </c>
      <c r="D34">
        <v>1.37</v>
      </c>
      <c r="E34">
        <v>0.87</v>
      </c>
    </row>
    <row r="35" spans="1:5" x14ac:dyDescent="0.25">
      <c r="A35" t="s">
        <v>13</v>
      </c>
      <c r="B35" t="s">
        <v>14</v>
      </c>
      <c r="C35">
        <v>1.49382716049383</v>
      </c>
      <c r="D35">
        <v>0.9</v>
      </c>
      <c r="E35">
        <v>0.83</v>
      </c>
    </row>
    <row r="36" spans="1:5" x14ac:dyDescent="0.25">
      <c r="A36" t="s">
        <v>13</v>
      </c>
      <c r="B36" t="s">
        <v>57</v>
      </c>
      <c r="C36">
        <v>1.49382716049383</v>
      </c>
      <c r="D36">
        <v>0.93</v>
      </c>
      <c r="E36">
        <v>0.87</v>
      </c>
    </row>
    <row r="37" spans="1:5" x14ac:dyDescent="0.25">
      <c r="A37" t="s">
        <v>13</v>
      </c>
      <c r="B37" t="s">
        <v>59</v>
      </c>
      <c r="C37">
        <v>1.49382716049383</v>
      </c>
      <c r="D37">
        <v>0.81</v>
      </c>
      <c r="E37">
        <v>0.69</v>
      </c>
    </row>
    <row r="38" spans="1:5" x14ac:dyDescent="0.25">
      <c r="A38" t="s">
        <v>16</v>
      </c>
      <c r="B38" t="s">
        <v>63</v>
      </c>
      <c r="C38">
        <v>1.3529411764705901</v>
      </c>
      <c r="D38">
        <v>0.92</v>
      </c>
      <c r="E38">
        <v>0.84</v>
      </c>
    </row>
    <row r="39" spans="1:5" x14ac:dyDescent="0.25">
      <c r="A39" t="s">
        <v>16</v>
      </c>
      <c r="B39" t="s">
        <v>20</v>
      </c>
      <c r="C39">
        <v>1.3529411764705901</v>
      </c>
      <c r="D39">
        <v>0.46</v>
      </c>
      <c r="E39">
        <v>1.54</v>
      </c>
    </row>
    <row r="40" spans="1:5" x14ac:dyDescent="0.25">
      <c r="A40" t="s">
        <v>16</v>
      </c>
      <c r="B40" t="s">
        <v>253</v>
      </c>
      <c r="C40">
        <v>1.3529411764705901</v>
      </c>
      <c r="D40">
        <v>1.1599999999999999</v>
      </c>
      <c r="E40">
        <v>1.37</v>
      </c>
    </row>
    <row r="41" spans="1:5" x14ac:dyDescent="0.25">
      <c r="A41" t="s">
        <v>16</v>
      </c>
      <c r="B41" t="s">
        <v>65</v>
      </c>
      <c r="C41">
        <v>1.3529411764705901</v>
      </c>
      <c r="D41">
        <v>0.75</v>
      </c>
      <c r="E41">
        <v>0.75</v>
      </c>
    </row>
    <row r="42" spans="1:5" x14ac:dyDescent="0.25">
      <c r="A42" t="s">
        <v>16</v>
      </c>
      <c r="B42" t="s">
        <v>66</v>
      </c>
      <c r="C42">
        <v>1.3529411764705901</v>
      </c>
      <c r="D42">
        <v>0.75</v>
      </c>
      <c r="E42">
        <v>0.96</v>
      </c>
    </row>
    <row r="43" spans="1:5" x14ac:dyDescent="0.25">
      <c r="A43" t="s">
        <v>16</v>
      </c>
      <c r="B43" t="s">
        <v>17</v>
      </c>
      <c r="C43">
        <v>1.3529411764705901</v>
      </c>
      <c r="D43">
        <v>1.5</v>
      </c>
      <c r="E43">
        <v>0.82</v>
      </c>
    </row>
    <row r="44" spans="1:5" x14ac:dyDescent="0.25">
      <c r="A44" t="s">
        <v>16</v>
      </c>
      <c r="B44" t="s">
        <v>322</v>
      </c>
      <c r="C44">
        <v>1.3529411764705901</v>
      </c>
      <c r="D44">
        <v>1.31</v>
      </c>
      <c r="E44">
        <v>0.92</v>
      </c>
    </row>
    <row r="45" spans="1:5" x14ac:dyDescent="0.25">
      <c r="A45" t="s">
        <v>16</v>
      </c>
      <c r="B45" t="s">
        <v>67</v>
      </c>
      <c r="C45">
        <v>1.3529411764705901</v>
      </c>
      <c r="D45">
        <v>0.75</v>
      </c>
      <c r="E45">
        <v>0.89</v>
      </c>
    </row>
    <row r="46" spans="1:5" x14ac:dyDescent="0.25">
      <c r="A46" t="s">
        <v>16</v>
      </c>
      <c r="B46" t="s">
        <v>252</v>
      </c>
      <c r="C46">
        <v>1.3529411764705901</v>
      </c>
      <c r="D46">
        <v>0.54</v>
      </c>
      <c r="E46">
        <v>1.31</v>
      </c>
    </row>
    <row r="47" spans="1:5" x14ac:dyDescent="0.25">
      <c r="A47" t="s">
        <v>16</v>
      </c>
      <c r="B47" t="s">
        <v>254</v>
      </c>
      <c r="C47">
        <v>1.3529411764705901</v>
      </c>
      <c r="D47">
        <v>1.08</v>
      </c>
      <c r="E47">
        <v>0.31</v>
      </c>
    </row>
    <row r="48" spans="1:5" x14ac:dyDescent="0.25">
      <c r="A48" t="s">
        <v>16</v>
      </c>
      <c r="B48" t="s">
        <v>255</v>
      </c>
      <c r="C48">
        <v>1.3529411764705901</v>
      </c>
      <c r="D48">
        <v>1.1599999999999999</v>
      </c>
      <c r="E48">
        <v>0.96</v>
      </c>
    </row>
    <row r="49" spans="1:5" x14ac:dyDescent="0.25">
      <c r="A49" t="s">
        <v>16</v>
      </c>
      <c r="B49" t="s">
        <v>64</v>
      </c>
      <c r="C49">
        <v>1.3529411764705901</v>
      </c>
      <c r="D49">
        <v>0.92</v>
      </c>
      <c r="E49">
        <v>1</v>
      </c>
    </row>
    <row r="50" spans="1:5" x14ac:dyDescent="0.25">
      <c r="A50" t="s">
        <v>16</v>
      </c>
      <c r="B50" t="s">
        <v>323</v>
      </c>
      <c r="C50">
        <v>1.3529411764705901</v>
      </c>
      <c r="D50">
        <v>0.75</v>
      </c>
      <c r="E50">
        <v>0.89</v>
      </c>
    </row>
    <row r="51" spans="1:5" x14ac:dyDescent="0.25">
      <c r="A51" t="s">
        <v>16</v>
      </c>
      <c r="B51" t="s">
        <v>18</v>
      </c>
      <c r="C51">
        <v>1.3529411764705901</v>
      </c>
      <c r="D51">
        <v>0.55000000000000004</v>
      </c>
      <c r="E51">
        <v>0.61</v>
      </c>
    </row>
    <row r="52" spans="1:5" x14ac:dyDescent="0.25">
      <c r="A52" t="s">
        <v>16</v>
      </c>
      <c r="B52" t="s">
        <v>256</v>
      </c>
      <c r="C52">
        <v>1.3529411764705901</v>
      </c>
      <c r="D52">
        <v>0.54</v>
      </c>
      <c r="E52">
        <v>1</v>
      </c>
    </row>
    <row r="53" spans="1:5" x14ac:dyDescent="0.25">
      <c r="A53" t="s">
        <v>16</v>
      </c>
      <c r="B53" t="s">
        <v>257</v>
      </c>
      <c r="C53">
        <v>1.3529411764705901</v>
      </c>
      <c r="D53">
        <v>0.38</v>
      </c>
      <c r="E53">
        <v>1.54</v>
      </c>
    </row>
    <row r="54" spans="1:5" x14ac:dyDescent="0.25">
      <c r="A54" t="s">
        <v>16</v>
      </c>
      <c r="B54" t="s">
        <v>68</v>
      </c>
      <c r="C54">
        <v>1.3529411764705901</v>
      </c>
      <c r="D54">
        <v>0.82</v>
      </c>
      <c r="E54">
        <v>1.0900000000000001</v>
      </c>
    </row>
    <row r="55" spans="1:5" x14ac:dyDescent="0.25">
      <c r="A55" t="s">
        <v>16</v>
      </c>
      <c r="B55" t="s">
        <v>19</v>
      </c>
      <c r="C55">
        <v>1.3529411764705901</v>
      </c>
      <c r="D55">
        <v>0.54</v>
      </c>
      <c r="E55">
        <v>1.31</v>
      </c>
    </row>
    <row r="56" spans="1:5" x14ac:dyDescent="0.25">
      <c r="A56" t="s">
        <v>69</v>
      </c>
      <c r="B56" t="s">
        <v>324</v>
      </c>
      <c r="C56">
        <v>1.34594594594595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1.34594594594595</v>
      </c>
      <c r="D57">
        <v>1.1299999999999999</v>
      </c>
      <c r="E57">
        <v>0.56999999999999995</v>
      </c>
    </row>
    <row r="58" spans="1:5" x14ac:dyDescent="0.25">
      <c r="A58" t="s">
        <v>69</v>
      </c>
      <c r="B58" t="s">
        <v>73</v>
      </c>
      <c r="C58">
        <v>1.34594594594595</v>
      </c>
      <c r="D58">
        <v>0.87</v>
      </c>
      <c r="E58">
        <v>1.02</v>
      </c>
    </row>
    <row r="59" spans="1:5" x14ac:dyDescent="0.25">
      <c r="A59" t="s">
        <v>69</v>
      </c>
      <c r="B59" t="s">
        <v>75</v>
      </c>
      <c r="C59">
        <v>1.34594594594595</v>
      </c>
      <c r="D59">
        <v>0.36</v>
      </c>
      <c r="E59">
        <v>1.02</v>
      </c>
    </row>
    <row r="60" spans="1:5" x14ac:dyDescent="0.25">
      <c r="A60" t="s">
        <v>69</v>
      </c>
      <c r="B60" t="s">
        <v>77</v>
      </c>
      <c r="C60">
        <v>1.34594594594595</v>
      </c>
      <c r="D60">
        <v>1.02</v>
      </c>
      <c r="E60">
        <v>0.87</v>
      </c>
    </row>
    <row r="61" spans="1:5" x14ac:dyDescent="0.25">
      <c r="A61" t="s">
        <v>69</v>
      </c>
      <c r="B61" t="s">
        <v>263</v>
      </c>
      <c r="C61">
        <v>1.34594594594595</v>
      </c>
      <c r="D61">
        <v>0.8</v>
      </c>
      <c r="E61">
        <v>1.31</v>
      </c>
    </row>
    <row r="62" spans="1:5" x14ac:dyDescent="0.25">
      <c r="A62" t="s">
        <v>69</v>
      </c>
      <c r="B62" t="s">
        <v>381</v>
      </c>
      <c r="C62">
        <v>1.34594594594595</v>
      </c>
      <c r="D62">
        <v>1.05</v>
      </c>
      <c r="E62">
        <v>0.73</v>
      </c>
    </row>
    <row r="63" spans="1:5" x14ac:dyDescent="0.25">
      <c r="A63" t="s">
        <v>69</v>
      </c>
      <c r="B63" t="s">
        <v>76</v>
      </c>
      <c r="C63">
        <v>1.34594594594595</v>
      </c>
      <c r="D63">
        <v>0.73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1.34594594594595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1.34594594594595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1.34594594594595</v>
      </c>
      <c r="D66">
        <v>1.29</v>
      </c>
      <c r="E66">
        <v>1.05</v>
      </c>
    </row>
    <row r="67" spans="1:5" x14ac:dyDescent="0.25">
      <c r="A67" t="s">
        <v>69</v>
      </c>
      <c r="B67" t="s">
        <v>262</v>
      </c>
      <c r="C67">
        <v>1.34594594594595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1.34594594594595</v>
      </c>
      <c r="D68">
        <v>1.75</v>
      </c>
      <c r="E68">
        <v>0.87</v>
      </c>
    </row>
    <row r="69" spans="1:5" x14ac:dyDescent="0.25">
      <c r="A69" t="s">
        <v>69</v>
      </c>
      <c r="B69" t="s">
        <v>325</v>
      </c>
      <c r="C69">
        <v>1.34594594594595</v>
      </c>
      <c r="D69">
        <v>0.57999999999999996</v>
      </c>
      <c r="E69">
        <v>1.24</v>
      </c>
    </row>
    <row r="70" spans="1:5" x14ac:dyDescent="0.25">
      <c r="A70" t="s">
        <v>69</v>
      </c>
      <c r="B70" t="s">
        <v>258</v>
      </c>
      <c r="C70">
        <v>1.34594594594595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1.34594594594595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1.34594594594595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1.34594594594595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1.34594594594595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1.34594594594595</v>
      </c>
      <c r="D75">
        <v>0.73</v>
      </c>
      <c r="E75">
        <v>1.29</v>
      </c>
    </row>
    <row r="76" spans="1:5" x14ac:dyDescent="0.25">
      <c r="A76" t="s">
        <v>80</v>
      </c>
      <c r="B76" t="s">
        <v>97</v>
      </c>
      <c r="C76">
        <v>1.0136054421768701</v>
      </c>
      <c r="D76">
        <v>0.85</v>
      </c>
      <c r="E76">
        <v>1.25</v>
      </c>
    </row>
    <row r="77" spans="1:5" x14ac:dyDescent="0.25">
      <c r="A77" t="s">
        <v>80</v>
      </c>
      <c r="B77" t="s">
        <v>82</v>
      </c>
      <c r="C77">
        <v>1.0136054421768701</v>
      </c>
      <c r="D77">
        <v>0.71</v>
      </c>
      <c r="E77">
        <v>0.56999999999999995</v>
      </c>
    </row>
    <row r="78" spans="1:5" x14ac:dyDescent="0.25">
      <c r="A78" t="s">
        <v>80</v>
      </c>
      <c r="B78" t="s">
        <v>83</v>
      </c>
      <c r="C78">
        <v>1.0136054421768701</v>
      </c>
      <c r="D78">
        <v>1.38</v>
      </c>
      <c r="E78">
        <v>0.98</v>
      </c>
    </row>
    <row r="79" spans="1:5" x14ac:dyDescent="0.25">
      <c r="A79" t="s">
        <v>80</v>
      </c>
      <c r="B79" t="s">
        <v>85</v>
      </c>
      <c r="C79">
        <v>1.0136054421768701</v>
      </c>
      <c r="D79">
        <v>1.1100000000000001</v>
      </c>
      <c r="E79">
        <v>0.72</v>
      </c>
    </row>
    <row r="80" spans="1:5" x14ac:dyDescent="0.25">
      <c r="A80" t="s">
        <v>80</v>
      </c>
      <c r="B80" t="s">
        <v>359</v>
      </c>
      <c r="C80">
        <v>1.0136054421768701</v>
      </c>
      <c r="D80">
        <v>1.39</v>
      </c>
      <c r="E80">
        <v>0.77</v>
      </c>
    </row>
    <row r="81" spans="1:5" x14ac:dyDescent="0.25">
      <c r="A81" t="s">
        <v>80</v>
      </c>
      <c r="B81" t="s">
        <v>87</v>
      </c>
      <c r="C81">
        <v>1.0136054421768701</v>
      </c>
      <c r="D81">
        <v>0.92</v>
      </c>
      <c r="E81">
        <v>1.1399999999999999</v>
      </c>
    </row>
    <row r="82" spans="1:5" x14ac:dyDescent="0.25">
      <c r="A82" t="s">
        <v>80</v>
      </c>
      <c r="B82" t="s">
        <v>89</v>
      </c>
      <c r="C82">
        <v>1.0136054421768701</v>
      </c>
      <c r="D82">
        <v>0.85</v>
      </c>
      <c r="E82">
        <v>0.85</v>
      </c>
    </row>
    <row r="83" spans="1:5" x14ac:dyDescent="0.25">
      <c r="A83" t="s">
        <v>80</v>
      </c>
      <c r="B83" t="s">
        <v>369</v>
      </c>
      <c r="C83">
        <v>1.0136054421768701</v>
      </c>
      <c r="D83">
        <v>0.66</v>
      </c>
      <c r="E83">
        <v>1.38</v>
      </c>
    </row>
    <row r="84" spans="1:5" x14ac:dyDescent="0.25">
      <c r="A84" t="s">
        <v>80</v>
      </c>
      <c r="B84" t="s">
        <v>91</v>
      </c>
      <c r="C84">
        <v>1.0136054421768701</v>
      </c>
      <c r="D84">
        <v>0.71</v>
      </c>
      <c r="E84">
        <v>0.71</v>
      </c>
    </row>
    <row r="85" spans="1:5" x14ac:dyDescent="0.25">
      <c r="A85" t="s">
        <v>80</v>
      </c>
      <c r="B85" t="s">
        <v>96</v>
      </c>
      <c r="C85">
        <v>1.0136054421768701</v>
      </c>
      <c r="D85">
        <v>0.78</v>
      </c>
      <c r="E85">
        <v>1.63</v>
      </c>
    </row>
    <row r="86" spans="1:5" x14ac:dyDescent="0.25">
      <c r="A86" t="s">
        <v>80</v>
      </c>
      <c r="B86" t="s">
        <v>86</v>
      </c>
      <c r="C86">
        <v>1.0136054421768701</v>
      </c>
      <c r="D86">
        <v>0.39</v>
      </c>
      <c r="E86">
        <v>0.92</v>
      </c>
    </row>
    <row r="87" spans="1:5" x14ac:dyDescent="0.25">
      <c r="A87" t="s">
        <v>80</v>
      </c>
      <c r="B87" t="s">
        <v>81</v>
      </c>
      <c r="C87">
        <v>1.0136054421768701</v>
      </c>
      <c r="D87">
        <v>0.98</v>
      </c>
      <c r="E87">
        <v>0.98</v>
      </c>
    </row>
    <row r="88" spans="1:5" x14ac:dyDescent="0.25">
      <c r="A88" t="s">
        <v>80</v>
      </c>
      <c r="B88" t="s">
        <v>94</v>
      </c>
      <c r="C88">
        <v>1.0136054421768701</v>
      </c>
      <c r="D88">
        <v>0.79</v>
      </c>
      <c r="E88">
        <v>0.79</v>
      </c>
    </row>
    <row r="89" spans="1:5" x14ac:dyDescent="0.25">
      <c r="A89" t="s">
        <v>80</v>
      </c>
      <c r="B89" t="s">
        <v>90</v>
      </c>
      <c r="C89">
        <v>1.0136054421768701</v>
      </c>
      <c r="D89">
        <v>1.28</v>
      </c>
      <c r="E89">
        <v>0.92</v>
      </c>
    </row>
    <row r="90" spans="1:5" x14ac:dyDescent="0.25">
      <c r="A90" t="s">
        <v>80</v>
      </c>
      <c r="B90" t="s">
        <v>93</v>
      </c>
      <c r="C90">
        <v>1.0136054421768701</v>
      </c>
      <c r="D90">
        <v>0.43</v>
      </c>
      <c r="E90">
        <v>1.07</v>
      </c>
    </row>
    <row r="91" spans="1:5" x14ac:dyDescent="0.25">
      <c r="A91" t="s">
        <v>80</v>
      </c>
      <c r="B91" t="s">
        <v>88</v>
      </c>
      <c r="C91">
        <v>1.0136054421768701</v>
      </c>
      <c r="D91">
        <v>1.38</v>
      </c>
      <c r="E91">
        <v>1.31</v>
      </c>
    </row>
    <row r="92" spans="1:5" x14ac:dyDescent="0.25">
      <c r="A92" t="s">
        <v>80</v>
      </c>
      <c r="B92" t="s">
        <v>410</v>
      </c>
      <c r="C92">
        <v>1.0136054421768701</v>
      </c>
      <c r="D92">
        <v>0.79</v>
      </c>
      <c r="E92">
        <v>1.1100000000000001</v>
      </c>
    </row>
    <row r="93" spans="1:5" x14ac:dyDescent="0.25">
      <c r="A93" t="s">
        <v>80</v>
      </c>
      <c r="B93" t="s">
        <v>412</v>
      </c>
      <c r="C93">
        <v>1.0136054421768701</v>
      </c>
      <c r="D93">
        <v>1.18</v>
      </c>
      <c r="E93">
        <v>1.05</v>
      </c>
    </row>
    <row r="94" spans="1:5" x14ac:dyDescent="0.25">
      <c r="A94" t="s">
        <v>80</v>
      </c>
      <c r="B94" t="s">
        <v>92</v>
      </c>
      <c r="C94">
        <v>1.0136054421768701</v>
      </c>
      <c r="D94">
        <v>0.62</v>
      </c>
      <c r="E94">
        <v>1.32</v>
      </c>
    </row>
    <row r="95" spans="1:5" x14ac:dyDescent="0.25">
      <c r="A95" t="s">
        <v>80</v>
      </c>
      <c r="B95" t="s">
        <v>416</v>
      </c>
      <c r="C95">
        <v>1.0136054421768701</v>
      </c>
      <c r="D95">
        <v>0.46</v>
      </c>
      <c r="E95">
        <v>1.1599999999999999</v>
      </c>
    </row>
    <row r="96" spans="1:5" x14ac:dyDescent="0.25">
      <c r="A96" t="s">
        <v>80</v>
      </c>
      <c r="B96" t="s">
        <v>84</v>
      </c>
      <c r="C96">
        <v>1.0136054421768701</v>
      </c>
      <c r="D96">
        <v>0.85</v>
      </c>
      <c r="E96">
        <v>0.59</v>
      </c>
    </row>
    <row r="97" spans="1:5" x14ac:dyDescent="0.25">
      <c r="A97" t="s">
        <v>80</v>
      </c>
      <c r="B97" t="s">
        <v>98</v>
      </c>
      <c r="C97">
        <v>1.0136054421768701</v>
      </c>
      <c r="D97">
        <v>0.99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1.0136054421768701</v>
      </c>
      <c r="D98">
        <v>0.5</v>
      </c>
      <c r="E98">
        <v>0.64</v>
      </c>
    </row>
    <row r="99" spans="1:5" x14ac:dyDescent="0.25">
      <c r="A99" t="s">
        <v>80</v>
      </c>
      <c r="B99" t="s">
        <v>435</v>
      </c>
      <c r="C99">
        <v>1.0136054421768701</v>
      </c>
      <c r="D99">
        <v>0.62</v>
      </c>
      <c r="E99">
        <v>1.63</v>
      </c>
    </row>
    <row r="100" spans="1:5" x14ac:dyDescent="0.25">
      <c r="A100" t="s">
        <v>99</v>
      </c>
      <c r="B100" t="s">
        <v>100</v>
      </c>
      <c r="C100">
        <v>1.29699248120301</v>
      </c>
      <c r="D100">
        <v>0.68</v>
      </c>
      <c r="E100">
        <v>1.1299999999999999</v>
      </c>
    </row>
    <row r="101" spans="1:5" x14ac:dyDescent="0.25">
      <c r="A101" t="s">
        <v>99</v>
      </c>
      <c r="B101" t="s">
        <v>102</v>
      </c>
      <c r="C101">
        <v>1.29699248120301</v>
      </c>
      <c r="D101">
        <v>1.17</v>
      </c>
      <c r="E101">
        <v>1.03</v>
      </c>
    </row>
    <row r="102" spans="1:5" x14ac:dyDescent="0.25">
      <c r="A102" t="s">
        <v>99</v>
      </c>
      <c r="B102" t="s">
        <v>111</v>
      </c>
      <c r="C102">
        <v>1.29699248120301</v>
      </c>
      <c r="D102">
        <v>0.61</v>
      </c>
      <c r="E102">
        <v>0.85</v>
      </c>
    </row>
    <row r="103" spans="1:5" x14ac:dyDescent="0.25">
      <c r="A103" t="s">
        <v>99</v>
      </c>
      <c r="B103" t="s">
        <v>104</v>
      </c>
      <c r="C103">
        <v>1.29699248120301</v>
      </c>
      <c r="D103">
        <v>0.8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1.29699248120301</v>
      </c>
      <c r="D104">
        <v>0.73</v>
      </c>
      <c r="E104">
        <v>1.4</v>
      </c>
    </row>
    <row r="105" spans="1:5" x14ac:dyDescent="0.25">
      <c r="A105" t="s">
        <v>99</v>
      </c>
      <c r="B105" t="s">
        <v>105</v>
      </c>
      <c r="C105">
        <v>1.29699248120301</v>
      </c>
      <c r="D105">
        <v>0.96</v>
      </c>
      <c r="E105">
        <v>0.79</v>
      </c>
    </row>
    <row r="106" spans="1:5" x14ac:dyDescent="0.25">
      <c r="A106" t="s">
        <v>99</v>
      </c>
      <c r="B106" t="s">
        <v>117</v>
      </c>
      <c r="C106">
        <v>1.29699248120301</v>
      </c>
      <c r="D106">
        <v>0.8</v>
      </c>
      <c r="E106">
        <v>1</v>
      </c>
    </row>
    <row r="107" spans="1:5" x14ac:dyDescent="0.25">
      <c r="A107" t="s">
        <v>99</v>
      </c>
      <c r="B107" t="s">
        <v>121</v>
      </c>
      <c r="C107">
        <v>1.29699248120301</v>
      </c>
      <c r="D107">
        <v>1.22</v>
      </c>
      <c r="E107">
        <v>0.81</v>
      </c>
    </row>
    <row r="108" spans="1:5" x14ac:dyDescent="0.25">
      <c r="A108" t="s">
        <v>99</v>
      </c>
      <c r="B108" t="s">
        <v>108</v>
      </c>
      <c r="C108">
        <v>1.29699248120301</v>
      </c>
      <c r="D108">
        <v>0.79</v>
      </c>
      <c r="E108">
        <v>0.85</v>
      </c>
    </row>
    <row r="109" spans="1:5" x14ac:dyDescent="0.25">
      <c r="A109" t="s">
        <v>99</v>
      </c>
      <c r="B109" t="s">
        <v>103</v>
      </c>
      <c r="C109">
        <v>1.29699248120301</v>
      </c>
      <c r="D109">
        <v>0.93</v>
      </c>
      <c r="E109">
        <v>0.87</v>
      </c>
    </row>
    <row r="110" spans="1:5" x14ac:dyDescent="0.25">
      <c r="A110" t="s">
        <v>99</v>
      </c>
      <c r="B110" t="s">
        <v>110</v>
      </c>
      <c r="C110">
        <v>1.29699248120301</v>
      </c>
      <c r="D110">
        <v>1.59</v>
      </c>
      <c r="E110">
        <v>0.79</v>
      </c>
    </row>
    <row r="111" spans="1:5" x14ac:dyDescent="0.25">
      <c r="A111" t="s">
        <v>99</v>
      </c>
      <c r="B111" t="s">
        <v>107</v>
      </c>
      <c r="C111">
        <v>1.29699248120301</v>
      </c>
      <c r="D111">
        <v>0.98</v>
      </c>
      <c r="E111">
        <v>0.81</v>
      </c>
    </row>
    <row r="112" spans="1:5" x14ac:dyDescent="0.25">
      <c r="A112" t="s">
        <v>99</v>
      </c>
      <c r="B112" t="s">
        <v>395</v>
      </c>
      <c r="C112">
        <v>1.29699248120301</v>
      </c>
      <c r="D112">
        <v>1.1000000000000001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1.29699248120301</v>
      </c>
      <c r="D113">
        <v>0.73</v>
      </c>
      <c r="E113">
        <v>1.04</v>
      </c>
    </row>
    <row r="114" spans="1:5" x14ac:dyDescent="0.25">
      <c r="A114" t="s">
        <v>99</v>
      </c>
      <c r="B114" t="s">
        <v>112</v>
      </c>
      <c r="C114">
        <v>1.29699248120301</v>
      </c>
      <c r="D114">
        <v>0.88</v>
      </c>
      <c r="E114">
        <v>1.54</v>
      </c>
    </row>
    <row r="115" spans="1:5" x14ac:dyDescent="0.25">
      <c r="A115" t="s">
        <v>99</v>
      </c>
      <c r="B115" t="s">
        <v>113</v>
      </c>
      <c r="C115">
        <v>1.29699248120301</v>
      </c>
      <c r="D115">
        <v>1.07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1.29699248120301</v>
      </c>
      <c r="D116">
        <v>0.67</v>
      </c>
      <c r="E116">
        <v>0.73</v>
      </c>
    </row>
    <row r="117" spans="1:5" x14ac:dyDescent="0.25">
      <c r="A117" t="s">
        <v>99</v>
      </c>
      <c r="B117" t="s">
        <v>116</v>
      </c>
      <c r="C117">
        <v>1.29699248120301</v>
      </c>
      <c r="D117">
        <v>0.81</v>
      </c>
      <c r="E117">
        <v>1.61</v>
      </c>
    </row>
    <row r="118" spans="1:5" x14ac:dyDescent="0.25">
      <c r="A118" t="s">
        <v>99</v>
      </c>
      <c r="B118" t="s">
        <v>109</v>
      </c>
      <c r="C118">
        <v>1.29699248120301</v>
      </c>
      <c r="D118">
        <v>1.39</v>
      </c>
      <c r="E118">
        <v>0.51</v>
      </c>
    </row>
    <row r="119" spans="1:5" x14ac:dyDescent="0.25">
      <c r="A119" t="s">
        <v>99</v>
      </c>
      <c r="B119" t="s">
        <v>118</v>
      </c>
      <c r="C119">
        <v>1.29699248120301</v>
      </c>
      <c r="D119">
        <v>1.34</v>
      </c>
      <c r="E119">
        <v>1.34</v>
      </c>
    </row>
    <row r="120" spans="1:5" x14ac:dyDescent="0.25">
      <c r="A120" t="s">
        <v>99</v>
      </c>
      <c r="B120" t="s">
        <v>417</v>
      </c>
      <c r="C120">
        <v>1.29699248120301</v>
      </c>
      <c r="D120">
        <v>0.61</v>
      </c>
      <c r="E120">
        <v>0.79</v>
      </c>
    </row>
    <row r="121" spans="1:5" x14ac:dyDescent="0.25">
      <c r="A121" t="s">
        <v>99</v>
      </c>
      <c r="B121" t="s">
        <v>101</v>
      </c>
      <c r="C121">
        <v>1.29699248120301</v>
      </c>
      <c r="D121">
        <v>1.25</v>
      </c>
      <c r="E121">
        <v>0.28999999999999998</v>
      </c>
    </row>
    <row r="122" spans="1:5" x14ac:dyDescent="0.25">
      <c r="A122" t="s">
        <v>99</v>
      </c>
      <c r="B122" t="s">
        <v>120</v>
      </c>
      <c r="C122">
        <v>1.29699248120301</v>
      </c>
      <c r="D122">
        <v>1.1299999999999999</v>
      </c>
      <c r="E122">
        <v>1.8</v>
      </c>
    </row>
    <row r="123" spans="1:5" x14ac:dyDescent="0.25">
      <c r="A123" t="s">
        <v>99</v>
      </c>
      <c r="B123" t="s">
        <v>119</v>
      </c>
      <c r="C123">
        <v>1.29699248120301</v>
      </c>
      <c r="D123">
        <v>0.8</v>
      </c>
      <c r="E123">
        <v>1.27</v>
      </c>
    </row>
    <row r="124" spans="1:5" x14ac:dyDescent="0.25">
      <c r="A124" t="s">
        <v>122</v>
      </c>
      <c r="B124" t="s">
        <v>123</v>
      </c>
      <c r="C124">
        <v>1.17437722419929</v>
      </c>
      <c r="D124">
        <v>0.74</v>
      </c>
      <c r="E124">
        <v>1.07</v>
      </c>
    </row>
    <row r="125" spans="1:5" x14ac:dyDescent="0.25">
      <c r="A125" t="s">
        <v>122</v>
      </c>
      <c r="B125" t="s">
        <v>125</v>
      </c>
      <c r="C125">
        <v>1.17437722419929</v>
      </c>
      <c r="D125">
        <v>0.98</v>
      </c>
      <c r="E125">
        <v>1.23</v>
      </c>
    </row>
    <row r="126" spans="1:5" x14ac:dyDescent="0.25">
      <c r="A126" t="s">
        <v>122</v>
      </c>
      <c r="B126" t="s">
        <v>127</v>
      </c>
      <c r="C126">
        <v>1.17437722419929</v>
      </c>
      <c r="D126">
        <v>0.67</v>
      </c>
      <c r="E126">
        <v>0.94</v>
      </c>
    </row>
    <row r="127" spans="1:5" x14ac:dyDescent="0.25">
      <c r="A127" t="s">
        <v>122</v>
      </c>
      <c r="B127" t="s">
        <v>130</v>
      </c>
      <c r="C127">
        <v>1.17437722419929</v>
      </c>
      <c r="D127">
        <v>1.1599999999999999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1.17437722419929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1.17437722419929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1.17437722419929</v>
      </c>
      <c r="D130">
        <v>0.61</v>
      </c>
      <c r="E130">
        <v>1.35</v>
      </c>
    </row>
    <row r="131" spans="1:5" x14ac:dyDescent="0.25">
      <c r="A131" t="s">
        <v>122</v>
      </c>
      <c r="B131" t="s">
        <v>128</v>
      </c>
      <c r="C131">
        <v>1.17437722419929</v>
      </c>
      <c r="D131">
        <v>0.92</v>
      </c>
      <c r="E131">
        <v>1.04</v>
      </c>
    </row>
    <row r="132" spans="1:5" x14ac:dyDescent="0.25">
      <c r="A132" t="s">
        <v>122</v>
      </c>
      <c r="B132" t="s">
        <v>136</v>
      </c>
      <c r="C132">
        <v>1.17437722419929</v>
      </c>
      <c r="D132">
        <v>1.32</v>
      </c>
      <c r="E132">
        <v>1.18</v>
      </c>
    </row>
    <row r="133" spans="1:5" x14ac:dyDescent="0.25">
      <c r="A133" t="s">
        <v>122</v>
      </c>
      <c r="B133" t="s">
        <v>131</v>
      </c>
      <c r="C133">
        <v>1.17437722419929</v>
      </c>
      <c r="D133">
        <v>0.96</v>
      </c>
      <c r="E133">
        <v>0.68</v>
      </c>
    </row>
    <row r="134" spans="1:5" x14ac:dyDescent="0.25">
      <c r="A134" t="s">
        <v>122</v>
      </c>
      <c r="B134" t="s">
        <v>133</v>
      </c>
      <c r="C134">
        <v>1.17437722419929</v>
      </c>
      <c r="D134">
        <v>0.62</v>
      </c>
      <c r="E134">
        <v>1.41</v>
      </c>
    </row>
    <row r="135" spans="1:5" x14ac:dyDescent="0.25">
      <c r="A135" t="s">
        <v>122</v>
      </c>
      <c r="B135" t="s">
        <v>135</v>
      </c>
      <c r="C135">
        <v>1.17437722419929</v>
      </c>
      <c r="D135">
        <v>0.96</v>
      </c>
      <c r="E135">
        <v>0.85</v>
      </c>
    </row>
    <row r="136" spans="1:5" x14ac:dyDescent="0.25">
      <c r="A136" t="s">
        <v>122</v>
      </c>
      <c r="B136" t="s">
        <v>137</v>
      </c>
      <c r="C136">
        <v>1.17437722419929</v>
      </c>
      <c r="D136">
        <v>0.87</v>
      </c>
      <c r="E136">
        <v>1</v>
      </c>
    </row>
    <row r="137" spans="1:5" x14ac:dyDescent="0.25">
      <c r="A137" t="s">
        <v>122</v>
      </c>
      <c r="B137" t="s">
        <v>401</v>
      </c>
      <c r="C137">
        <v>1.17437722419929</v>
      </c>
      <c r="D137">
        <v>0.98</v>
      </c>
      <c r="E137">
        <v>0.8</v>
      </c>
    </row>
    <row r="138" spans="1:5" x14ac:dyDescent="0.25">
      <c r="A138" t="s">
        <v>122</v>
      </c>
      <c r="B138" t="s">
        <v>138</v>
      </c>
      <c r="C138">
        <v>1.17437722419929</v>
      </c>
      <c r="D138">
        <v>0.94</v>
      </c>
      <c r="E138">
        <v>1.27</v>
      </c>
    </row>
    <row r="139" spans="1:5" x14ac:dyDescent="0.25">
      <c r="A139" t="s">
        <v>122</v>
      </c>
      <c r="B139" t="s">
        <v>139</v>
      </c>
      <c r="C139">
        <v>1.17437722419929</v>
      </c>
      <c r="D139">
        <v>1.08</v>
      </c>
      <c r="E139">
        <v>0.85</v>
      </c>
    </row>
    <row r="140" spans="1:5" x14ac:dyDescent="0.25">
      <c r="A140" t="s">
        <v>122</v>
      </c>
      <c r="B140" t="s">
        <v>144</v>
      </c>
      <c r="C140">
        <v>1.17437722419929</v>
      </c>
      <c r="D140">
        <v>1.34</v>
      </c>
      <c r="E140">
        <v>1.2</v>
      </c>
    </row>
    <row r="141" spans="1:5" x14ac:dyDescent="0.25">
      <c r="A141" t="s">
        <v>122</v>
      </c>
      <c r="B141" t="s">
        <v>132</v>
      </c>
      <c r="C141">
        <v>1.17437722419929</v>
      </c>
      <c r="D141">
        <v>1.1000000000000001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1.17437722419929</v>
      </c>
      <c r="D142">
        <v>0.67</v>
      </c>
      <c r="E142">
        <v>0.61</v>
      </c>
    </row>
    <row r="143" spans="1:5" x14ac:dyDescent="0.25">
      <c r="A143" t="s">
        <v>122</v>
      </c>
      <c r="B143" t="s">
        <v>124</v>
      </c>
      <c r="C143">
        <v>1.17437722419929</v>
      </c>
      <c r="D143">
        <v>0.74</v>
      </c>
      <c r="E143">
        <v>0.98</v>
      </c>
    </row>
    <row r="144" spans="1:5" x14ac:dyDescent="0.25">
      <c r="A144" t="s">
        <v>122</v>
      </c>
      <c r="B144" t="s">
        <v>134</v>
      </c>
      <c r="C144">
        <v>1.17437722419929</v>
      </c>
      <c r="D144">
        <v>0.2</v>
      </c>
      <c r="E144">
        <v>1.1399999999999999</v>
      </c>
    </row>
    <row r="145" spans="1:5" x14ac:dyDescent="0.25">
      <c r="A145" t="s">
        <v>122</v>
      </c>
      <c r="B145" t="s">
        <v>141</v>
      </c>
      <c r="C145">
        <v>1.17437722419929</v>
      </c>
      <c r="D145">
        <v>0.47</v>
      </c>
      <c r="E145">
        <v>1.1399999999999999</v>
      </c>
    </row>
    <row r="146" spans="1:5" x14ac:dyDescent="0.25">
      <c r="A146" t="s">
        <v>122</v>
      </c>
      <c r="B146" t="s">
        <v>142</v>
      </c>
      <c r="C146">
        <v>1.17437722419929</v>
      </c>
      <c r="D146">
        <v>0.74</v>
      </c>
      <c r="E146">
        <v>0.98</v>
      </c>
    </row>
    <row r="147" spans="1:5" x14ac:dyDescent="0.25">
      <c r="A147" t="s">
        <v>122</v>
      </c>
      <c r="B147" t="s">
        <v>143</v>
      </c>
      <c r="C147">
        <v>1.17437722419929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1.2934782608695701</v>
      </c>
      <c r="D148">
        <v>1.17</v>
      </c>
      <c r="E148">
        <v>1.03</v>
      </c>
    </row>
    <row r="149" spans="1:5" x14ac:dyDescent="0.25">
      <c r="A149" t="s">
        <v>145</v>
      </c>
      <c r="B149" t="s">
        <v>349</v>
      </c>
      <c r="C149">
        <v>1.2934782608695701</v>
      </c>
      <c r="D149">
        <v>0.86</v>
      </c>
      <c r="E149">
        <v>0.8</v>
      </c>
    </row>
    <row r="150" spans="1:5" x14ac:dyDescent="0.25">
      <c r="A150" t="s">
        <v>145</v>
      </c>
      <c r="B150" t="s">
        <v>355</v>
      </c>
      <c r="C150">
        <v>1.2934782608695701</v>
      </c>
      <c r="D150">
        <v>0.8</v>
      </c>
      <c r="E150">
        <v>2.29</v>
      </c>
    </row>
    <row r="151" spans="1:5" x14ac:dyDescent="0.25">
      <c r="A151" t="s">
        <v>145</v>
      </c>
      <c r="B151" t="s">
        <v>357</v>
      </c>
      <c r="C151">
        <v>1.2934782608695701</v>
      </c>
      <c r="D151">
        <v>0.96</v>
      </c>
      <c r="E151">
        <v>0.55000000000000004</v>
      </c>
    </row>
    <row r="152" spans="1:5" x14ac:dyDescent="0.25">
      <c r="A152" t="s">
        <v>145</v>
      </c>
      <c r="B152" t="s">
        <v>360</v>
      </c>
      <c r="C152">
        <v>1.2934782608695701</v>
      </c>
      <c r="D152">
        <v>1.26</v>
      </c>
      <c r="E152">
        <v>0.46</v>
      </c>
    </row>
    <row r="153" spans="1:5" x14ac:dyDescent="0.25">
      <c r="A153" t="s">
        <v>145</v>
      </c>
      <c r="B153" t="s">
        <v>366</v>
      </c>
      <c r="C153">
        <v>1.2934782608695701</v>
      </c>
      <c r="D153">
        <v>0.98</v>
      </c>
      <c r="E153">
        <v>1.08</v>
      </c>
    </row>
    <row r="154" spans="1:5" x14ac:dyDescent="0.25">
      <c r="A154" t="s">
        <v>145</v>
      </c>
      <c r="B154" t="s">
        <v>371</v>
      </c>
      <c r="C154">
        <v>1.2934782608695701</v>
      </c>
      <c r="D154">
        <v>0.69</v>
      </c>
      <c r="E154">
        <v>0.84</v>
      </c>
    </row>
    <row r="155" spans="1:5" x14ac:dyDescent="0.25">
      <c r="A155" t="s">
        <v>145</v>
      </c>
      <c r="B155" t="s">
        <v>149</v>
      </c>
      <c r="C155">
        <v>1.2934782608695701</v>
      </c>
      <c r="D155">
        <v>0.27</v>
      </c>
      <c r="E155">
        <v>1.92</v>
      </c>
    </row>
    <row r="156" spans="1:5" x14ac:dyDescent="0.25">
      <c r="A156" t="s">
        <v>145</v>
      </c>
      <c r="B156" t="s">
        <v>375</v>
      </c>
      <c r="C156">
        <v>1.2934782608695701</v>
      </c>
      <c r="D156">
        <v>1.2</v>
      </c>
      <c r="E156">
        <v>1.1200000000000001</v>
      </c>
    </row>
    <row r="157" spans="1:5" x14ac:dyDescent="0.25">
      <c r="A157" t="s">
        <v>145</v>
      </c>
      <c r="B157" t="s">
        <v>388</v>
      </c>
      <c r="C157">
        <v>1.2934782608695701</v>
      </c>
      <c r="D157">
        <v>0.96</v>
      </c>
      <c r="E157">
        <v>0.82</v>
      </c>
    </row>
    <row r="158" spans="1:5" x14ac:dyDescent="0.25">
      <c r="A158" t="s">
        <v>145</v>
      </c>
      <c r="B158" t="s">
        <v>389</v>
      </c>
      <c r="C158">
        <v>1.2934782608695701</v>
      </c>
      <c r="D158">
        <v>0.86</v>
      </c>
      <c r="E158">
        <v>0.69</v>
      </c>
    </row>
    <row r="159" spans="1:5" x14ac:dyDescent="0.25">
      <c r="A159" t="s">
        <v>145</v>
      </c>
      <c r="B159" t="s">
        <v>391</v>
      </c>
      <c r="C159">
        <v>1.2934782608695701</v>
      </c>
      <c r="D159">
        <v>0.86</v>
      </c>
      <c r="E159">
        <v>1.63</v>
      </c>
    </row>
    <row r="160" spans="1:5" x14ac:dyDescent="0.25">
      <c r="A160" t="s">
        <v>145</v>
      </c>
      <c r="B160" t="s">
        <v>146</v>
      </c>
      <c r="C160">
        <v>1.2934782608695701</v>
      </c>
      <c r="D160">
        <v>0.61</v>
      </c>
      <c r="E160">
        <v>0.76</v>
      </c>
    </row>
    <row r="161" spans="1:5" x14ac:dyDescent="0.25">
      <c r="A161" t="s">
        <v>145</v>
      </c>
      <c r="B161" t="s">
        <v>404</v>
      </c>
      <c r="C161">
        <v>1.2934782608695701</v>
      </c>
      <c r="D161">
        <v>0.56999999999999995</v>
      </c>
      <c r="E161">
        <v>0.56999999999999995</v>
      </c>
    </row>
    <row r="162" spans="1:5" x14ac:dyDescent="0.25">
      <c r="A162" t="s">
        <v>145</v>
      </c>
      <c r="B162" t="s">
        <v>419</v>
      </c>
      <c r="C162">
        <v>1.2934782608695701</v>
      </c>
      <c r="D162">
        <v>0.69</v>
      </c>
      <c r="E162">
        <v>0.98</v>
      </c>
    </row>
    <row r="163" spans="1:5" x14ac:dyDescent="0.25">
      <c r="A163" t="s">
        <v>145</v>
      </c>
      <c r="B163" t="s">
        <v>423</v>
      </c>
      <c r="C163">
        <v>1.2934782608695701</v>
      </c>
      <c r="D163">
        <v>1.07</v>
      </c>
      <c r="E163">
        <v>0.84</v>
      </c>
    </row>
    <row r="164" spans="1:5" x14ac:dyDescent="0.25">
      <c r="A164" t="s">
        <v>145</v>
      </c>
      <c r="B164" t="s">
        <v>425</v>
      </c>
      <c r="C164">
        <v>1.2934782608695701</v>
      </c>
      <c r="D164">
        <v>1.03</v>
      </c>
      <c r="E164">
        <v>1.03</v>
      </c>
    </row>
    <row r="165" spans="1:5" x14ac:dyDescent="0.25">
      <c r="A165" t="s">
        <v>145</v>
      </c>
      <c r="B165" t="s">
        <v>427</v>
      </c>
      <c r="C165">
        <v>1.2934782608695701</v>
      </c>
      <c r="D165">
        <v>1.44</v>
      </c>
      <c r="E165">
        <v>0.76</v>
      </c>
    </row>
    <row r="166" spans="1:5" x14ac:dyDescent="0.25">
      <c r="A166" t="s">
        <v>145</v>
      </c>
      <c r="B166" t="s">
        <v>432</v>
      </c>
      <c r="C166">
        <v>1.2934782608695701</v>
      </c>
      <c r="D166">
        <v>0.53</v>
      </c>
      <c r="E166">
        <v>1.3</v>
      </c>
    </row>
    <row r="167" spans="1:5" x14ac:dyDescent="0.25">
      <c r="A167" t="s">
        <v>145</v>
      </c>
      <c r="B167" t="s">
        <v>433</v>
      </c>
      <c r="C167">
        <v>1.2934782608695701</v>
      </c>
      <c r="D167">
        <v>0.56999999999999995</v>
      </c>
      <c r="E167">
        <v>0.8</v>
      </c>
    </row>
    <row r="168" spans="1:5" x14ac:dyDescent="0.25">
      <c r="A168" t="s">
        <v>145</v>
      </c>
      <c r="B168" t="s">
        <v>434</v>
      </c>
      <c r="C168">
        <v>1.2934782608695701</v>
      </c>
      <c r="D168">
        <v>0.78</v>
      </c>
      <c r="E168">
        <v>1.28</v>
      </c>
    </row>
    <row r="169" spans="1:5" x14ac:dyDescent="0.25">
      <c r="A169" t="s">
        <v>145</v>
      </c>
      <c r="B169" t="s">
        <v>148</v>
      </c>
      <c r="C169">
        <v>1.2934782608695701</v>
      </c>
      <c r="D169">
        <v>0.84</v>
      </c>
      <c r="E169">
        <v>1.1399999999999999</v>
      </c>
    </row>
    <row r="170" spans="1:5" x14ac:dyDescent="0.25">
      <c r="A170" t="s">
        <v>145</v>
      </c>
      <c r="B170" t="s">
        <v>147</v>
      </c>
      <c r="C170">
        <v>1.2934782608695701</v>
      </c>
      <c r="D170">
        <v>0.98</v>
      </c>
      <c r="E170">
        <v>1.08</v>
      </c>
    </row>
    <row r="171" spans="1:5" x14ac:dyDescent="0.25">
      <c r="A171" t="s">
        <v>21</v>
      </c>
      <c r="B171" t="s">
        <v>152</v>
      </c>
      <c r="C171">
        <v>1.32850241545894</v>
      </c>
      <c r="D171">
        <v>1.1000000000000001</v>
      </c>
      <c r="E171">
        <v>1.29</v>
      </c>
    </row>
    <row r="172" spans="1:5" x14ac:dyDescent="0.25">
      <c r="A172" t="s">
        <v>21</v>
      </c>
      <c r="B172" t="s">
        <v>269</v>
      </c>
      <c r="C172">
        <v>1.32850241545894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1.32850241545894</v>
      </c>
      <c r="D173">
        <v>0.71</v>
      </c>
      <c r="E173">
        <v>1.36</v>
      </c>
    </row>
    <row r="174" spans="1:5" x14ac:dyDescent="0.25">
      <c r="A174" t="s">
        <v>21</v>
      </c>
      <c r="B174" t="s">
        <v>372</v>
      </c>
      <c r="C174">
        <v>1.32850241545894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1.32850241545894</v>
      </c>
      <c r="D175">
        <v>0.97</v>
      </c>
      <c r="E175">
        <v>0.97</v>
      </c>
    </row>
    <row r="176" spans="1:5" x14ac:dyDescent="0.25">
      <c r="A176" t="s">
        <v>21</v>
      </c>
      <c r="B176" t="s">
        <v>272</v>
      </c>
      <c r="C176">
        <v>1.32850241545894</v>
      </c>
      <c r="D176">
        <v>1.1399999999999999</v>
      </c>
      <c r="E176">
        <v>0.56999999999999995</v>
      </c>
    </row>
    <row r="177" spans="1:5" x14ac:dyDescent="0.25">
      <c r="A177" t="s">
        <v>21</v>
      </c>
      <c r="B177" t="s">
        <v>397</v>
      </c>
      <c r="C177">
        <v>1.32850241545894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1.32850241545894</v>
      </c>
      <c r="D178">
        <v>1.42</v>
      </c>
      <c r="E178">
        <v>0.65</v>
      </c>
    </row>
    <row r="179" spans="1:5" x14ac:dyDescent="0.25">
      <c r="A179" t="s">
        <v>21</v>
      </c>
      <c r="B179" t="s">
        <v>150</v>
      </c>
      <c r="C179">
        <v>1.32850241545894</v>
      </c>
      <c r="D179">
        <v>0.85</v>
      </c>
      <c r="E179">
        <v>0.71</v>
      </c>
    </row>
    <row r="180" spans="1:5" x14ac:dyDescent="0.25">
      <c r="A180" t="s">
        <v>21</v>
      </c>
      <c r="B180" t="s">
        <v>275</v>
      </c>
      <c r="C180">
        <v>1.32850241545894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1.32850241545894</v>
      </c>
      <c r="D181">
        <v>1.1399999999999999</v>
      </c>
      <c r="E181">
        <v>1.1399999999999999</v>
      </c>
    </row>
    <row r="182" spans="1:5" x14ac:dyDescent="0.25">
      <c r="A182" t="s">
        <v>21</v>
      </c>
      <c r="B182" t="s">
        <v>22</v>
      </c>
      <c r="C182">
        <v>1.32850241545894</v>
      </c>
      <c r="D182">
        <v>1</v>
      </c>
      <c r="E182">
        <v>1.1399999999999999</v>
      </c>
    </row>
    <row r="183" spans="1:5" x14ac:dyDescent="0.25">
      <c r="A183" t="s">
        <v>21</v>
      </c>
      <c r="B183" t="s">
        <v>266</v>
      </c>
      <c r="C183">
        <v>1.32850241545894</v>
      </c>
      <c r="D183">
        <v>0.57999999999999996</v>
      </c>
      <c r="E183">
        <v>1.23</v>
      </c>
    </row>
    <row r="184" spans="1:5" x14ac:dyDescent="0.25">
      <c r="A184" t="s">
        <v>21</v>
      </c>
      <c r="B184" t="s">
        <v>268</v>
      </c>
      <c r="C184">
        <v>1.32850241545894</v>
      </c>
      <c r="D184">
        <v>0.92</v>
      </c>
      <c r="E184">
        <v>0.5</v>
      </c>
    </row>
    <row r="185" spans="1:5" x14ac:dyDescent="0.25">
      <c r="A185" t="s">
        <v>21</v>
      </c>
      <c r="B185" t="s">
        <v>151</v>
      </c>
      <c r="C185">
        <v>1.32850241545894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1.32850241545894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1.32850241545894</v>
      </c>
      <c r="D187">
        <v>1.23</v>
      </c>
      <c r="E187">
        <v>1.29</v>
      </c>
    </row>
    <row r="188" spans="1:5" x14ac:dyDescent="0.25">
      <c r="A188" t="s">
        <v>21</v>
      </c>
      <c r="B188" t="s">
        <v>265</v>
      </c>
      <c r="C188">
        <v>1.32850241545894</v>
      </c>
      <c r="D188">
        <v>1.1399999999999999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1.32850241545894</v>
      </c>
      <c r="D189">
        <v>0.71</v>
      </c>
      <c r="E189">
        <v>1.23</v>
      </c>
    </row>
    <row r="190" spans="1:5" x14ac:dyDescent="0.25">
      <c r="A190" t="s">
        <v>21</v>
      </c>
      <c r="B190" t="s">
        <v>270</v>
      </c>
      <c r="C190">
        <v>1.32850241545894</v>
      </c>
      <c r="D190">
        <v>1.1599999999999999</v>
      </c>
      <c r="E190">
        <v>1.23</v>
      </c>
    </row>
    <row r="191" spans="1:5" x14ac:dyDescent="0.25">
      <c r="A191" t="s">
        <v>154</v>
      </c>
      <c r="B191" t="s">
        <v>159</v>
      </c>
      <c r="C191">
        <v>1.0485436893203901</v>
      </c>
      <c r="D191">
        <v>0.62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1.0485436893203901</v>
      </c>
      <c r="D192">
        <v>0.96</v>
      </c>
      <c r="E192">
        <v>0.89</v>
      </c>
    </row>
    <row r="193" spans="1:5" x14ac:dyDescent="0.25">
      <c r="A193" t="s">
        <v>154</v>
      </c>
      <c r="B193" t="s">
        <v>163</v>
      </c>
      <c r="C193">
        <v>1.0485436893203901</v>
      </c>
      <c r="D193">
        <v>1.05</v>
      </c>
      <c r="E193">
        <v>1.05</v>
      </c>
    </row>
    <row r="194" spans="1:5" x14ac:dyDescent="0.25">
      <c r="A194" t="s">
        <v>154</v>
      </c>
      <c r="B194" t="s">
        <v>160</v>
      </c>
      <c r="C194">
        <v>1.0485436893203901</v>
      </c>
      <c r="D194">
        <v>0.75</v>
      </c>
      <c r="E194">
        <v>0.98</v>
      </c>
    </row>
    <row r="195" spans="1:5" x14ac:dyDescent="0.25">
      <c r="A195" t="s">
        <v>154</v>
      </c>
      <c r="B195" t="s">
        <v>165</v>
      </c>
      <c r="C195">
        <v>1.0485436893203901</v>
      </c>
      <c r="D195">
        <v>0.9</v>
      </c>
      <c r="E195">
        <v>1.28</v>
      </c>
    </row>
    <row r="196" spans="1:5" x14ac:dyDescent="0.25">
      <c r="A196" t="s">
        <v>154</v>
      </c>
      <c r="B196" t="s">
        <v>164</v>
      </c>
      <c r="C196">
        <v>1.0485436893203901</v>
      </c>
      <c r="D196">
        <v>0.53</v>
      </c>
      <c r="E196">
        <v>1.2</v>
      </c>
    </row>
    <row r="197" spans="1:5" x14ac:dyDescent="0.25">
      <c r="A197" t="s">
        <v>154</v>
      </c>
      <c r="B197" t="s">
        <v>167</v>
      </c>
      <c r="C197">
        <v>1.0485436893203901</v>
      </c>
      <c r="D197">
        <v>0.75</v>
      </c>
      <c r="E197">
        <v>0.38</v>
      </c>
    </row>
    <row r="198" spans="1:5" x14ac:dyDescent="0.25">
      <c r="A198" t="s">
        <v>154</v>
      </c>
      <c r="B198" t="s">
        <v>168</v>
      </c>
      <c r="C198">
        <v>1.0485436893203901</v>
      </c>
      <c r="D198">
        <v>0.45</v>
      </c>
      <c r="E198">
        <v>1.28</v>
      </c>
    </row>
    <row r="199" spans="1:5" x14ac:dyDescent="0.25">
      <c r="A199" t="s">
        <v>154</v>
      </c>
      <c r="B199" t="s">
        <v>156</v>
      </c>
      <c r="C199">
        <v>1.0485436893203901</v>
      </c>
      <c r="D199">
        <v>0.48</v>
      </c>
      <c r="E199">
        <v>0.75</v>
      </c>
    </row>
    <row r="200" spans="1:5" x14ac:dyDescent="0.25">
      <c r="A200" t="s">
        <v>154</v>
      </c>
      <c r="B200" t="s">
        <v>169</v>
      </c>
      <c r="C200">
        <v>1.0485436893203901</v>
      </c>
      <c r="D200">
        <v>0.82</v>
      </c>
      <c r="E200">
        <v>1.0900000000000001</v>
      </c>
    </row>
    <row r="201" spans="1:5" x14ac:dyDescent="0.25">
      <c r="A201" t="s">
        <v>154</v>
      </c>
      <c r="B201" t="s">
        <v>162</v>
      </c>
      <c r="C201">
        <v>1.0485436893203901</v>
      </c>
      <c r="D201">
        <v>0.75</v>
      </c>
      <c r="E201">
        <v>1.1599999999999999</v>
      </c>
    </row>
    <row r="202" spans="1:5" x14ac:dyDescent="0.25">
      <c r="A202" t="s">
        <v>154</v>
      </c>
      <c r="B202" t="s">
        <v>170</v>
      </c>
      <c r="C202">
        <v>1.0485436893203901</v>
      </c>
      <c r="D202">
        <v>0.55000000000000004</v>
      </c>
      <c r="E202">
        <v>0.82</v>
      </c>
    </row>
    <row r="203" spans="1:5" x14ac:dyDescent="0.25">
      <c r="A203" t="s">
        <v>154</v>
      </c>
      <c r="B203" t="s">
        <v>166</v>
      </c>
      <c r="C203">
        <v>1.0485436893203901</v>
      </c>
      <c r="D203">
        <v>0.83</v>
      </c>
      <c r="E203">
        <v>1.58</v>
      </c>
    </row>
    <row r="204" spans="1:5" x14ac:dyDescent="0.25">
      <c r="A204" t="s">
        <v>154</v>
      </c>
      <c r="B204" t="s">
        <v>174</v>
      </c>
      <c r="C204">
        <v>1.0485436893203901</v>
      </c>
      <c r="D204">
        <v>1.0900000000000001</v>
      </c>
      <c r="E204">
        <v>0.84</v>
      </c>
    </row>
    <row r="205" spans="1:5" x14ac:dyDescent="0.25">
      <c r="A205" t="s">
        <v>154</v>
      </c>
      <c r="B205" t="s">
        <v>172</v>
      </c>
      <c r="C205">
        <v>1.0485436893203901</v>
      </c>
      <c r="D205">
        <v>0.48</v>
      </c>
      <c r="E205">
        <v>1.3</v>
      </c>
    </row>
    <row r="206" spans="1:5" x14ac:dyDescent="0.25">
      <c r="A206" t="s">
        <v>154</v>
      </c>
      <c r="B206" t="s">
        <v>171</v>
      </c>
      <c r="C206">
        <v>1.0485436893203901</v>
      </c>
      <c r="D206">
        <v>0.75</v>
      </c>
      <c r="E206">
        <v>1.2</v>
      </c>
    </row>
    <row r="207" spans="1:5" x14ac:dyDescent="0.25">
      <c r="A207" t="s">
        <v>154</v>
      </c>
      <c r="B207" t="s">
        <v>158</v>
      </c>
      <c r="C207">
        <v>1.0485436893203901</v>
      </c>
      <c r="D207">
        <v>0.68</v>
      </c>
      <c r="E207">
        <v>0.45</v>
      </c>
    </row>
    <row r="208" spans="1:5" x14ac:dyDescent="0.25">
      <c r="A208" t="s">
        <v>154</v>
      </c>
      <c r="B208" t="s">
        <v>155</v>
      </c>
      <c r="C208">
        <v>1.0485436893203901</v>
      </c>
      <c r="D208">
        <v>1.5</v>
      </c>
      <c r="E208">
        <v>0.84</v>
      </c>
    </row>
    <row r="209" spans="1:5" x14ac:dyDescent="0.25">
      <c r="A209" t="s">
        <v>154</v>
      </c>
      <c r="B209" t="s">
        <v>157</v>
      </c>
      <c r="C209">
        <v>1.0485436893203901</v>
      </c>
      <c r="D209">
        <v>0.89</v>
      </c>
      <c r="E209">
        <v>0.62</v>
      </c>
    </row>
    <row r="210" spans="1:5" x14ac:dyDescent="0.25">
      <c r="A210" t="s">
        <v>154</v>
      </c>
      <c r="B210" t="s">
        <v>173</v>
      </c>
      <c r="C210">
        <v>1.0485436893203901</v>
      </c>
      <c r="D210">
        <v>1.1299999999999999</v>
      </c>
      <c r="E210">
        <v>1.1299999999999999</v>
      </c>
    </row>
    <row r="211" spans="1:5" x14ac:dyDescent="0.25">
      <c r="A211" t="s">
        <v>175</v>
      </c>
      <c r="B211" t="s">
        <v>284</v>
      </c>
      <c r="C211">
        <v>1.0967741935483899</v>
      </c>
      <c r="D211">
        <v>1.21</v>
      </c>
      <c r="E211">
        <v>0.93</v>
      </c>
    </row>
    <row r="212" spans="1:5" x14ac:dyDescent="0.25">
      <c r="A212" t="s">
        <v>175</v>
      </c>
      <c r="B212" t="s">
        <v>179</v>
      </c>
      <c r="C212">
        <v>1.0967741935483899</v>
      </c>
      <c r="D212">
        <v>0.84</v>
      </c>
      <c r="E212">
        <v>0.65</v>
      </c>
    </row>
    <row r="213" spans="1:5" x14ac:dyDescent="0.25">
      <c r="A213" t="s">
        <v>175</v>
      </c>
      <c r="B213" t="s">
        <v>282</v>
      </c>
      <c r="C213">
        <v>1.0967741935483899</v>
      </c>
      <c r="D213">
        <v>1.1200000000000001</v>
      </c>
      <c r="E213">
        <v>0.37</v>
      </c>
    </row>
    <row r="214" spans="1:5" x14ac:dyDescent="0.25">
      <c r="A214" t="s">
        <v>175</v>
      </c>
      <c r="B214" t="s">
        <v>176</v>
      </c>
      <c r="C214">
        <v>1.0967741935483899</v>
      </c>
      <c r="D214">
        <v>0.84</v>
      </c>
      <c r="E214">
        <v>1.1200000000000001</v>
      </c>
    </row>
    <row r="215" spans="1:5" x14ac:dyDescent="0.25">
      <c r="A215" t="s">
        <v>175</v>
      </c>
      <c r="B215" t="s">
        <v>285</v>
      </c>
      <c r="C215">
        <v>1.0967741935483899</v>
      </c>
      <c r="D215">
        <v>0.52</v>
      </c>
      <c r="E215">
        <v>1.26</v>
      </c>
    </row>
    <row r="216" spans="1:5" x14ac:dyDescent="0.25">
      <c r="A216" t="s">
        <v>175</v>
      </c>
      <c r="B216" t="s">
        <v>277</v>
      </c>
      <c r="C216">
        <v>1.0967741935483899</v>
      </c>
      <c r="D216">
        <v>0.84</v>
      </c>
      <c r="E216">
        <v>1.1200000000000001</v>
      </c>
    </row>
    <row r="217" spans="1:5" x14ac:dyDescent="0.25">
      <c r="A217" t="s">
        <v>175</v>
      </c>
      <c r="B217" t="s">
        <v>281</v>
      </c>
      <c r="C217">
        <v>1.0967741935483899</v>
      </c>
      <c r="D217">
        <v>0.36</v>
      </c>
      <c r="E217">
        <v>1.56</v>
      </c>
    </row>
    <row r="218" spans="1:5" x14ac:dyDescent="0.25">
      <c r="A218" t="s">
        <v>175</v>
      </c>
      <c r="B218" t="s">
        <v>178</v>
      </c>
      <c r="C218">
        <v>1.0967741935483899</v>
      </c>
      <c r="D218">
        <v>0.56000000000000005</v>
      </c>
      <c r="E218">
        <v>1.68</v>
      </c>
    </row>
    <row r="219" spans="1:5" x14ac:dyDescent="0.25">
      <c r="A219" t="s">
        <v>175</v>
      </c>
      <c r="B219" t="s">
        <v>278</v>
      </c>
      <c r="C219">
        <v>1.0967741935483899</v>
      </c>
      <c r="D219">
        <v>0.84</v>
      </c>
      <c r="E219">
        <v>1.1200000000000001</v>
      </c>
    </row>
    <row r="220" spans="1:5" x14ac:dyDescent="0.25">
      <c r="A220" t="s">
        <v>175</v>
      </c>
      <c r="B220" t="s">
        <v>276</v>
      </c>
      <c r="C220">
        <v>1.0967741935483899</v>
      </c>
      <c r="D220">
        <v>1.86</v>
      </c>
      <c r="E220">
        <v>0.47</v>
      </c>
    </row>
    <row r="221" spans="1:5" x14ac:dyDescent="0.25">
      <c r="A221" t="s">
        <v>175</v>
      </c>
      <c r="B221" t="s">
        <v>279</v>
      </c>
      <c r="C221">
        <v>1.0967741935483899</v>
      </c>
      <c r="D221">
        <v>1.4</v>
      </c>
      <c r="E221">
        <v>0.74</v>
      </c>
    </row>
    <row r="222" spans="1:5" x14ac:dyDescent="0.25">
      <c r="A222" t="s">
        <v>175</v>
      </c>
      <c r="B222" t="s">
        <v>283</v>
      </c>
      <c r="C222">
        <v>1.0967741935483899</v>
      </c>
      <c r="D222">
        <v>0.93</v>
      </c>
      <c r="E222">
        <v>0.74</v>
      </c>
    </row>
    <row r="223" spans="1:5" x14ac:dyDescent="0.25">
      <c r="A223" t="s">
        <v>175</v>
      </c>
      <c r="B223" t="s">
        <v>177</v>
      </c>
      <c r="C223">
        <v>1.0967741935483899</v>
      </c>
      <c r="D223">
        <v>0.19</v>
      </c>
      <c r="E223">
        <v>0.93</v>
      </c>
    </row>
    <row r="224" spans="1:5" x14ac:dyDescent="0.25">
      <c r="A224" t="s">
        <v>175</v>
      </c>
      <c r="B224" t="s">
        <v>280</v>
      </c>
      <c r="C224">
        <v>1.0967741935483899</v>
      </c>
      <c r="D224">
        <v>1.17</v>
      </c>
      <c r="E224">
        <v>1.42</v>
      </c>
    </row>
    <row r="225" spans="1:5" x14ac:dyDescent="0.25">
      <c r="A225" t="s">
        <v>24</v>
      </c>
      <c r="B225" t="s">
        <v>292</v>
      </c>
      <c r="C225">
        <v>1.46315789473684</v>
      </c>
      <c r="D225">
        <v>1.36</v>
      </c>
      <c r="E225">
        <v>0.8</v>
      </c>
    </row>
    <row r="226" spans="1:5" x14ac:dyDescent="0.25">
      <c r="A226" t="s">
        <v>24</v>
      </c>
      <c r="B226" t="s">
        <v>289</v>
      </c>
      <c r="C226">
        <v>1.46315789473684</v>
      </c>
      <c r="D226">
        <v>0.83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1.46315789473684</v>
      </c>
      <c r="D227">
        <v>0.43</v>
      </c>
      <c r="E227">
        <v>0.99</v>
      </c>
    </row>
    <row r="228" spans="1:5" x14ac:dyDescent="0.25">
      <c r="A228" t="s">
        <v>24</v>
      </c>
      <c r="B228" t="s">
        <v>326</v>
      </c>
      <c r="C228">
        <v>1.46315789473684</v>
      </c>
      <c r="D228">
        <v>0.68</v>
      </c>
      <c r="E228">
        <v>1.18</v>
      </c>
    </row>
    <row r="229" spans="1:5" x14ac:dyDescent="0.25">
      <c r="A229" t="s">
        <v>24</v>
      </c>
      <c r="B229" t="s">
        <v>288</v>
      </c>
      <c r="C229">
        <v>1.46315789473684</v>
      </c>
      <c r="D229">
        <v>0.56000000000000005</v>
      </c>
      <c r="E229">
        <v>1.61</v>
      </c>
    </row>
    <row r="230" spans="1:5" x14ac:dyDescent="0.25">
      <c r="A230" t="s">
        <v>24</v>
      </c>
      <c r="B230" t="s">
        <v>287</v>
      </c>
      <c r="C230">
        <v>1.46315789473684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1.46315789473684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1.46315789473684</v>
      </c>
      <c r="D232">
        <v>1.24</v>
      </c>
      <c r="E232">
        <v>0.62</v>
      </c>
    </row>
    <row r="233" spans="1:5" x14ac:dyDescent="0.25">
      <c r="A233" t="s">
        <v>24</v>
      </c>
      <c r="B233" t="s">
        <v>295</v>
      </c>
      <c r="C233">
        <v>1.46315789473684</v>
      </c>
      <c r="D233">
        <v>1.31</v>
      </c>
      <c r="E233">
        <v>0.69</v>
      </c>
    </row>
    <row r="234" spans="1:5" x14ac:dyDescent="0.25">
      <c r="A234" t="s">
        <v>24</v>
      </c>
      <c r="B234" t="s">
        <v>25</v>
      </c>
      <c r="C234">
        <v>1.46315789473684</v>
      </c>
      <c r="D234">
        <v>1.1000000000000001</v>
      </c>
      <c r="E234">
        <v>0.83</v>
      </c>
    </row>
    <row r="235" spans="1:5" x14ac:dyDescent="0.25">
      <c r="A235" t="s">
        <v>24</v>
      </c>
      <c r="B235" t="s">
        <v>327</v>
      </c>
      <c r="C235">
        <v>1.46315789473684</v>
      </c>
      <c r="D235">
        <v>1.31</v>
      </c>
      <c r="E235">
        <v>0.48</v>
      </c>
    </row>
    <row r="236" spans="1:5" x14ac:dyDescent="0.25">
      <c r="A236" t="s">
        <v>24</v>
      </c>
      <c r="B236" t="s">
        <v>286</v>
      </c>
      <c r="C236">
        <v>1.46315789473684</v>
      </c>
      <c r="D236">
        <v>0.99</v>
      </c>
      <c r="E236">
        <v>0.74</v>
      </c>
    </row>
    <row r="237" spans="1:5" x14ac:dyDescent="0.25">
      <c r="A237" t="s">
        <v>24</v>
      </c>
      <c r="B237" t="s">
        <v>291</v>
      </c>
      <c r="C237">
        <v>1.46315789473684</v>
      </c>
      <c r="D237">
        <v>0.76</v>
      </c>
      <c r="E237">
        <v>1.44</v>
      </c>
    </row>
    <row r="238" spans="1:5" x14ac:dyDescent="0.25">
      <c r="A238" t="s">
        <v>24</v>
      </c>
      <c r="B238" t="s">
        <v>26</v>
      </c>
      <c r="C238">
        <v>1.46315789473684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1.46315789473684</v>
      </c>
      <c r="D239">
        <v>0.8</v>
      </c>
      <c r="E239">
        <v>0.93</v>
      </c>
    </row>
    <row r="240" spans="1:5" x14ac:dyDescent="0.25">
      <c r="A240" t="s">
        <v>24</v>
      </c>
      <c r="B240" t="s">
        <v>290</v>
      </c>
      <c r="C240">
        <v>1.46315789473684</v>
      </c>
      <c r="D240">
        <v>1.18</v>
      </c>
      <c r="E240">
        <v>1.05</v>
      </c>
    </row>
    <row r="241" spans="1:5" x14ac:dyDescent="0.25">
      <c r="A241" t="s">
        <v>24</v>
      </c>
      <c r="B241" t="s">
        <v>183</v>
      </c>
      <c r="C241">
        <v>1.46315789473684</v>
      </c>
      <c r="D241">
        <v>0.99</v>
      </c>
      <c r="E241">
        <v>1.1100000000000001</v>
      </c>
    </row>
    <row r="242" spans="1:5" x14ac:dyDescent="0.25">
      <c r="A242" t="s">
        <v>24</v>
      </c>
      <c r="B242" t="s">
        <v>182</v>
      </c>
      <c r="C242">
        <v>1.46315789473684</v>
      </c>
      <c r="D242">
        <v>0.93</v>
      </c>
      <c r="E242">
        <v>1.18</v>
      </c>
    </row>
    <row r="243" spans="1:5" x14ac:dyDescent="0.25">
      <c r="A243" t="s">
        <v>24</v>
      </c>
      <c r="B243" t="s">
        <v>185</v>
      </c>
      <c r="C243">
        <v>1.46315789473684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1.46315789473684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1.0855614973262</v>
      </c>
      <c r="D245">
        <v>0.61</v>
      </c>
      <c r="E245">
        <v>1.21</v>
      </c>
    </row>
    <row r="246" spans="1:5" x14ac:dyDescent="0.25">
      <c r="A246" t="s">
        <v>27</v>
      </c>
      <c r="B246" t="s">
        <v>191</v>
      </c>
      <c r="C246">
        <v>1.0855614973262</v>
      </c>
      <c r="D246">
        <v>0.84</v>
      </c>
      <c r="E246">
        <v>1.18</v>
      </c>
    </row>
    <row r="247" spans="1:5" x14ac:dyDescent="0.25">
      <c r="A247" t="s">
        <v>27</v>
      </c>
      <c r="B247" t="s">
        <v>28</v>
      </c>
      <c r="C247">
        <v>1.0855614973262</v>
      </c>
      <c r="D247">
        <v>0.83</v>
      </c>
      <c r="E247">
        <v>0.61</v>
      </c>
    </row>
    <row r="248" spans="1:5" x14ac:dyDescent="0.25">
      <c r="A248" t="s">
        <v>27</v>
      </c>
      <c r="B248" t="s">
        <v>186</v>
      </c>
      <c r="C248">
        <v>1.0855614973262</v>
      </c>
      <c r="D248">
        <v>1.0900000000000001</v>
      </c>
      <c r="E248">
        <v>0.76</v>
      </c>
    </row>
    <row r="249" spans="1:5" x14ac:dyDescent="0.25">
      <c r="A249" t="s">
        <v>27</v>
      </c>
      <c r="B249" t="s">
        <v>189</v>
      </c>
      <c r="C249">
        <v>1.0855614973262</v>
      </c>
      <c r="D249">
        <v>0.76</v>
      </c>
      <c r="E249">
        <v>0.59</v>
      </c>
    </row>
    <row r="250" spans="1:5" x14ac:dyDescent="0.25">
      <c r="A250" t="s">
        <v>27</v>
      </c>
      <c r="B250" t="s">
        <v>297</v>
      </c>
      <c r="C250">
        <v>1.0855614973262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1.0855614973262</v>
      </c>
      <c r="D251">
        <v>1.44</v>
      </c>
      <c r="E251">
        <v>0.83</v>
      </c>
    </row>
    <row r="252" spans="1:5" x14ac:dyDescent="0.25">
      <c r="A252" t="s">
        <v>27</v>
      </c>
      <c r="B252" t="s">
        <v>31</v>
      </c>
      <c r="C252">
        <v>1.0855614973262</v>
      </c>
      <c r="D252">
        <v>0.95</v>
      </c>
      <c r="E252">
        <v>0.66</v>
      </c>
    </row>
    <row r="253" spans="1:5" x14ac:dyDescent="0.25">
      <c r="A253" t="s">
        <v>27</v>
      </c>
      <c r="B253" t="s">
        <v>195</v>
      </c>
      <c r="C253">
        <v>1.0855614973262</v>
      </c>
      <c r="D253">
        <v>1.18</v>
      </c>
      <c r="E253">
        <v>0.84</v>
      </c>
    </row>
    <row r="254" spans="1:5" x14ac:dyDescent="0.25">
      <c r="A254" t="s">
        <v>27</v>
      </c>
      <c r="B254" t="s">
        <v>188</v>
      </c>
      <c r="C254">
        <v>1.0855614973262</v>
      </c>
      <c r="D254">
        <v>0.84</v>
      </c>
      <c r="E254">
        <v>0.76</v>
      </c>
    </row>
    <row r="255" spans="1:5" x14ac:dyDescent="0.25">
      <c r="A255" t="s">
        <v>27</v>
      </c>
      <c r="B255" t="s">
        <v>296</v>
      </c>
      <c r="C255">
        <v>1.0855614973262</v>
      </c>
      <c r="D255">
        <v>0.42</v>
      </c>
      <c r="E255">
        <v>1.43</v>
      </c>
    </row>
    <row r="256" spans="1:5" x14ac:dyDescent="0.25">
      <c r="A256" t="s">
        <v>27</v>
      </c>
      <c r="B256" t="s">
        <v>190</v>
      </c>
      <c r="C256">
        <v>1.0855614973262</v>
      </c>
      <c r="D256">
        <v>1.21</v>
      </c>
      <c r="E256">
        <v>1.67</v>
      </c>
    </row>
    <row r="257" spans="1:5" x14ac:dyDescent="0.25">
      <c r="A257" t="s">
        <v>27</v>
      </c>
      <c r="B257" t="s">
        <v>192</v>
      </c>
      <c r="C257">
        <v>1.0855614973262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1.0855614973262</v>
      </c>
      <c r="D258">
        <v>0.5</v>
      </c>
      <c r="E258">
        <v>1.68</v>
      </c>
    </row>
    <row r="259" spans="1:5" x14ac:dyDescent="0.25">
      <c r="A259" t="s">
        <v>27</v>
      </c>
      <c r="B259" t="s">
        <v>194</v>
      </c>
      <c r="C259">
        <v>1.0855614973262</v>
      </c>
      <c r="D259">
        <v>0.61</v>
      </c>
      <c r="E259">
        <v>1.1399999999999999</v>
      </c>
    </row>
    <row r="260" spans="1:5" x14ac:dyDescent="0.25">
      <c r="A260" t="s">
        <v>27</v>
      </c>
      <c r="B260" t="s">
        <v>299</v>
      </c>
      <c r="C260">
        <v>1.0855614973262</v>
      </c>
      <c r="D260">
        <v>0.59</v>
      </c>
      <c r="E260">
        <v>1.35</v>
      </c>
    </row>
    <row r="261" spans="1:5" x14ac:dyDescent="0.25">
      <c r="A261" t="s">
        <v>27</v>
      </c>
      <c r="B261" t="s">
        <v>328</v>
      </c>
      <c r="C261">
        <v>1.0855614973262</v>
      </c>
      <c r="D261">
        <v>0.68</v>
      </c>
      <c r="E261">
        <v>0.83</v>
      </c>
    </row>
    <row r="262" spans="1:5" x14ac:dyDescent="0.25">
      <c r="A262" t="s">
        <v>27</v>
      </c>
      <c r="B262" t="s">
        <v>193</v>
      </c>
      <c r="C262">
        <v>1.0855614973262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1.0855614973262</v>
      </c>
      <c r="D263">
        <v>1.06</v>
      </c>
      <c r="E263">
        <v>1.21</v>
      </c>
    </row>
    <row r="264" spans="1:5" x14ac:dyDescent="0.25">
      <c r="A264" t="s">
        <v>27</v>
      </c>
      <c r="B264" t="s">
        <v>29</v>
      </c>
      <c r="C264">
        <v>1.0855614973262</v>
      </c>
      <c r="D264">
        <v>0.59</v>
      </c>
      <c r="E264">
        <v>1.18</v>
      </c>
    </row>
    <row r="265" spans="1:5" x14ac:dyDescent="0.25">
      <c r="A265" t="s">
        <v>196</v>
      </c>
      <c r="B265" t="s">
        <v>205</v>
      </c>
      <c r="C265">
        <v>1.55555555555556</v>
      </c>
      <c r="D265">
        <v>1.63</v>
      </c>
      <c r="E265">
        <v>1.07</v>
      </c>
    </row>
    <row r="266" spans="1:5" x14ac:dyDescent="0.25">
      <c r="A266" t="s">
        <v>196</v>
      </c>
      <c r="B266" t="s">
        <v>306</v>
      </c>
      <c r="C266">
        <v>1.55555555555556</v>
      </c>
      <c r="D266">
        <v>2.23</v>
      </c>
      <c r="E266">
        <v>0.42</v>
      </c>
    </row>
    <row r="267" spans="1:5" x14ac:dyDescent="0.25">
      <c r="A267" t="s">
        <v>196</v>
      </c>
      <c r="B267" t="s">
        <v>206</v>
      </c>
      <c r="C267">
        <v>1.55555555555556</v>
      </c>
      <c r="D267">
        <v>0.56000000000000005</v>
      </c>
      <c r="E267">
        <v>1.47</v>
      </c>
    </row>
    <row r="268" spans="1:5" x14ac:dyDescent="0.25">
      <c r="A268" t="s">
        <v>196</v>
      </c>
      <c r="B268" t="s">
        <v>197</v>
      </c>
      <c r="C268">
        <v>1.55555555555556</v>
      </c>
      <c r="D268">
        <v>0.28000000000000003</v>
      </c>
      <c r="E268">
        <v>1.19</v>
      </c>
    </row>
    <row r="269" spans="1:5" x14ac:dyDescent="0.25">
      <c r="A269" t="s">
        <v>196</v>
      </c>
      <c r="B269" t="s">
        <v>307</v>
      </c>
      <c r="C269">
        <v>1.55555555555556</v>
      </c>
      <c r="D269">
        <v>1.33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1.55555555555556</v>
      </c>
      <c r="D270">
        <v>0.84</v>
      </c>
      <c r="E270">
        <v>1.1200000000000001</v>
      </c>
    </row>
    <row r="271" spans="1:5" x14ac:dyDescent="0.25">
      <c r="A271" t="s">
        <v>196</v>
      </c>
      <c r="B271" t="s">
        <v>302</v>
      </c>
      <c r="C271">
        <v>1.55555555555556</v>
      </c>
      <c r="D271">
        <v>1.05</v>
      </c>
      <c r="E271">
        <v>0.98</v>
      </c>
    </row>
    <row r="272" spans="1:5" x14ac:dyDescent="0.25">
      <c r="A272" t="s">
        <v>196</v>
      </c>
      <c r="B272" t="s">
        <v>305</v>
      </c>
      <c r="C272">
        <v>1.55555555555556</v>
      </c>
      <c r="D272">
        <v>0.82</v>
      </c>
      <c r="E272">
        <v>1</v>
      </c>
    </row>
    <row r="273" spans="1:5" x14ac:dyDescent="0.25">
      <c r="A273" t="s">
        <v>196</v>
      </c>
      <c r="B273" t="s">
        <v>202</v>
      </c>
      <c r="C273">
        <v>1.55555555555556</v>
      </c>
      <c r="D273">
        <v>0.42</v>
      </c>
      <c r="E273">
        <v>1.33</v>
      </c>
    </row>
    <row r="274" spans="1:5" x14ac:dyDescent="0.25">
      <c r="A274" t="s">
        <v>196</v>
      </c>
      <c r="B274" t="s">
        <v>200</v>
      </c>
      <c r="C274">
        <v>1.55555555555556</v>
      </c>
      <c r="D274">
        <v>1.53</v>
      </c>
      <c r="E274">
        <v>0.91</v>
      </c>
    </row>
    <row r="275" spans="1:5" x14ac:dyDescent="0.25">
      <c r="A275" t="s">
        <v>196</v>
      </c>
      <c r="B275" t="s">
        <v>199</v>
      </c>
      <c r="C275">
        <v>1.55555555555556</v>
      </c>
      <c r="D275">
        <v>0.63</v>
      </c>
      <c r="E275">
        <v>0.7</v>
      </c>
    </row>
    <row r="276" spans="1:5" x14ac:dyDescent="0.25">
      <c r="A276" t="s">
        <v>196</v>
      </c>
      <c r="B276" t="s">
        <v>303</v>
      </c>
      <c r="C276">
        <v>1.55555555555556</v>
      </c>
      <c r="D276">
        <v>1.49</v>
      </c>
      <c r="E276">
        <v>0.78</v>
      </c>
    </row>
    <row r="277" spans="1:5" x14ac:dyDescent="0.25">
      <c r="A277" t="s">
        <v>196</v>
      </c>
      <c r="B277" t="s">
        <v>201</v>
      </c>
      <c r="C277">
        <v>1.55555555555556</v>
      </c>
      <c r="D277">
        <v>0.63</v>
      </c>
      <c r="E277">
        <v>0.94</v>
      </c>
    </row>
    <row r="278" spans="1:5" x14ac:dyDescent="0.25">
      <c r="A278" t="s">
        <v>196</v>
      </c>
      <c r="B278" t="s">
        <v>304</v>
      </c>
      <c r="C278">
        <v>1.55555555555556</v>
      </c>
      <c r="D278">
        <v>1.19</v>
      </c>
      <c r="E278">
        <v>1.26</v>
      </c>
    </row>
    <row r="279" spans="1:5" x14ac:dyDescent="0.25">
      <c r="A279" t="s">
        <v>196</v>
      </c>
      <c r="B279" t="s">
        <v>198</v>
      </c>
      <c r="C279">
        <v>1.55555555555556</v>
      </c>
      <c r="D279">
        <v>1.1200000000000001</v>
      </c>
      <c r="E279">
        <v>0.7</v>
      </c>
    </row>
    <row r="280" spans="1:5" x14ac:dyDescent="0.25">
      <c r="A280" t="s">
        <v>196</v>
      </c>
      <c r="B280" t="s">
        <v>300</v>
      </c>
      <c r="C280">
        <v>1.55555555555556</v>
      </c>
      <c r="D280">
        <v>0.42</v>
      </c>
      <c r="E280">
        <v>1.1200000000000001</v>
      </c>
    </row>
    <row r="281" spans="1:5" x14ac:dyDescent="0.25">
      <c r="A281" t="s">
        <v>196</v>
      </c>
      <c r="B281" t="s">
        <v>301</v>
      </c>
      <c r="C281">
        <v>1.55555555555556</v>
      </c>
      <c r="D281">
        <v>0.56000000000000005</v>
      </c>
      <c r="E281">
        <v>1.26</v>
      </c>
    </row>
    <row r="282" spans="1:5" x14ac:dyDescent="0.25">
      <c r="A282" t="s">
        <v>196</v>
      </c>
      <c r="B282" t="s">
        <v>203</v>
      </c>
      <c r="C282">
        <v>1.55555555555556</v>
      </c>
      <c r="D282">
        <v>0.84</v>
      </c>
      <c r="E282">
        <v>1.19</v>
      </c>
    </row>
    <row r="283" spans="1:5" x14ac:dyDescent="0.25">
      <c r="A283" t="s">
        <v>32</v>
      </c>
      <c r="B283" t="s">
        <v>331</v>
      </c>
      <c r="C283">
        <v>1.1484375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1.1484375</v>
      </c>
      <c r="D284">
        <v>1.57</v>
      </c>
      <c r="E284">
        <v>0.79</v>
      </c>
    </row>
    <row r="285" spans="1:5" x14ac:dyDescent="0.25">
      <c r="A285" t="s">
        <v>32</v>
      </c>
      <c r="B285" t="s">
        <v>212</v>
      </c>
      <c r="C285">
        <v>1.1484375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1.1484375</v>
      </c>
      <c r="D286">
        <v>0.79</v>
      </c>
      <c r="E286">
        <v>1.01</v>
      </c>
    </row>
    <row r="287" spans="1:5" x14ac:dyDescent="0.25">
      <c r="A287" t="s">
        <v>32</v>
      </c>
      <c r="B287" t="s">
        <v>210</v>
      </c>
      <c r="C287">
        <v>1.1484375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1.1484375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1.1484375</v>
      </c>
      <c r="D289">
        <v>1.35</v>
      </c>
      <c r="E289">
        <v>0.34</v>
      </c>
    </row>
    <row r="290" spans="1:5" x14ac:dyDescent="0.25">
      <c r="A290" t="s">
        <v>32</v>
      </c>
      <c r="B290" t="s">
        <v>313</v>
      </c>
      <c r="C290">
        <v>1.1484375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1.1484375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1.1484375</v>
      </c>
      <c r="D292">
        <v>0.39</v>
      </c>
      <c r="E292">
        <v>1.05</v>
      </c>
    </row>
    <row r="293" spans="1:5" x14ac:dyDescent="0.25">
      <c r="A293" t="s">
        <v>32</v>
      </c>
      <c r="B293" t="s">
        <v>207</v>
      </c>
      <c r="C293">
        <v>1.1484375</v>
      </c>
      <c r="D293">
        <v>0.98</v>
      </c>
      <c r="E293">
        <v>0.59</v>
      </c>
    </row>
    <row r="294" spans="1:5" x14ac:dyDescent="0.25">
      <c r="A294" t="s">
        <v>32</v>
      </c>
      <c r="B294" t="s">
        <v>330</v>
      </c>
      <c r="C294">
        <v>1.1484375</v>
      </c>
      <c r="D294">
        <v>0.59</v>
      </c>
      <c r="E294">
        <v>1.37</v>
      </c>
    </row>
    <row r="295" spans="1:5" x14ac:dyDescent="0.25">
      <c r="A295" t="s">
        <v>32</v>
      </c>
      <c r="B295" t="s">
        <v>35</v>
      </c>
      <c r="C295">
        <v>1.1484375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1.1484375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1.1484375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1.1484375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1.1484375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1.1484375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1.1785714285714299</v>
      </c>
      <c r="D301">
        <v>0.77</v>
      </c>
      <c r="E301">
        <v>0.77</v>
      </c>
    </row>
    <row r="302" spans="1:5" x14ac:dyDescent="0.25">
      <c r="A302" t="s">
        <v>213</v>
      </c>
      <c r="B302" t="s">
        <v>214</v>
      </c>
      <c r="C302">
        <v>1.1785714285714299</v>
      </c>
      <c r="D302">
        <v>1.76</v>
      </c>
      <c r="E302">
        <v>0.77</v>
      </c>
    </row>
    <row r="303" spans="1:5" x14ac:dyDescent="0.25">
      <c r="A303" t="s">
        <v>213</v>
      </c>
      <c r="B303" t="s">
        <v>217</v>
      </c>
      <c r="C303">
        <v>1.1785714285714299</v>
      </c>
      <c r="D303">
        <v>0.32</v>
      </c>
      <c r="E303">
        <v>1.03</v>
      </c>
    </row>
    <row r="304" spans="1:5" x14ac:dyDescent="0.25">
      <c r="A304" t="s">
        <v>213</v>
      </c>
      <c r="B304" t="s">
        <v>216</v>
      </c>
      <c r="C304">
        <v>1.1785714285714299</v>
      </c>
      <c r="D304">
        <v>0.84</v>
      </c>
      <c r="E304">
        <v>1.9</v>
      </c>
    </row>
    <row r="305" spans="1:5" x14ac:dyDescent="0.25">
      <c r="A305" t="s">
        <v>213</v>
      </c>
      <c r="B305" t="s">
        <v>218</v>
      </c>
      <c r="C305">
        <v>1.1785714285714299</v>
      </c>
      <c r="D305">
        <v>1.1599999999999999</v>
      </c>
      <c r="E305">
        <v>0.52</v>
      </c>
    </row>
    <row r="306" spans="1:5" x14ac:dyDescent="0.25">
      <c r="A306" t="s">
        <v>213</v>
      </c>
      <c r="B306" t="s">
        <v>219</v>
      </c>
      <c r="C306">
        <v>1.1785714285714299</v>
      </c>
      <c r="D306">
        <v>0.57999999999999996</v>
      </c>
      <c r="E306">
        <v>1.03</v>
      </c>
    </row>
    <row r="307" spans="1:5" x14ac:dyDescent="0.25">
      <c r="A307" t="s">
        <v>213</v>
      </c>
      <c r="B307" t="s">
        <v>215</v>
      </c>
      <c r="C307">
        <v>1.1785714285714299</v>
      </c>
      <c r="D307">
        <v>1.1000000000000001</v>
      </c>
      <c r="E307">
        <v>0.9</v>
      </c>
    </row>
    <row r="308" spans="1:5" x14ac:dyDescent="0.25">
      <c r="A308" t="s">
        <v>213</v>
      </c>
      <c r="B308" t="s">
        <v>314</v>
      </c>
      <c r="C308">
        <v>1.1785714285714299</v>
      </c>
      <c r="D308">
        <v>0.63</v>
      </c>
      <c r="E308">
        <v>1.05</v>
      </c>
    </row>
    <row r="309" spans="1:5" x14ac:dyDescent="0.25">
      <c r="A309" t="s">
        <v>213</v>
      </c>
      <c r="B309" t="s">
        <v>315</v>
      </c>
      <c r="C309">
        <v>1.1785714285714299</v>
      </c>
      <c r="D309">
        <v>1.61</v>
      </c>
      <c r="E309">
        <v>0.36</v>
      </c>
    </row>
    <row r="310" spans="1:5" x14ac:dyDescent="0.25">
      <c r="A310" t="s">
        <v>213</v>
      </c>
      <c r="B310" t="s">
        <v>220</v>
      </c>
      <c r="C310">
        <v>1.1785714285714299</v>
      </c>
      <c r="D310">
        <v>0.48</v>
      </c>
      <c r="E310">
        <v>1.49</v>
      </c>
    </row>
    <row r="311" spans="1:5" x14ac:dyDescent="0.25">
      <c r="A311" t="s">
        <v>213</v>
      </c>
      <c r="B311" t="s">
        <v>222</v>
      </c>
      <c r="C311">
        <v>1.1785714285714299</v>
      </c>
      <c r="D311">
        <v>1.1000000000000001</v>
      </c>
      <c r="E311">
        <v>1.42</v>
      </c>
    </row>
    <row r="312" spans="1:5" x14ac:dyDescent="0.25">
      <c r="A312" t="s">
        <v>213</v>
      </c>
      <c r="B312" t="s">
        <v>223</v>
      </c>
      <c r="C312">
        <v>1.1785714285714299</v>
      </c>
      <c r="D312">
        <v>0.56000000000000005</v>
      </c>
      <c r="E312">
        <v>0.77</v>
      </c>
    </row>
    <row r="313" spans="1:5" x14ac:dyDescent="0.25">
      <c r="A313" t="s">
        <v>37</v>
      </c>
      <c r="B313" t="s">
        <v>224</v>
      </c>
      <c r="C313">
        <v>1.3448275862068999</v>
      </c>
      <c r="D313">
        <v>0.22</v>
      </c>
      <c r="E313">
        <v>0.99</v>
      </c>
    </row>
    <row r="314" spans="1:5" x14ac:dyDescent="0.25">
      <c r="A314" t="s">
        <v>37</v>
      </c>
      <c r="B314" t="s">
        <v>229</v>
      </c>
      <c r="C314">
        <v>1.3448275862068999</v>
      </c>
      <c r="D314">
        <v>0.37</v>
      </c>
      <c r="E314">
        <v>1.2</v>
      </c>
    </row>
    <row r="315" spans="1:5" x14ac:dyDescent="0.25">
      <c r="A315" t="s">
        <v>37</v>
      </c>
      <c r="B315" t="s">
        <v>227</v>
      </c>
      <c r="C315">
        <v>1.3448275862068999</v>
      </c>
      <c r="D315">
        <v>0.87</v>
      </c>
      <c r="E315">
        <v>1.1000000000000001</v>
      </c>
    </row>
    <row r="316" spans="1:5" x14ac:dyDescent="0.25">
      <c r="A316" t="s">
        <v>37</v>
      </c>
      <c r="B316" t="s">
        <v>226</v>
      </c>
      <c r="C316">
        <v>1.3448275862068999</v>
      </c>
      <c r="D316">
        <v>1.01</v>
      </c>
      <c r="E316">
        <v>1.38</v>
      </c>
    </row>
    <row r="317" spans="1:5" x14ac:dyDescent="0.25">
      <c r="A317" t="s">
        <v>37</v>
      </c>
      <c r="B317" t="s">
        <v>39</v>
      </c>
      <c r="C317">
        <v>1.3448275862068999</v>
      </c>
      <c r="D317">
        <v>0.92</v>
      </c>
      <c r="E317">
        <v>0.64</v>
      </c>
    </row>
    <row r="318" spans="1:5" x14ac:dyDescent="0.25">
      <c r="A318" t="s">
        <v>37</v>
      </c>
      <c r="B318" t="s">
        <v>225</v>
      </c>
      <c r="C318">
        <v>1.3448275862068999</v>
      </c>
      <c r="D318">
        <v>0.88</v>
      </c>
      <c r="E318">
        <v>0.66</v>
      </c>
    </row>
    <row r="319" spans="1:5" x14ac:dyDescent="0.25">
      <c r="A319" t="s">
        <v>37</v>
      </c>
      <c r="B319" t="s">
        <v>231</v>
      </c>
      <c r="C319">
        <v>1.3448275862068999</v>
      </c>
      <c r="D319">
        <v>0.83</v>
      </c>
      <c r="E319">
        <v>0.97</v>
      </c>
    </row>
    <row r="320" spans="1:5" x14ac:dyDescent="0.25">
      <c r="A320" t="s">
        <v>37</v>
      </c>
      <c r="B320" t="s">
        <v>38</v>
      </c>
      <c r="C320">
        <v>1.3448275862068999</v>
      </c>
      <c r="D320">
        <v>0.39</v>
      </c>
      <c r="E320">
        <v>0.87</v>
      </c>
    </row>
    <row r="321" spans="1:5" x14ac:dyDescent="0.25">
      <c r="A321" t="s">
        <v>37</v>
      </c>
      <c r="B321" t="s">
        <v>228</v>
      </c>
      <c r="C321">
        <v>1.3448275862068999</v>
      </c>
      <c r="D321">
        <v>0.64</v>
      </c>
      <c r="E321">
        <v>1.29</v>
      </c>
    </row>
    <row r="322" spans="1:5" x14ac:dyDescent="0.25">
      <c r="A322" t="s">
        <v>37</v>
      </c>
      <c r="B322" t="s">
        <v>230</v>
      </c>
      <c r="C322">
        <v>1.3448275862068999</v>
      </c>
      <c r="D322">
        <v>1.29</v>
      </c>
      <c r="E322">
        <v>0.83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1.1340206185567001</v>
      </c>
      <c r="D343">
        <v>0.75</v>
      </c>
      <c r="E343">
        <v>1.17</v>
      </c>
    </row>
    <row r="344" spans="1:5" x14ac:dyDescent="0.25">
      <c r="A344" t="s">
        <v>340</v>
      </c>
      <c r="B344" t="s">
        <v>352</v>
      </c>
      <c r="C344">
        <v>1.1340206185567001</v>
      </c>
      <c r="D344">
        <v>0.67</v>
      </c>
      <c r="E344">
        <v>1.17</v>
      </c>
    </row>
    <row r="345" spans="1:5" x14ac:dyDescent="0.25">
      <c r="A345" t="s">
        <v>340</v>
      </c>
      <c r="B345" t="s">
        <v>353</v>
      </c>
      <c r="C345">
        <v>1.1340206185567001</v>
      </c>
      <c r="D345">
        <v>1.1200000000000001</v>
      </c>
      <c r="E345">
        <v>0.47</v>
      </c>
    </row>
    <row r="346" spans="1:5" x14ac:dyDescent="0.25">
      <c r="A346" t="s">
        <v>340</v>
      </c>
      <c r="B346" t="s">
        <v>354</v>
      </c>
      <c r="C346">
        <v>1.1340206185567001</v>
      </c>
      <c r="D346">
        <v>1.35</v>
      </c>
      <c r="E346">
        <v>0.52</v>
      </c>
    </row>
    <row r="347" spans="1:5" x14ac:dyDescent="0.25">
      <c r="A347" t="s">
        <v>340</v>
      </c>
      <c r="B347" t="s">
        <v>356</v>
      </c>
      <c r="C347">
        <v>1.1340206185567001</v>
      </c>
      <c r="D347">
        <v>0.95</v>
      </c>
      <c r="E347">
        <v>1.5</v>
      </c>
    </row>
    <row r="348" spans="1:5" x14ac:dyDescent="0.25">
      <c r="A348" t="s">
        <v>340</v>
      </c>
      <c r="B348" t="s">
        <v>361</v>
      </c>
      <c r="C348">
        <v>1.1340206185567001</v>
      </c>
      <c r="D348">
        <v>0.6</v>
      </c>
      <c r="E348">
        <v>1.05</v>
      </c>
    </row>
    <row r="349" spans="1:5" x14ac:dyDescent="0.25">
      <c r="A349" t="s">
        <v>340</v>
      </c>
      <c r="B349" t="s">
        <v>365</v>
      </c>
      <c r="C349">
        <v>1.1340206185567001</v>
      </c>
      <c r="D349">
        <v>0.67</v>
      </c>
      <c r="E349">
        <v>1.05</v>
      </c>
    </row>
    <row r="350" spans="1:5" x14ac:dyDescent="0.25">
      <c r="A350" t="s">
        <v>340</v>
      </c>
      <c r="B350" t="s">
        <v>377</v>
      </c>
      <c r="C350">
        <v>1.1340206185567001</v>
      </c>
      <c r="D350">
        <v>0.9</v>
      </c>
      <c r="E350">
        <v>0.82</v>
      </c>
    </row>
    <row r="351" spans="1:5" x14ac:dyDescent="0.25">
      <c r="A351" t="s">
        <v>340</v>
      </c>
      <c r="B351" t="s">
        <v>378</v>
      </c>
      <c r="C351">
        <v>1.1340206185567001</v>
      </c>
      <c r="D351">
        <v>0.75</v>
      </c>
      <c r="E351">
        <v>0.94</v>
      </c>
    </row>
    <row r="352" spans="1:5" x14ac:dyDescent="0.25">
      <c r="A352" t="s">
        <v>340</v>
      </c>
      <c r="B352" t="s">
        <v>385</v>
      </c>
      <c r="C352">
        <v>1.1340206185567001</v>
      </c>
      <c r="D352">
        <v>0.66</v>
      </c>
      <c r="E352">
        <v>0.94</v>
      </c>
    </row>
    <row r="353" spans="1:5" x14ac:dyDescent="0.25">
      <c r="A353" t="s">
        <v>340</v>
      </c>
      <c r="B353" t="s">
        <v>387</v>
      </c>
      <c r="C353">
        <v>1.1340206185567001</v>
      </c>
      <c r="D353">
        <v>0.6</v>
      </c>
      <c r="E353">
        <v>1.57</v>
      </c>
    </row>
    <row r="354" spans="1:5" x14ac:dyDescent="0.25">
      <c r="A354" t="s">
        <v>340</v>
      </c>
      <c r="B354" t="s">
        <v>390</v>
      </c>
      <c r="C354">
        <v>1.1340206185567001</v>
      </c>
      <c r="D354">
        <v>0.67</v>
      </c>
      <c r="E354">
        <v>1.42</v>
      </c>
    </row>
    <row r="355" spans="1:5" x14ac:dyDescent="0.25">
      <c r="A355" t="s">
        <v>340</v>
      </c>
      <c r="B355" t="s">
        <v>394</v>
      </c>
      <c r="C355">
        <v>1.1340206185567001</v>
      </c>
      <c r="D355">
        <v>0.82</v>
      </c>
      <c r="E355">
        <v>1.2</v>
      </c>
    </row>
    <row r="356" spans="1:5" x14ac:dyDescent="0.25">
      <c r="A356" t="s">
        <v>340</v>
      </c>
      <c r="B356" t="s">
        <v>405</v>
      </c>
      <c r="C356">
        <v>1.1340206185567001</v>
      </c>
      <c r="D356">
        <v>0.6</v>
      </c>
      <c r="E356">
        <v>1.1200000000000001</v>
      </c>
    </row>
    <row r="357" spans="1:5" x14ac:dyDescent="0.25">
      <c r="A357" t="s">
        <v>340</v>
      </c>
      <c r="B357" t="s">
        <v>413</v>
      </c>
      <c r="C357">
        <v>1.1340206185567001</v>
      </c>
      <c r="D357">
        <v>1.29</v>
      </c>
      <c r="E357">
        <v>0.75</v>
      </c>
    </row>
    <row r="358" spans="1:5" x14ac:dyDescent="0.25">
      <c r="A358" t="s">
        <v>340</v>
      </c>
      <c r="B358" t="s">
        <v>415</v>
      </c>
      <c r="C358">
        <v>1.1340206185567001</v>
      </c>
      <c r="D358">
        <v>0.82</v>
      </c>
      <c r="E358">
        <v>0.67</v>
      </c>
    </row>
    <row r="359" spans="1:5" x14ac:dyDescent="0.25">
      <c r="A359" t="s">
        <v>340</v>
      </c>
      <c r="B359" t="s">
        <v>418</v>
      </c>
      <c r="C359">
        <v>1.1340206185567001</v>
      </c>
      <c r="D359">
        <v>1.27</v>
      </c>
      <c r="E359">
        <v>0.67</v>
      </c>
    </row>
    <row r="360" spans="1:5" x14ac:dyDescent="0.25">
      <c r="A360" t="s">
        <v>340</v>
      </c>
      <c r="B360" t="s">
        <v>428</v>
      </c>
      <c r="C360">
        <v>1.1340206185567001</v>
      </c>
      <c r="D360">
        <v>0.82</v>
      </c>
      <c r="E360">
        <v>1.1200000000000001</v>
      </c>
    </row>
    <row r="361" spans="1:5" x14ac:dyDescent="0.25">
      <c r="A361" t="s">
        <v>340</v>
      </c>
      <c r="B361" t="s">
        <v>429</v>
      </c>
      <c r="C361">
        <v>1.1340206185567001</v>
      </c>
      <c r="D361">
        <v>0.67</v>
      </c>
      <c r="E361">
        <v>0.97</v>
      </c>
    </row>
    <row r="362" spans="1:5" x14ac:dyDescent="0.25">
      <c r="A362" t="s">
        <v>340</v>
      </c>
      <c r="B362" t="s">
        <v>431</v>
      </c>
      <c r="C362">
        <v>1.1340206185567001</v>
      </c>
      <c r="D362">
        <v>0.9</v>
      </c>
      <c r="E362">
        <v>0.75</v>
      </c>
    </row>
    <row r="363" spans="1:5" x14ac:dyDescent="0.25">
      <c r="A363" t="s">
        <v>342</v>
      </c>
      <c r="B363" t="s">
        <v>343</v>
      </c>
      <c r="C363">
        <v>0.82426778242677801</v>
      </c>
      <c r="D363">
        <v>0.26</v>
      </c>
      <c r="E363">
        <v>1.23</v>
      </c>
    </row>
    <row r="364" spans="1:5" x14ac:dyDescent="0.25">
      <c r="A364" t="s">
        <v>342</v>
      </c>
      <c r="B364" t="s">
        <v>346</v>
      </c>
      <c r="C364">
        <v>0.82426778242677801</v>
      </c>
      <c r="D364">
        <v>0.4</v>
      </c>
      <c r="E364">
        <v>0.64</v>
      </c>
    </row>
    <row r="365" spans="1:5" x14ac:dyDescent="0.25">
      <c r="A365" t="s">
        <v>342</v>
      </c>
      <c r="B365" t="s">
        <v>348</v>
      </c>
      <c r="C365">
        <v>0.82426778242677801</v>
      </c>
      <c r="D365">
        <v>1.1399999999999999</v>
      </c>
      <c r="E365">
        <v>0.79</v>
      </c>
    </row>
    <row r="366" spans="1:5" x14ac:dyDescent="0.25">
      <c r="A366" t="s">
        <v>342</v>
      </c>
      <c r="B366" t="s">
        <v>363</v>
      </c>
      <c r="C366">
        <v>0.82426778242677801</v>
      </c>
      <c r="D366">
        <v>0.8</v>
      </c>
      <c r="E366">
        <v>1.43</v>
      </c>
    </row>
    <row r="367" spans="1:5" x14ac:dyDescent="0.25">
      <c r="A367" t="s">
        <v>342</v>
      </c>
      <c r="B367" t="s">
        <v>364</v>
      </c>
      <c r="C367">
        <v>0.82426778242677801</v>
      </c>
      <c r="D367">
        <v>0.72</v>
      </c>
      <c r="E367">
        <v>1.51</v>
      </c>
    </row>
    <row r="368" spans="1:5" x14ac:dyDescent="0.25">
      <c r="A368" t="s">
        <v>342</v>
      </c>
      <c r="B368" t="s">
        <v>380</v>
      </c>
      <c r="C368">
        <v>0.82426778242677801</v>
      </c>
      <c r="D368">
        <v>1.03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0.82426778242677801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0.82426778242677801</v>
      </c>
      <c r="D370">
        <v>0.72</v>
      </c>
      <c r="E370">
        <v>0.96</v>
      </c>
    </row>
    <row r="371" spans="1:5" x14ac:dyDescent="0.25">
      <c r="A371" t="s">
        <v>342</v>
      </c>
      <c r="B371" t="s">
        <v>392</v>
      </c>
      <c r="C371">
        <v>0.82426778242677801</v>
      </c>
      <c r="D371">
        <v>0.56000000000000005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0.82426778242677801</v>
      </c>
      <c r="D372">
        <v>0.64</v>
      </c>
      <c r="E372">
        <v>0.96</v>
      </c>
    </row>
    <row r="373" spans="1:5" x14ac:dyDescent="0.25">
      <c r="A373" t="s">
        <v>342</v>
      </c>
      <c r="B373" t="s">
        <v>396</v>
      </c>
      <c r="C373">
        <v>0.82426778242677801</v>
      </c>
      <c r="D373">
        <v>0.56000000000000005</v>
      </c>
      <c r="E373">
        <v>1.19</v>
      </c>
    </row>
    <row r="374" spans="1:5" x14ac:dyDescent="0.25">
      <c r="A374" t="s">
        <v>342</v>
      </c>
      <c r="B374" t="s">
        <v>398</v>
      </c>
      <c r="C374">
        <v>0.82426778242677801</v>
      </c>
      <c r="D374">
        <v>0.8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0.82426778242677801</v>
      </c>
      <c r="D375">
        <v>0.96</v>
      </c>
      <c r="E375">
        <v>1.27</v>
      </c>
    </row>
    <row r="376" spans="1:5" x14ac:dyDescent="0.25">
      <c r="A376" t="s">
        <v>342</v>
      </c>
      <c r="B376" t="s">
        <v>400</v>
      </c>
      <c r="C376">
        <v>0.82426778242677801</v>
      </c>
      <c r="D376">
        <v>1.03</v>
      </c>
      <c r="E376">
        <v>0.32</v>
      </c>
    </row>
    <row r="377" spans="1:5" x14ac:dyDescent="0.25">
      <c r="A377" t="s">
        <v>342</v>
      </c>
      <c r="B377" t="s">
        <v>402</v>
      </c>
      <c r="C377">
        <v>0.82426778242677801</v>
      </c>
      <c r="D377">
        <v>0.88</v>
      </c>
      <c r="E377">
        <v>0.88</v>
      </c>
    </row>
    <row r="378" spans="1:5" x14ac:dyDescent="0.25">
      <c r="A378" t="s">
        <v>342</v>
      </c>
      <c r="B378" t="s">
        <v>406</v>
      </c>
      <c r="C378">
        <v>0.82426778242677801</v>
      </c>
      <c r="D378">
        <v>0.72</v>
      </c>
      <c r="E378">
        <v>0.72</v>
      </c>
    </row>
    <row r="379" spans="1:5" x14ac:dyDescent="0.25">
      <c r="A379" t="s">
        <v>342</v>
      </c>
      <c r="B379" t="s">
        <v>409</v>
      </c>
      <c r="C379">
        <v>0.82426778242677801</v>
      </c>
      <c r="D379">
        <v>0.88</v>
      </c>
      <c r="E379">
        <v>1.03</v>
      </c>
    </row>
    <row r="380" spans="1:5" x14ac:dyDescent="0.25">
      <c r="A380" t="s">
        <v>342</v>
      </c>
      <c r="B380" t="s">
        <v>414</v>
      </c>
      <c r="C380">
        <v>0.82426778242677801</v>
      </c>
      <c r="D380">
        <v>0.88</v>
      </c>
      <c r="E380">
        <v>1.1100000000000001</v>
      </c>
    </row>
    <row r="381" spans="1:5" x14ac:dyDescent="0.25">
      <c r="A381" t="s">
        <v>342</v>
      </c>
      <c r="B381" t="s">
        <v>420</v>
      </c>
      <c r="C381">
        <v>0.82426778242677801</v>
      </c>
      <c r="D381">
        <v>0.48</v>
      </c>
      <c r="E381">
        <v>0.88</v>
      </c>
    </row>
    <row r="382" spans="1:5" x14ac:dyDescent="0.25">
      <c r="A382" t="s">
        <v>342</v>
      </c>
      <c r="B382" t="s">
        <v>426</v>
      </c>
      <c r="C382">
        <v>0.82426778242677801</v>
      </c>
      <c r="D382">
        <v>0.56000000000000005</v>
      </c>
      <c r="E382">
        <v>1.27</v>
      </c>
    </row>
    <row r="383" spans="1:5" x14ac:dyDescent="0.25">
      <c r="A383" t="s">
        <v>342</v>
      </c>
      <c r="B383" t="s">
        <v>430</v>
      </c>
      <c r="C383">
        <v>0.82426778242677801</v>
      </c>
      <c r="D383">
        <v>0.56000000000000005</v>
      </c>
      <c r="E383">
        <v>0.8</v>
      </c>
    </row>
    <row r="384" spans="1:5" x14ac:dyDescent="0.25">
      <c r="A384" t="s">
        <v>342</v>
      </c>
      <c r="B384" t="s">
        <v>436</v>
      </c>
      <c r="C384">
        <v>0.82426778242677801</v>
      </c>
      <c r="D384">
        <v>0.16</v>
      </c>
      <c r="E384">
        <v>0.96</v>
      </c>
    </row>
    <row r="385" spans="1:5" x14ac:dyDescent="0.25">
      <c r="A385" t="s">
        <v>40</v>
      </c>
      <c r="B385" t="s">
        <v>339</v>
      </c>
      <c r="C385">
        <v>1.19323671497585</v>
      </c>
      <c r="D385">
        <v>0.7</v>
      </c>
      <c r="E385">
        <v>0.77</v>
      </c>
    </row>
    <row r="386" spans="1:5" x14ac:dyDescent="0.25">
      <c r="A386" t="s">
        <v>40</v>
      </c>
      <c r="B386" t="s">
        <v>333</v>
      </c>
      <c r="C386">
        <v>1.19323671497585</v>
      </c>
      <c r="D386">
        <v>0.56999999999999995</v>
      </c>
      <c r="E386">
        <v>1.21</v>
      </c>
    </row>
    <row r="387" spans="1:5" x14ac:dyDescent="0.25">
      <c r="A387" t="s">
        <v>40</v>
      </c>
      <c r="B387" t="s">
        <v>238</v>
      </c>
      <c r="C387">
        <v>1.19323671497585</v>
      </c>
      <c r="D387">
        <v>0.51</v>
      </c>
      <c r="E387">
        <v>0.83</v>
      </c>
    </row>
    <row r="388" spans="1:5" x14ac:dyDescent="0.25">
      <c r="A388" t="s">
        <v>40</v>
      </c>
      <c r="B388" t="s">
        <v>320</v>
      </c>
      <c r="C388">
        <v>1.19323671497585</v>
      </c>
      <c r="D388">
        <v>1.41</v>
      </c>
      <c r="E388">
        <v>1.1499999999999999</v>
      </c>
    </row>
    <row r="389" spans="1:5" x14ac:dyDescent="0.25">
      <c r="A389" t="s">
        <v>40</v>
      </c>
      <c r="B389" t="s">
        <v>234</v>
      </c>
      <c r="C389">
        <v>1.19323671497585</v>
      </c>
      <c r="D389">
        <v>0.64</v>
      </c>
      <c r="E389">
        <v>1.22</v>
      </c>
    </row>
    <row r="390" spans="1:5" x14ac:dyDescent="0.25">
      <c r="A390" t="s">
        <v>40</v>
      </c>
      <c r="B390" t="s">
        <v>316</v>
      </c>
      <c r="C390">
        <v>1.19323671497585</v>
      </c>
      <c r="D390">
        <v>0.9</v>
      </c>
      <c r="E390">
        <v>1.6</v>
      </c>
    </row>
    <row r="391" spans="1:5" x14ac:dyDescent="0.25">
      <c r="A391" t="s">
        <v>40</v>
      </c>
      <c r="B391" t="s">
        <v>335</v>
      </c>
      <c r="C391">
        <v>1.19323671497585</v>
      </c>
      <c r="D391">
        <v>0.7</v>
      </c>
      <c r="E391">
        <v>1.28</v>
      </c>
    </row>
    <row r="392" spans="1:5" x14ac:dyDescent="0.25">
      <c r="A392" t="s">
        <v>40</v>
      </c>
      <c r="B392" t="s">
        <v>332</v>
      </c>
      <c r="C392">
        <v>1.19323671497585</v>
      </c>
      <c r="D392">
        <v>1.41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1.19323671497585</v>
      </c>
      <c r="D393">
        <v>1.0900000000000001</v>
      </c>
      <c r="E393">
        <v>0.7</v>
      </c>
    </row>
    <row r="394" spans="1:5" x14ac:dyDescent="0.25">
      <c r="A394" t="s">
        <v>40</v>
      </c>
      <c r="B394" t="s">
        <v>236</v>
      </c>
      <c r="C394">
        <v>1.19323671497585</v>
      </c>
      <c r="D394">
        <v>0.9</v>
      </c>
      <c r="E394">
        <v>0.9</v>
      </c>
    </row>
    <row r="395" spans="1:5" x14ac:dyDescent="0.25">
      <c r="A395" t="s">
        <v>40</v>
      </c>
      <c r="B395" t="s">
        <v>41</v>
      </c>
      <c r="C395">
        <v>1.19323671497585</v>
      </c>
      <c r="D395">
        <v>0.38</v>
      </c>
      <c r="E395">
        <v>1.41</v>
      </c>
    </row>
    <row r="396" spans="1:5" x14ac:dyDescent="0.25">
      <c r="A396" t="s">
        <v>40</v>
      </c>
      <c r="B396" t="s">
        <v>233</v>
      </c>
      <c r="C396">
        <v>1.19323671497585</v>
      </c>
      <c r="D396">
        <v>0.64</v>
      </c>
      <c r="E396">
        <v>0.83</v>
      </c>
    </row>
    <row r="397" spans="1:5" x14ac:dyDescent="0.25">
      <c r="A397" t="s">
        <v>40</v>
      </c>
      <c r="B397" t="s">
        <v>317</v>
      </c>
      <c r="C397">
        <v>1.19323671497585</v>
      </c>
      <c r="D397">
        <v>0.77</v>
      </c>
      <c r="E397">
        <v>0.96</v>
      </c>
    </row>
    <row r="398" spans="1:5" x14ac:dyDescent="0.25">
      <c r="A398" t="s">
        <v>40</v>
      </c>
      <c r="B398" t="s">
        <v>42</v>
      </c>
      <c r="C398">
        <v>1.19323671497585</v>
      </c>
      <c r="D398">
        <v>0.83</v>
      </c>
      <c r="E398">
        <v>1.0900000000000001</v>
      </c>
    </row>
    <row r="399" spans="1:5" x14ac:dyDescent="0.25">
      <c r="A399" t="s">
        <v>40</v>
      </c>
      <c r="B399" t="s">
        <v>334</v>
      </c>
      <c r="C399">
        <v>1.19323671497585</v>
      </c>
      <c r="D399">
        <v>0.64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1.19323671497585</v>
      </c>
      <c r="D400">
        <v>0.5</v>
      </c>
      <c r="E400">
        <v>0.85</v>
      </c>
    </row>
    <row r="401" spans="1:5" x14ac:dyDescent="0.25">
      <c r="A401" t="s">
        <v>40</v>
      </c>
      <c r="B401" t="s">
        <v>232</v>
      </c>
      <c r="C401">
        <v>1.19323671497585</v>
      </c>
      <c r="D401">
        <v>0.64</v>
      </c>
      <c r="E401">
        <v>0.9</v>
      </c>
    </row>
    <row r="402" spans="1:5" x14ac:dyDescent="0.25">
      <c r="A402" t="s">
        <v>40</v>
      </c>
      <c r="B402" t="s">
        <v>319</v>
      </c>
      <c r="C402">
        <v>1.19323671497585</v>
      </c>
      <c r="D402">
        <v>0.57999999999999996</v>
      </c>
      <c r="E402">
        <v>1.28</v>
      </c>
    </row>
    <row r="403" spans="1:5" x14ac:dyDescent="0.25">
      <c r="A403" t="s">
        <v>40</v>
      </c>
      <c r="B403" t="s">
        <v>235</v>
      </c>
      <c r="C403">
        <v>1.19323671497585</v>
      </c>
      <c r="D403">
        <v>0.85</v>
      </c>
      <c r="E403">
        <v>0.78</v>
      </c>
    </row>
    <row r="404" spans="1:5" x14ac:dyDescent="0.25">
      <c r="A404" t="s">
        <v>40</v>
      </c>
      <c r="B404" t="s">
        <v>239</v>
      </c>
      <c r="C404">
        <v>1.19323671497585</v>
      </c>
      <c r="D404">
        <v>0.64</v>
      </c>
      <c r="E404">
        <v>0.51</v>
      </c>
    </row>
    <row r="405" spans="1:5" x14ac:dyDescent="0.25">
      <c r="A405" t="s">
        <v>40</v>
      </c>
      <c r="B405" t="s">
        <v>318</v>
      </c>
      <c r="C405">
        <v>1.19323671497585</v>
      </c>
      <c r="D405">
        <v>0.7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9"/>
  <sheetViews>
    <sheetView tabSelected="1" zoomScale="80" zoomScaleNormal="80" workbookViewId="0">
      <pane xSplit="12" ySplit="1" topLeftCell="BE464" activePane="bottomRight" state="frozen"/>
      <selection pane="topRight" activeCell="M1" sqref="M1"/>
      <selection pane="bottomLeft" activeCell="A2" sqref="A2"/>
      <selection pane="bottomRight" activeCell="BJ395" sqref="BJ395:BL489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s="4" t="s">
        <v>439</v>
      </c>
      <c r="E2" s="1">
        <f>VLOOKUP(A2,home!$A$2:$E$405,3,FALSE)</f>
        <v>1.5362318840579701</v>
      </c>
      <c r="F2">
        <f>VLOOKUP(B2,home!$B$2:$E$405,3,FALSE)</f>
        <v>1.01</v>
      </c>
      <c r="G2">
        <f>VLOOKUP(C2,away!$B$2:$E$405,4,FALSE)</f>
        <v>1.1200000000000001</v>
      </c>
      <c r="H2">
        <f>VLOOKUP(A2,away!$A$2:$E$405,3,FALSE)</f>
        <v>1.42512077294686</v>
      </c>
      <c r="I2">
        <f>VLOOKUP(C2,away!$B$2:$E$405,3,FALSE)</f>
        <v>0.89</v>
      </c>
      <c r="J2">
        <f>VLOOKUP(B2,home!$B$2:$E$405,4,FALSE)</f>
        <v>1.21</v>
      </c>
      <c r="K2" s="3">
        <f>E2*F2*G2</f>
        <v>1.7377855072463759</v>
      </c>
      <c r="L2" s="3">
        <f>H2*I2*J2</f>
        <v>1.5347125603864737</v>
      </c>
      <c r="M2" s="5">
        <f>_xlfn.POISSON.DIST(0,$K2,FALSE) * _xlfn.POISSON.DIST(0,$L2,FALSE)</f>
        <v>3.7911602937723103E-2</v>
      </c>
      <c r="N2" s="5">
        <f>_xlfn.POISSON.DIST(1,K2,FALSE) * _xlfn.POISSON.DIST(0,L2,FALSE)</f>
        <v>6.5882234141654325E-2</v>
      </c>
      <c r="O2" s="5">
        <f>_xlfn.POISSON.DIST(0,K2,FALSE) * _xlfn.POISSON.DIST(1,L2,FALSE)</f>
        <v>5.8183413212908368E-2</v>
      </c>
      <c r="P2" s="5">
        <f>_xlfn.POISSON.DIST(1,K2,FALSE) * _xlfn.POISSON.DIST(1,L2,FALSE)</f>
        <v>0.10111029224351945</v>
      </c>
      <c r="Q2" s="5">
        <f>_xlfn.POISSON.DIST(2,K2,FALSE) * _xlfn.POISSON.DIST(0,L2,FALSE)</f>
        <v>5.7244595838189645E-2</v>
      </c>
      <c r="R2" s="5">
        <f>_xlfn.POISSON.DIST(0,K2,FALSE) * _xlfn.POISSON.DIST(2,L2,FALSE)</f>
        <v>4.4647407532003414E-2</v>
      </c>
      <c r="S2" s="5">
        <f>_xlfn.POISSON.DIST(2,K2,FALSE) * _xlfn.POISSON.DIST(2,L2,FALSE)</f>
        <v>6.7415318829723361E-2</v>
      </c>
      <c r="T2" s="5">
        <f>_xlfn.POISSON.DIST(2,K2,FALSE) * _xlfn.POISSON.DIST(1,L2,FALSE)</f>
        <v>8.7854000247116898E-2</v>
      </c>
      <c r="U2" s="5">
        <f>_xlfn.POISSON.DIST(1,K2,FALSE) * _xlfn.POISSON.DIST(2,L2,FALSE)</f>
        <v>7.7587617745238202E-2</v>
      </c>
      <c r="V2" s="5">
        <f>_xlfn.POISSON.DIST(3,K2,FALSE) * _xlfn.POISSON.DIST(3,L2,FALSE)</f>
        <v>1.9977415474039417E-2</v>
      </c>
      <c r="W2" s="5">
        <f>_xlfn.POISSON.DIST(3,K2,FALSE) * _xlfn.POISSON.DIST(0,L2,FALSE)</f>
        <v>3.3159609671927395E-2</v>
      </c>
      <c r="X2" s="5">
        <f>_xlfn.POISSON.DIST(3,K2,FALSE) * _xlfn.POISSON.DIST(1,L2,FALSE)</f>
        <v>5.0890469461019765E-2</v>
      </c>
      <c r="Y2" s="5">
        <f>_xlfn.POISSON.DIST(3,K2,FALSE) * _xlfn.POISSON.DIST(2,L2,FALSE)</f>
        <v>3.9051121342895664E-2</v>
      </c>
      <c r="Z2" s="5">
        <f>_xlfn.POISSON.DIST(0,K2,FALSE) * _xlfn.POISSON.DIST(3,L2,FALSE)</f>
        <v>2.2840312376019755E-2</v>
      </c>
      <c r="AA2" s="5">
        <f>_xlfn.POISSON.DIST(1,K2,FALSE) * _xlfn.POISSON.DIST(3,L2,FALSE)</f>
        <v>3.969156382802716E-2</v>
      </c>
      <c r="AB2" s="5">
        <f>_xlfn.POISSON.DIST(2,K2,FALSE) * _xlfn.POISSON.DIST(3,L2,FALSE)</f>
        <v>3.4487712190145049E-2</v>
      </c>
      <c r="AC2" s="5">
        <f>_xlfn.POISSON.DIST(4,K2,FALSE) * _xlfn.POISSON.DIST(4,L2,FALSE)</f>
        <v>3.3299869966070036E-3</v>
      </c>
      <c r="AD2" s="5">
        <f>_xlfn.POISSON.DIST(4,K2,FALSE) * _xlfn.POISSON.DIST(0,L2,FALSE)</f>
        <v>1.4406072278455544E-2</v>
      </c>
      <c r="AE2" s="5">
        <f>_xlfn.POISSON.DIST(4,K2,FALSE) * _xlfn.POISSON.DIST(1,L2,FALSE)</f>
        <v>2.2109180071581105E-2</v>
      </c>
      <c r="AF2" s="5">
        <f>_xlfn.POISSON.DIST(4,K2,FALSE) * _xlfn.POISSON.DIST(2,L2,FALSE)</f>
        <v>1.6965618177850927E-2</v>
      </c>
      <c r="AG2" s="5">
        <f>_xlfn.POISSON.DIST(4,K2,FALSE) * _xlfn.POISSON.DIST(3,L2,FALSE)</f>
        <v>8.679115770756295E-3</v>
      </c>
      <c r="AH2" s="5">
        <f>_xlfn.POISSON.DIST(0,K2,FALSE) * _xlfn.POISSON.DIST(4,L2,FALSE)</f>
        <v>8.7633285716570333E-3</v>
      </c>
      <c r="AI2" s="5">
        <f>_xlfn.POISSON.DIST(1,K2,FALSE) * _xlfn.POISSON.DIST(4,L2,FALSE)</f>
        <v>1.5228785387063674E-2</v>
      </c>
      <c r="AJ2" s="5">
        <f>_xlfn.POISSON.DIST(2,K2,FALSE) * _xlfn.POISSON.DIST(4,L2,FALSE)</f>
        <v>1.3232181269302326E-2</v>
      </c>
      <c r="AK2" s="5">
        <f>_xlfn.POISSON.DIST(3,K2,FALSE) * _xlfn.POISSON.DIST(4,L2,FALSE)</f>
        <v>7.6648976130168469E-3</v>
      </c>
      <c r="AL2" s="5">
        <f>_xlfn.POISSON.DIST(5,K2,FALSE) * _xlfn.POISSON.DIST(5,L2,FALSE)</f>
        <v>3.5524317866183548E-4</v>
      </c>
      <c r="AM2" s="5">
        <f>_xlfn.POISSON.DIST(5,K2,FALSE) * _xlfn.POISSON.DIST(0,L2,FALSE)</f>
        <v>5.0069327243687607E-3</v>
      </c>
      <c r="AN2" s="5">
        <f>_xlfn.POISSON.DIST(5,K2,FALSE) * _xlfn.POISSON.DIST(1,L2,FALSE)</f>
        <v>7.6842025410988005E-3</v>
      </c>
      <c r="AO2" s="5">
        <f>_xlfn.POISSON.DIST(5,K2,FALSE) * _xlfn.POISSON.DIST(2,L2,FALSE)</f>
        <v>5.896521078188997E-3</v>
      </c>
      <c r="AP2" s="5">
        <f>_xlfn.POISSON.DIST(5,K2,FALSE) * _xlfn.POISSON.DIST(3,L2,FALSE)</f>
        <v>3.0164883204267475E-3</v>
      </c>
      <c r="AQ2" s="5">
        <f>_xlfn.POISSON.DIST(5,K2,FALSE) * _xlfn.POISSON.DIST(4,L2,FALSE)</f>
        <v>1.1573606284045067E-3</v>
      </c>
      <c r="AR2" s="5">
        <f>_xlfn.POISSON.DIST(0,K2,FALSE) * _xlfn.POISSON.DIST(5,L2,FALSE)</f>
        <v>2.6898380859431397E-3</v>
      </c>
      <c r="AS2" s="5">
        <f>_xlfn.POISSON.DIST(1,K2,FALSE) * _xlfn.POISSON.DIST(5,L2,FALSE)</f>
        <v>4.6743616425913188E-3</v>
      </c>
      <c r="AT2" s="5">
        <f>_xlfn.POISSON.DIST(2,K2,FALSE) * _xlfn.POISSON.DIST(5,L2,FALSE)</f>
        <v>4.0615189590617797E-3</v>
      </c>
      <c r="AU2" s="5">
        <f>_xlfn.POISSON.DIST(3,K2,FALSE) * _xlfn.POISSON.DIST(5,L2,FALSE)</f>
        <v>2.3526829281546495E-3</v>
      </c>
      <c r="AV2" s="5">
        <f>_xlfn.POISSON.DIST(4,K2,FALSE) * _xlfn.POISSON.DIST(5,L2,FALSE)</f>
        <v>1.0221145739232791E-3</v>
      </c>
      <c r="AW2" s="5">
        <f>_xlfn.POISSON.DIST(6,K2,FALSE) * _xlfn.POISSON.DIST(6,L2,FALSE)</f>
        <v>2.6317611106946668E-5</v>
      </c>
      <c r="AX2" s="5">
        <f>_xlfn.POISSON.DIST(6,K2,FALSE) * _xlfn.POISSON.DIST(0,L2,FALSE)</f>
        <v>1.450162520694274E-3</v>
      </c>
      <c r="AY2" s="5">
        <f>_xlfn.POISSON.DIST(6,K2,FALSE) * _xlfn.POISSON.DIST(1,L2,FALSE)</f>
        <v>2.2255826351112117E-3</v>
      </c>
      <c r="AZ2" s="5">
        <f>_xlfn.POISSON.DIST(6,K2,FALSE) * _xlfn.POISSON.DIST(2,L2,FALSE)</f>
        <v>1.707814812141602E-3</v>
      </c>
      <c r="BA2" s="5">
        <f>_xlfn.POISSON.DIST(6,K2,FALSE) * _xlfn.POISSON.DIST(3,L2,FALSE)</f>
        <v>8.7366828100259389E-4</v>
      </c>
      <c r="BB2" s="5">
        <f>_xlfn.POISSON.DIST(6,K2,FALSE) * _xlfn.POISSON.DIST(4,L2,FALSE)</f>
        <v>3.3520742111648496E-4</v>
      </c>
      <c r="BC2" s="5">
        <f>_xlfn.POISSON.DIST(6,K2,FALSE) * _xlfn.POISSON.DIST(5,L2,FALSE)</f>
        <v>1.0288940790444545E-4</v>
      </c>
      <c r="BD2" s="5">
        <f>_xlfn.POISSON.DIST(0,K2,FALSE) * _xlfn.POISSON.DIST(6,L2,FALSE)</f>
        <v>6.8802138265047568E-4</v>
      </c>
      <c r="BE2" s="5">
        <f>_xlfn.POISSON.DIST(1,K2,FALSE) * _xlfn.POISSON.DIST(6,L2,FALSE)</f>
        <v>1.1956335874456095E-3</v>
      </c>
      <c r="BF2" s="5">
        <f>_xlfn.POISSON.DIST(2,K2,FALSE) * _xlfn.POISSON.DIST(6,L2,FALSE)</f>
        <v>1.0388773601199867E-3</v>
      </c>
      <c r="BG2" s="5">
        <f>_xlfn.POISSON.DIST(3,K2,FALSE) * _xlfn.POISSON.DIST(6,L2,FALSE)</f>
        <v>6.0178200674096242E-4</v>
      </c>
      <c r="BH2" s="5">
        <f>_xlfn.POISSON.DIST(4,K2,FALSE) * _xlfn.POISSON.DIST(6,L2,FALSE)</f>
        <v>2.614420124590213E-4</v>
      </c>
      <c r="BI2" s="5">
        <f>_xlfn.POISSON.DIST(5,K2,FALSE) * _xlfn.POISSON.DIST(6,L2,FALSE)</f>
        <v>9.086602804732265E-5</v>
      </c>
      <c r="BJ2" s="8">
        <f>SUM(N2,Q2,T2,W2,X2,Y2,AD2,AE2,AF2,AG2,AM2,AN2,AO2,AP2,AQ2,AX2,AY2,AZ2,BA2,BB2,BC2)</f>
        <v>0.42569884737190594</v>
      </c>
      <c r="BK2" s="8">
        <f>SUM(M2,P2,S2,V2,AC2,AL2,AY2)</f>
        <v>0.2323254422953854</v>
      </c>
      <c r="BL2" s="8">
        <f>SUM(O2,R2,U2,AA2,AB2,AH2,AI2,AJ2,AK2,AR2,AS2,AT2,AU2,AV2,BD2,BE2,BF2,BG2,BH2,BI2)</f>
        <v>0.31816404591649955</v>
      </c>
      <c r="BM2" s="8">
        <f>SUM(S2:BI2)</f>
        <v>0.63184983702980824</v>
      </c>
      <c r="BN2" s="8">
        <f>SUM(M2:R2)</f>
        <v>0.36497954590599829</v>
      </c>
    </row>
    <row r="3" spans="1:88" x14ac:dyDescent="0.25">
      <c r="A3" t="s">
        <v>13</v>
      </c>
      <c r="B3" t="s">
        <v>14</v>
      </c>
      <c r="C3" t="s">
        <v>15</v>
      </c>
      <c r="D3" s="4" t="s">
        <v>439</v>
      </c>
      <c r="E3">
        <f>VLOOKUP(A3,home!$A$2:$E$405,3,FALSE)</f>
        <v>1.6049382716049401</v>
      </c>
      <c r="F3">
        <f>VLOOKUP(B3,home!$B$2:$E$405,3,FALSE)</f>
        <v>1.38</v>
      </c>
      <c r="G3">
        <f>VLOOKUP(C3,away!$B$2:$E$405,4,FALSE)</f>
        <v>0.48</v>
      </c>
      <c r="H3">
        <f>VLOOKUP(A3,away!$A$2:$E$405,3,FALSE)</f>
        <v>1.49382716049383</v>
      </c>
      <c r="I3">
        <f>VLOOKUP(C3,away!$B$2:$E$405,3,FALSE)</f>
        <v>1.1100000000000001</v>
      </c>
      <c r="J3">
        <f>VLOOKUP(B3,home!$B$2:$E$405,4,FALSE)</f>
        <v>0.82</v>
      </c>
      <c r="K3" s="3">
        <f t="shared" ref="K3:K11" si="0">E3*F3*G3</f>
        <v>1.0631111111111122</v>
      </c>
      <c r="L3" s="3">
        <f t="shared" ref="L3:L11" si="1">H3*I3*J3</f>
        <v>1.3596814814814842</v>
      </c>
      <c r="M3" s="5">
        <f>_xlfn.POISSON.DIST(0,K3,FALSE) * _xlfn.POISSON.DIST(0,L3,FALSE)</f>
        <v>8.8673642017493184E-2</v>
      </c>
      <c r="N3" s="5">
        <f>_xlfn.POISSON.DIST(1,K3,FALSE) * _xlfn.POISSON.DIST(0,L3,FALSE)</f>
        <v>9.4269934091486179E-2</v>
      </c>
      <c r="O3" s="5">
        <f>_xlfn.POISSON.DIST(0,K3,FALSE) * _xlfn.POISSON.DIST(1,L3,FALSE)</f>
        <v>0.12056790894670391</v>
      </c>
      <c r="P3" s="5">
        <f>_xlfn.POISSON.DIST(1,K3,FALSE) * _xlfn.POISSON.DIST(1,L3,FALSE)</f>
        <v>0.12817708364467378</v>
      </c>
      <c r="Q3" s="5">
        <f>_xlfn.POISSON.DIST(2,K3,FALSE) * _xlfn.POISSON.DIST(0,L3,FALSE)</f>
        <v>5.0109707188185589E-2</v>
      </c>
      <c r="R3" s="5">
        <f>_xlfn.POISSON.DIST(0,K3,FALSE) * _xlfn.POISSON.DIST(2,L3,FALSE)</f>
        <v>8.1966976527889562E-2</v>
      </c>
      <c r="S3" s="5">
        <f>_xlfn.POISSON.DIST(2,K3,FALSE) * _xlfn.POISSON.DIST(2,L3,FALSE)</f>
        <v>4.6319752966762627E-2</v>
      </c>
      <c r="T3" s="5">
        <f>_xlfn.POISSON.DIST(2,K3,FALSE) * _xlfn.POISSON.DIST(1,L3,FALSE)</f>
        <v>6.8133240906235557E-2</v>
      </c>
      <c r="U3" s="5">
        <f>_xlfn.POISSON.DIST(1,K3,FALSE) * _xlfn.POISSON.DIST(2,L3,FALSE)</f>
        <v>8.7140003490983109E-2</v>
      </c>
      <c r="V3" s="5">
        <f>_xlfn.POISSON.DIST(3,K3,FALSE) * _xlfn.POISSON.DIST(3,L3,FALSE)</f>
        <v>7.4394283418767687E-3</v>
      </c>
      <c r="W3" s="5">
        <f>_xlfn.POISSON.DIST(3,K3,FALSE) * _xlfn.POISSON.DIST(0,L3,FALSE)</f>
        <v>1.7757395495428159E-2</v>
      </c>
      <c r="X3" s="5">
        <f>_xlfn.POISSON.DIST(3,K3,FALSE) * _xlfn.POISSON.DIST(1,L3,FALSE)</f>
        <v>2.4144401814476395E-2</v>
      </c>
      <c r="Y3" s="5">
        <f>_xlfn.POISSON.DIST(3,K3,FALSE) * _xlfn.POISSON.DIST(2,L3,FALSE)</f>
        <v>1.6414348014295754E-2</v>
      </c>
      <c r="Z3" s="5">
        <f>_xlfn.POISSON.DIST(0,K3,FALSE) * _xlfn.POISSON.DIST(3,L3,FALSE)</f>
        <v>3.7149660025999634E-2</v>
      </c>
      <c r="AA3" s="5">
        <f>_xlfn.POISSON.DIST(1,K3,FALSE) * _xlfn.POISSON.DIST(3,L3,FALSE)</f>
        <v>3.9494216347640533E-2</v>
      </c>
      <c r="AB3" s="5">
        <f>_xlfn.POISSON.DIST(2,K3,FALSE) * _xlfn.POISSON.DIST(3,L3,FALSE)</f>
        <v>2.0993370111901388E-2</v>
      </c>
      <c r="AC3" s="5">
        <f>_xlfn.POISSON.DIST(4,K3,FALSE) * _xlfn.POISSON.DIST(4,L3,FALSE)</f>
        <v>6.7210236262849965E-4</v>
      </c>
      <c r="AD3" s="5">
        <f>_xlfn.POISSON.DIST(4,K3,FALSE) * _xlfn.POISSON.DIST(0,L3,FALSE)</f>
        <v>4.719521113896021E-3</v>
      </c>
      <c r="AE3" s="5">
        <f>_xlfn.POISSON.DIST(4,K3,FALSE) * _xlfn.POISSON.DIST(1,L3,FALSE)</f>
        <v>6.4170454600252867E-3</v>
      </c>
      <c r="AF3" s="5">
        <f>_xlfn.POISSON.DIST(4,K3,FALSE) * _xlfn.POISSON.DIST(2,L3,FALSE)</f>
        <v>4.3625689389106079E-3</v>
      </c>
      <c r="AG3" s="5">
        <f>_xlfn.POISSON.DIST(4,K3,FALSE) * _xlfn.POISSON.DIST(3,L3,FALSE)</f>
        <v>1.9772347326410273E-3</v>
      </c>
      <c r="AH3" s="5">
        <f>_xlfn.POISSON.DIST(0,K3,FALSE) * _xlfn.POISSON.DIST(4,L3,FALSE)</f>
        <v>1.2627926195171165E-2</v>
      </c>
      <c r="AI3" s="5">
        <f>_xlfn.POISSON.DIST(1,K3,FALSE) * _xlfn.POISSON.DIST(4,L3,FALSE)</f>
        <v>1.3424888648377537E-2</v>
      </c>
      <c r="AJ3" s="5">
        <f>_xlfn.POISSON.DIST(2,K3,FALSE) * _xlfn.POISSON.DIST(4,L3,FALSE)</f>
        <v>7.1360741437597993E-3</v>
      </c>
      <c r="AK3" s="5">
        <f>_xlfn.POISSON.DIST(3,K3,FALSE) * _xlfn.POISSON.DIST(4,L3,FALSE)</f>
        <v>2.5288132373145872E-3</v>
      </c>
      <c r="AL3" s="5">
        <f>_xlfn.POISSON.DIST(5,K3,FALSE) * _xlfn.POISSON.DIST(5,L3,FALSE)</f>
        <v>3.8860756722012692E-5</v>
      </c>
      <c r="AM3" s="5">
        <f>_xlfn.POISSON.DIST(5,K3,FALSE) * _xlfn.POISSON.DIST(0,L3,FALSE)</f>
        <v>1.003475067061271E-3</v>
      </c>
      <c r="AN3" s="5">
        <f>_xlfn.POISSON.DIST(5,K3,FALSE) * _xlfn.POISSON.DIST(1,L3,FALSE)</f>
        <v>1.3644064658116007E-3</v>
      </c>
      <c r="AO3" s="5">
        <f>_xlfn.POISSON.DIST(5,K3,FALSE) * _xlfn.POISSON.DIST(2,L3,FALSE)</f>
        <v>9.2757910238881692E-4</v>
      </c>
      <c r="AP3" s="5">
        <f>_xlfn.POISSON.DIST(5,K3,FALSE) * _xlfn.POISSON.DIST(3,L3,FALSE)</f>
        <v>4.2040404270909725E-4</v>
      </c>
      <c r="AQ3" s="5">
        <f>_xlfn.POISSON.DIST(5,K3,FALSE) * _xlfn.POISSON.DIST(4,L3,FALSE)</f>
        <v>1.4290389790287764E-4</v>
      </c>
      <c r="AR3" s="5">
        <f>_xlfn.POISSON.DIST(0,K3,FALSE) * _xlfn.POISSON.DIST(5,L3,FALSE)</f>
        <v>3.4339914794178348E-3</v>
      </c>
      <c r="AS3" s="5">
        <f>_xlfn.POISSON.DIST(1,K3,FALSE) * _xlfn.POISSON.DIST(5,L3,FALSE)</f>
        <v>3.6507144972299861E-3</v>
      </c>
      <c r="AT3" s="5">
        <f>_xlfn.POISSON.DIST(2,K3,FALSE) * _xlfn.POISSON.DIST(5,L3,FALSE)</f>
        <v>1.940557572749808E-3</v>
      </c>
      <c r="AU3" s="5">
        <f>_xlfn.POISSON.DIST(3,K3,FALSE) * _xlfn.POISSON.DIST(5,L3,FALSE)</f>
        <v>6.8767610578037721E-4</v>
      </c>
      <c r="AV3" s="5">
        <f>_xlfn.POISSON.DIST(4,K3,FALSE) * _xlfn.POISSON.DIST(5,L3,FALSE)</f>
        <v>1.8276902722518483E-4</v>
      </c>
      <c r="AW3" s="5">
        <f>_xlfn.POISSON.DIST(6,K3,FALSE) * _xlfn.POISSON.DIST(6,L3,FALSE)</f>
        <v>1.5603592227271149E-6</v>
      </c>
      <c r="AX3" s="5">
        <f>_xlfn.POISSON.DIST(6,K3,FALSE) * _xlfn.POISSON.DIST(0,L3,FALSE)</f>
        <v>1.7780091558596754E-4</v>
      </c>
      <c r="AY3" s="5">
        <f>_xlfn.POISSON.DIST(6,K3,FALSE) * _xlfn.POISSON.DIST(1,L3,FALSE)</f>
        <v>2.4175261231269265E-4</v>
      </c>
      <c r="AZ3" s="5">
        <f>_xlfn.POISSON.DIST(6,K3,FALSE) * _xlfn.POISSON.DIST(2,L3,FALSE)</f>
        <v>1.6435327503067047E-4</v>
      </c>
      <c r="BA3" s="5">
        <f>_xlfn.POISSON.DIST(6,K3,FALSE) * _xlfn.POISSON.DIST(3,L3,FALSE)</f>
        <v>7.4489368160011928E-5</v>
      </c>
      <c r="BB3" s="5">
        <f>_xlfn.POISSON.DIST(6,K3,FALSE) * _xlfn.POISSON.DIST(4,L3,FALSE)</f>
        <v>2.5320453613606185E-5</v>
      </c>
      <c r="BC3" s="5">
        <f>_xlfn.POISSON.DIST(6,K3,FALSE) * _xlfn.POISSON.DIST(5,L3,FALSE)</f>
        <v>6.8855503762262528E-6</v>
      </c>
      <c r="BD3" s="5">
        <f>_xlfn.POISSON.DIST(0,K3,FALSE) * _xlfn.POISSON.DIST(6,L3,FALSE)</f>
        <v>7.781891036882715E-4</v>
      </c>
      <c r="BE3" s="5">
        <f>_xlfn.POISSON.DIST(1,K3,FALSE) * _xlfn.POISSON.DIST(6,L3,FALSE)</f>
        <v>8.2730148267659879E-4</v>
      </c>
      <c r="BF3" s="5">
        <f>_xlfn.POISSON.DIST(2,K3,FALSE) * _xlfn.POISSON.DIST(6,L3,FALSE)</f>
        <v>4.3975669923609472E-4</v>
      </c>
      <c r="BG3" s="5">
        <f>_xlfn.POISSON.DIST(3,K3,FALSE) * _xlfn.POISSON.DIST(6,L3,FALSE)</f>
        <v>1.5583674438114664E-4</v>
      </c>
      <c r="BH3" s="5">
        <f>_xlfn.POISSON.DIST(4,K3,FALSE) * _xlfn.POISSON.DIST(6,L3,FALSE)</f>
        <v>4.1417943617744787E-5</v>
      </c>
      <c r="BI3" s="5">
        <f>_xlfn.POISSON.DIST(5,K3,FALSE) * _xlfn.POISSON.DIST(6,L3,FALSE)</f>
        <v>8.8063752118796158E-6</v>
      </c>
      <c r="BJ3" s="8">
        <f>SUM(N3,Q3,T3,W3,X3,Y3,AD3,AE3,AF3,AG3,AM3,AN3,AO3,AP3,AQ3,AX3,AY3,AZ3,BA3,BB3,BC3)</f>
        <v>0.29285476850653341</v>
      </c>
      <c r="BK3" s="8">
        <f>SUM(M3,P3,S3,V3,AC3,AL3,AY3)</f>
        <v>0.2715626227024695</v>
      </c>
      <c r="BL3" s="8">
        <f>SUM(O3,R3,U3,AA3,AB3,AH3,AI3,AJ3,AK3,AR3,AS3,AT3,AU3,AV3,BD3,BE3,BF3,BG3,BH3,BI3)</f>
        <v>0.39802719468095643</v>
      </c>
      <c r="BM3" s="8">
        <f>SUM(S3:BI3)</f>
        <v>0.43558880124643684</v>
      </c>
      <c r="BN3" s="8">
        <f>SUM(M3:R3)</f>
        <v>0.56376525241643216</v>
      </c>
    </row>
    <row r="4" spans="1:88" x14ac:dyDescent="0.25">
      <c r="A4" t="s">
        <v>16</v>
      </c>
      <c r="B4" t="s">
        <v>17</v>
      </c>
      <c r="C4" t="s">
        <v>18</v>
      </c>
      <c r="D4" s="4" t="s">
        <v>439</v>
      </c>
      <c r="E4">
        <f>VLOOKUP(A4,home!$A$2:$E$405,3,FALSE)</f>
        <v>1.62745098039216</v>
      </c>
      <c r="F4">
        <f>VLOOKUP(B4,home!$B$2:$E$405,3,FALSE)</f>
        <v>0.84</v>
      </c>
      <c r="G4">
        <f>VLOOKUP(C4,away!$B$2:$E$405,4,FALSE)</f>
        <v>0.61</v>
      </c>
      <c r="H4">
        <f>VLOOKUP(A4,away!$A$2:$E$405,3,FALSE)</f>
        <v>1.3529411764705901</v>
      </c>
      <c r="I4">
        <f>VLOOKUP(C4,away!$B$2:$E$405,3,FALSE)</f>
        <v>0.55000000000000004</v>
      </c>
      <c r="J4">
        <f>VLOOKUP(B4,home!$B$2:$E$405,4,FALSE)</f>
        <v>1.02</v>
      </c>
      <c r="K4" s="3">
        <f t="shared" si="0"/>
        <v>0.83390588235294272</v>
      </c>
      <c r="L4" s="3">
        <f t="shared" si="1"/>
        <v>0.75900000000000112</v>
      </c>
      <c r="M4" s="5">
        <f t="shared" ref="M4:M23" si="2">_xlfn.POISSON.DIST(0,K4,FALSE) * _xlfn.POISSON.DIST(0,L4,FALSE)</f>
        <v>0.2033338880538457</v>
      </c>
      <c r="N4" s="5">
        <f t="shared" ref="N4:N23" si="3">_xlfn.POISSON.DIST(1,K4,FALSE) * _xlfn.POISSON.DIST(0,L4,FALSE)</f>
        <v>0.16956132532979665</v>
      </c>
      <c r="O4" s="5">
        <f t="shared" ref="O4:O23" si="4">_xlfn.POISSON.DIST(0,K4,FALSE) * _xlfn.POISSON.DIST(1,L4,FALSE)</f>
        <v>0.15433042103286909</v>
      </c>
      <c r="P4" s="5">
        <f t="shared" ref="P4:P23" si="5">_xlfn.POISSON.DIST(1,K4,FALSE) * _xlfn.POISSON.DIST(1,L4,FALSE)</f>
        <v>0.12869704592531583</v>
      </c>
      <c r="Q4" s="5">
        <f t="shared" ref="Q4:Q23" si="6">_xlfn.POISSON.DIST(2,K4,FALSE) * _xlfn.POISSON.DIST(0,L4,FALSE)</f>
        <v>7.069909330603924E-2</v>
      </c>
      <c r="R4" s="5">
        <f t="shared" ref="R4:R23" si="7">_xlfn.POISSON.DIST(0,K4,FALSE) * _xlfn.POISSON.DIST(2,L4,FALSE)</f>
        <v>5.8568394781973912E-2</v>
      </c>
      <c r="S4" s="5">
        <f t="shared" ref="S4:S23" si="8">_xlfn.POISSON.DIST(2,K4,FALSE) * _xlfn.POISSON.DIST(2,L4,FALSE)</f>
        <v>2.0364202185418252E-2</v>
      </c>
      <c r="T4" s="5">
        <f t="shared" ref="T4:T23" si="9">_xlfn.POISSON.DIST(2,K4,FALSE) * _xlfn.POISSON.DIST(1,L4,FALSE)</f>
        <v>5.3660611819283853E-2</v>
      </c>
      <c r="U4" s="5">
        <f t="shared" ref="U4:U23" si="10">_xlfn.POISSON.DIST(1,K4,FALSE) * _xlfn.POISSON.DIST(2,L4,FALSE)</f>
        <v>4.884052892865743E-2</v>
      </c>
      <c r="V4" s="5">
        <f t="shared" ref="V4:V23" si="11">_xlfn.POISSON.DIST(3,K4,FALSE) * _xlfn.POISSON.DIST(3,L4,FALSE)</f>
        <v>1.4321341606455913E-3</v>
      </c>
      <c r="W4" s="5">
        <f t="shared" ref="W4:W23" si="12">_xlfn.POISSON.DIST(3,K4,FALSE) * _xlfn.POISSON.DIST(0,L4,FALSE)</f>
        <v>1.9652129928308556E-2</v>
      </c>
      <c r="X4" s="5">
        <f t="shared" ref="X4:X23" si="13">_xlfn.POISSON.DIST(3,K4,FALSE) * _xlfn.POISSON.DIST(1,L4,FALSE)</f>
        <v>1.4915966615586215E-2</v>
      </c>
      <c r="Y4" s="5">
        <f t="shared" ref="Y4:Y23" si="14">_xlfn.POISSON.DIST(3,K4,FALSE) * _xlfn.POISSON.DIST(2,L4,FALSE)</f>
        <v>5.6606093306149768E-3</v>
      </c>
      <c r="Z4" s="5">
        <f t="shared" ref="Z4:Z23" si="15">_xlfn.POISSON.DIST(0,K4,FALSE) * _xlfn.POISSON.DIST(3,L4,FALSE)</f>
        <v>1.4817803879839419E-2</v>
      </c>
      <c r="AA4" s="5">
        <f t="shared" ref="AA4:AA23" si="16">_xlfn.POISSON.DIST(1,K4,FALSE) * _xlfn.POISSON.DIST(3,L4,FALSE)</f>
        <v>1.2356653818950347E-2</v>
      </c>
      <c r="AB4" s="5">
        <f t="shared" ref="AB4:AB23" si="17">_xlfn.POISSON.DIST(2,K4,FALSE) * _xlfn.POISSON.DIST(3,L4,FALSE)</f>
        <v>5.1521431529108251E-3</v>
      </c>
      <c r="AC4" s="5">
        <f t="shared" ref="AC4:AC23" si="18">_xlfn.POISSON.DIST(4,K4,FALSE) * _xlfn.POISSON.DIST(4,L4,FALSE)</f>
        <v>5.6652950723040271E-5</v>
      </c>
      <c r="AD4" s="5">
        <f t="shared" ref="AD4:AD23" si="19">_xlfn.POISSON.DIST(4,K4,FALSE) * _xlfn.POISSON.DIST(0,L4,FALSE)</f>
        <v>4.097006686995204E-3</v>
      </c>
      <c r="AE4" s="5">
        <f t="shared" ref="AE4:AE23" si="20">_xlfn.POISSON.DIST(4,K4,FALSE) * _xlfn.POISSON.DIST(1,L4,FALSE)</f>
        <v>3.1096280754293643E-3</v>
      </c>
      <c r="AF4" s="5">
        <f t="shared" ref="AF4:AF23" si="21">_xlfn.POISSON.DIST(4,K4,FALSE) * _xlfn.POISSON.DIST(2,L4,FALSE)</f>
        <v>1.1801038546254456E-3</v>
      </c>
      <c r="AG4" s="5">
        <f t="shared" ref="AG4:AG23" si="22">_xlfn.POISSON.DIST(4,K4,FALSE) * _xlfn.POISSON.DIST(3,L4,FALSE)</f>
        <v>2.9856627522023815E-4</v>
      </c>
      <c r="AH4" s="5">
        <f t="shared" ref="AH4:AH23" si="23">_xlfn.POISSON.DIST(0,K4,FALSE) * _xlfn.POISSON.DIST(4,L4,FALSE)</f>
        <v>2.8116782861995339E-3</v>
      </c>
      <c r="AI4" s="5">
        <f t="shared" ref="AI4:AI23" si="24">_xlfn.POISSON.DIST(1,K4,FALSE) * _xlfn.POISSON.DIST(4,L4,FALSE)</f>
        <v>2.3446750621458319E-3</v>
      </c>
      <c r="AJ4" s="5">
        <f t="shared" ref="AJ4:AJ23" si="25">_xlfn.POISSON.DIST(2,K4,FALSE) * _xlfn.POISSON.DIST(4,L4,FALSE)</f>
        <v>9.7761916326483058E-4</v>
      </c>
      <c r="AK4" s="5">
        <f t="shared" ref="AK4:AK23" si="26">_xlfn.POISSON.DIST(3,K4,FALSE) * _xlfn.POISSON.DIST(4,L4,FALSE)</f>
        <v>2.7174745698250135E-4</v>
      </c>
      <c r="AL4" s="5">
        <f t="shared" ref="AL4:AL23" si="27">_xlfn.POISSON.DIST(5,K4,FALSE) * _xlfn.POISSON.DIST(5,L4,FALSE)</f>
        <v>1.4343044282076577E-6</v>
      </c>
      <c r="AM4" s="5">
        <f t="shared" ref="AM4:AM23" si="28">_xlfn.POISSON.DIST(5,K4,FALSE) * _xlfn.POISSON.DIST(0,L4,FALSE)</f>
        <v>6.8330359526492873E-4</v>
      </c>
      <c r="AN4" s="5">
        <f t="shared" ref="AN4:AN23" si="29">_xlfn.POISSON.DIST(5,K4,FALSE) * _xlfn.POISSON.DIST(1,L4,FALSE)</f>
        <v>5.1862742880608159E-4</v>
      </c>
      <c r="AO4" s="5">
        <f t="shared" ref="AO4:AO23" si="30">_xlfn.POISSON.DIST(5,K4,FALSE) * _xlfn.POISSON.DIST(2,L4,FALSE)</f>
        <v>1.9681910923190825E-4</v>
      </c>
      <c r="AP4" s="5">
        <f t="shared" ref="AP4:AP23" si="31">_xlfn.POISSON.DIST(5,K4,FALSE) * _xlfn.POISSON.DIST(3,L4,FALSE)</f>
        <v>4.9795234635672857E-5</v>
      </c>
      <c r="AQ4" s="5">
        <f t="shared" ref="AQ4:AQ23" si="32">_xlfn.POISSON.DIST(5,K4,FALSE) * _xlfn.POISSON.DIST(4,L4,FALSE)</f>
        <v>9.4486457721189387E-6</v>
      </c>
      <c r="AR4" s="5">
        <f t="shared" ref="AR4:AR23" si="33">_xlfn.POISSON.DIST(0,K4,FALSE) * _xlfn.POISSON.DIST(5,L4,FALSE)</f>
        <v>4.2681276384509009E-4</v>
      </c>
      <c r="AS4" s="5">
        <f t="shared" ref="AS4:AS23" si="34">_xlfn.POISSON.DIST(1,K4,FALSE) * _xlfn.POISSON.DIST(5,L4,FALSE)</f>
        <v>3.5592167443373795E-4</v>
      </c>
      <c r="AT4" s="5">
        <f t="shared" ref="AT4:AT23" si="35">_xlfn.POISSON.DIST(2,K4,FALSE) * _xlfn.POISSON.DIST(5,L4,FALSE)</f>
        <v>1.4840258898360156E-4</v>
      </c>
      <c r="AU4" s="5">
        <f t="shared" ref="AU4:AU23" si="36">_xlfn.POISSON.DIST(3,K4,FALSE) * _xlfn.POISSON.DIST(5,L4,FALSE)</f>
        <v>4.1251263969943785E-5</v>
      </c>
      <c r="AV4" s="5">
        <f t="shared" ref="AV4:AV23" si="37">_xlfn.POISSON.DIST(4,K4,FALSE) * _xlfn.POISSON.DIST(5,L4,FALSE)</f>
        <v>8.5999179197575294E-6</v>
      </c>
      <c r="AW4" s="5">
        <f t="shared" ref="AW4:AW23" si="38">_xlfn.POISSON.DIST(6,K4,FALSE) * _xlfn.POISSON.DIST(6,L4,FALSE)</f>
        <v>2.5217245803425986E-8</v>
      </c>
      <c r="AX4" s="5">
        <f t="shared" ref="AX4:AX23" si="39">_xlfn.POISSON.DIST(6,K4,FALSE) * _xlfn.POISSON.DIST(0,L4,FALSE)</f>
        <v>9.4968481254056384E-5</v>
      </c>
      <c r="AY4" s="5">
        <f t="shared" ref="AY4:AY23" si="40">_xlfn.POISSON.DIST(6,K4,FALSE) * _xlfn.POISSON.DIST(1,L4,FALSE)</f>
        <v>7.2081077271828899E-5</v>
      </c>
      <c r="AZ4" s="5">
        <f t="shared" ref="AZ4:AZ23" si="41">_xlfn.POISSON.DIST(6,K4,FALSE) * _xlfn.POISSON.DIST(2,L4,FALSE)</f>
        <v>2.7354768824659107E-5</v>
      </c>
      <c r="BA4" s="5">
        <f t="shared" ref="BA4:BA23" si="42">_xlfn.POISSON.DIST(6,K4,FALSE) * _xlfn.POISSON.DIST(3,L4,FALSE)</f>
        <v>6.9207565126387633E-6</v>
      </c>
      <c r="BB4" s="5">
        <f t="shared" ref="BB4:BB23" si="43">_xlfn.POISSON.DIST(6,K4,FALSE) * _xlfn.POISSON.DIST(4,L4,FALSE)</f>
        <v>1.3132135482732073E-6</v>
      </c>
      <c r="BC4" s="5">
        <f t="shared" ref="BC4:BC23" si="44">_xlfn.POISSON.DIST(6,K4,FALSE) * _xlfn.POISSON.DIST(5,L4,FALSE)</f>
        <v>1.9934581662787327E-7</v>
      </c>
      <c r="BD4" s="5">
        <f t="shared" ref="BD4:BD23" si="45">_xlfn.POISSON.DIST(0,K4,FALSE) * _xlfn.POISSON.DIST(6,L4,FALSE)</f>
        <v>5.3991814626403936E-5</v>
      </c>
      <c r="BE4" s="5">
        <f t="shared" ref="BE4:BE23" si="46">_xlfn.POISSON.DIST(1,K4,FALSE) * _xlfn.POISSON.DIST(6,L4,FALSE)</f>
        <v>4.5024091815867891E-5</v>
      </c>
      <c r="BF4" s="5">
        <f t="shared" ref="BF4:BF23" si="47">_xlfn.POISSON.DIST(2,K4,FALSE) * _xlfn.POISSON.DIST(6,L4,FALSE)</f>
        <v>1.8772927506425612E-5</v>
      </c>
      <c r="BG4" s="5">
        <f t="shared" ref="BG4:BG23" si="48">_xlfn.POISSON.DIST(3,K4,FALSE) * _xlfn.POISSON.DIST(6,L4,FALSE)</f>
        <v>5.2182848921978926E-6</v>
      </c>
      <c r="BH4" s="5">
        <f t="shared" ref="BH4:BH23" si="49">_xlfn.POISSON.DIST(4,K4,FALSE) * _xlfn.POISSON.DIST(6,L4,FALSE)</f>
        <v>1.0878896168493284E-6</v>
      </c>
      <c r="BI4" s="5">
        <f t="shared" ref="BI4:BI23" si="50">_xlfn.POISSON.DIST(5,K4,FALSE) * _xlfn.POISSON.DIST(6,L4,FALSE)</f>
        <v>1.8143951016826885E-7</v>
      </c>
      <c r="BJ4" s="8">
        <f t="shared" ref="BJ4:BJ23" si="51">SUM(N4,Q4,T4,W4,X4,Y4,AD4,AE4,AF4,AG4,AM4,AN4,AO4,AP4,AQ4,AX4,AY4,AZ4,BA4,BB4,BC4)</f>
        <v>0.34449587287883854</v>
      </c>
      <c r="BK4" s="8">
        <f t="shared" ref="BK4:BK23" si="52">SUM(M4,P4,S4,V4,AC4,AL4,AY4)</f>
        <v>0.35395743865764839</v>
      </c>
      <c r="BL4" s="8">
        <f t="shared" ref="BL4:BL23" si="53">SUM(O4,R4,U4,AA4,AB4,AH4,AI4,AJ4,AK4,AR4,AS4,AT4,AU4,AV4,BD4,BE4,BF4,BG4,BH4,BI4)</f>
        <v>0.28675912634107426</v>
      </c>
      <c r="BM4" s="8">
        <f t="shared" ref="BM4:BM23" si="54">SUM(S4:BI4)</f>
        <v>0.21476801746753432</v>
      </c>
      <c r="BN4" s="8">
        <f t="shared" ref="BN4:BN23" si="55">SUM(M4:R4)</f>
        <v>0.78519016842984035</v>
      </c>
    </row>
    <row r="5" spans="1:88" x14ac:dyDescent="0.25">
      <c r="A5" t="s">
        <v>16</v>
      </c>
      <c r="B5" t="s">
        <v>19</v>
      </c>
      <c r="C5" t="s">
        <v>20</v>
      </c>
      <c r="D5" s="4" t="s">
        <v>439</v>
      </c>
      <c r="E5">
        <f>VLOOKUP(A5,home!$A$2:$E$405,3,FALSE)</f>
        <v>1.62745098039216</v>
      </c>
      <c r="F5">
        <f>VLOOKUP(B5,home!$B$2:$E$405,3,FALSE)</f>
        <v>0.75</v>
      </c>
      <c r="G5">
        <f>VLOOKUP(C5,away!$B$2:$E$405,4,FALSE)</f>
        <v>1.54</v>
      </c>
      <c r="H5">
        <f>VLOOKUP(A5,away!$A$2:$E$405,3,FALSE)</f>
        <v>1.3529411764705901</v>
      </c>
      <c r="I5">
        <f>VLOOKUP(C5,away!$B$2:$E$405,3,FALSE)</f>
        <v>0.46</v>
      </c>
      <c r="J5">
        <f>VLOOKUP(B5,home!$B$2:$E$405,4,FALSE)</f>
        <v>1.56</v>
      </c>
      <c r="K5" s="3">
        <f t="shared" si="0"/>
        <v>1.8797058823529449</v>
      </c>
      <c r="L5" s="3">
        <f t="shared" si="1"/>
        <v>0.97087058823529548</v>
      </c>
      <c r="M5" s="5">
        <f t="shared" si="2"/>
        <v>5.7810984934675076E-2</v>
      </c>
      <c r="N5" s="5">
        <f t="shared" si="3"/>
        <v>0.10866764844632622</v>
      </c>
      <c r="O5" s="5">
        <f t="shared" si="4"/>
        <v>5.6126984949989793E-2</v>
      </c>
      <c r="P5" s="5">
        <f t="shared" si="5"/>
        <v>0.10550222376923102</v>
      </c>
      <c r="Q5" s="5">
        <f t="shared" si="6"/>
        <v>0.10213160900301065</v>
      </c>
      <c r="R5" s="5">
        <f t="shared" si="7"/>
        <v>2.7246019447135082E-2</v>
      </c>
      <c r="S5" s="5">
        <f t="shared" si="8"/>
        <v>4.8134101299391122E-2</v>
      </c>
      <c r="T5" s="5">
        <f t="shared" si="9"/>
        <v>9.9156575310170136E-2</v>
      </c>
      <c r="U5" s="5">
        <f t="shared" si="10"/>
        <v>5.1214503025482541E-2</v>
      </c>
      <c r="V5" s="5">
        <f t="shared" si="11"/>
        <v>9.7602648661505222E-3</v>
      </c>
      <c r="W5" s="5">
        <f t="shared" si="12"/>
        <v>6.3992462072376688E-2</v>
      </c>
      <c r="X5" s="5">
        <f t="shared" si="13"/>
        <v>6.212839929483318E-2</v>
      </c>
      <c r="Y5" s="5">
        <f t="shared" si="14"/>
        <v>3.0159317784746002E-2</v>
      </c>
      <c r="Z5" s="5">
        <f t="shared" si="15"/>
        <v>8.8174529759034483E-3</v>
      </c>
      <c r="AA5" s="5">
        <f t="shared" si="16"/>
        <v>1.6574218226176187E-2</v>
      </c>
      <c r="AB5" s="5">
        <f t="shared" si="17"/>
        <v>1.557732774757239E-2</v>
      </c>
      <c r="AC5" s="5">
        <f t="shared" si="18"/>
        <v>1.1132504154694215E-3</v>
      </c>
      <c r="AD5" s="5">
        <f t="shared" si="19"/>
        <v>3.0071751845923551E-2</v>
      </c>
      <c r="AE5" s="5">
        <f t="shared" si="20"/>
        <v>2.9195779403917627E-2</v>
      </c>
      <c r="AF5" s="5">
        <f t="shared" si="21"/>
        <v>1.4172661761934715E-2</v>
      </c>
      <c r="AG5" s="5">
        <f t="shared" si="22"/>
        <v>4.5866068205564796E-3</v>
      </c>
      <c r="AH5" s="5">
        <f t="shared" si="23"/>
        <v>2.1401514393631087E-3</v>
      </c>
      <c r="AI5" s="5">
        <f t="shared" si="24"/>
        <v>4.0228552496969572E-3</v>
      </c>
      <c r="AJ5" s="5">
        <f t="shared" si="25"/>
        <v>3.7808923383548985E-3</v>
      </c>
      <c r="AK5" s="5">
        <f t="shared" si="26"/>
        <v>2.3689885229829606E-3</v>
      </c>
      <c r="AL5" s="5">
        <f t="shared" si="27"/>
        <v>8.1265105292193315E-5</v>
      </c>
      <c r="AM5" s="5">
        <f t="shared" si="28"/>
        <v>1.1305209767488096E-2</v>
      </c>
      <c r="AN5" s="5">
        <f t="shared" si="29"/>
        <v>1.0975895657084575E-2</v>
      </c>
      <c r="AO5" s="5">
        <f t="shared" si="30"/>
        <v>5.3280871365014634E-3</v>
      </c>
      <c r="AP5" s="5">
        <f t="shared" si="31"/>
        <v>1.7242943641280291E-3</v>
      </c>
      <c r="AQ5" s="5">
        <f t="shared" si="32"/>
        <v>4.1851667089794605E-4</v>
      </c>
      <c r="AR5" s="5">
        <f t="shared" si="33"/>
        <v>4.1556201736941533E-4</v>
      </c>
      <c r="AS5" s="5">
        <f t="shared" si="34"/>
        <v>7.8113436853174663E-4</v>
      </c>
      <c r="AT5" s="5">
        <f t="shared" si="35"/>
        <v>7.3415143371858877E-4</v>
      </c>
      <c r="AU5" s="5">
        <f t="shared" si="36"/>
        <v>4.5999625616622637E-4</v>
      </c>
      <c r="AV5" s="5">
        <f t="shared" si="37"/>
        <v>2.16164417143997E-4</v>
      </c>
      <c r="AW5" s="5">
        <f t="shared" si="38"/>
        <v>4.1195791061619448E-6</v>
      </c>
      <c r="AX5" s="5">
        <f t="shared" si="39"/>
        <v>3.5417448835302233E-3</v>
      </c>
      <c r="AY5" s="5">
        <f t="shared" si="40"/>
        <v>3.4385759384523359E-3</v>
      </c>
      <c r="AZ5" s="5">
        <f t="shared" si="41"/>
        <v>1.6692061220284762E-3</v>
      </c>
      <c r="BA5" s="5">
        <f t="shared" si="42"/>
        <v>5.401943765265811E-4</v>
      </c>
      <c r="BB5" s="5">
        <f t="shared" si="43"/>
        <v>1.311147080249401E-4</v>
      </c>
      <c r="BC5" s="5">
        <f t="shared" si="44"/>
        <v>2.5459082741294534E-5</v>
      </c>
      <c r="BD5" s="5">
        <f t="shared" si="45"/>
        <v>6.7242823375281697E-5</v>
      </c>
      <c r="BE5" s="5">
        <f t="shared" si="46"/>
        <v>1.2639673064453709E-4</v>
      </c>
      <c r="BF5" s="5">
        <f t="shared" si="47"/>
        <v>1.1879433905135858E-4</v>
      </c>
      <c r="BG5" s="5">
        <f t="shared" si="48"/>
        <v>7.4432805968356272E-5</v>
      </c>
      <c r="BH5" s="5">
        <f t="shared" si="49"/>
        <v>3.4977945804688672E-5</v>
      </c>
      <c r="BI5" s="5">
        <f t="shared" si="50"/>
        <v>1.3149650096339153E-5</v>
      </c>
      <c r="BJ5" s="8">
        <f t="shared" si="51"/>
        <v>0.58336111045119909</v>
      </c>
      <c r="BK5" s="8">
        <f t="shared" si="52"/>
        <v>0.22584066632866168</v>
      </c>
      <c r="BL5" s="8">
        <f t="shared" si="53"/>
        <v>0.18209394373462442</v>
      </c>
      <c r="BM5" s="8">
        <f t="shared" si="54"/>
        <v>0.53919324658067469</v>
      </c>
      <c r="BN5" s="8">
        <f t="shared" si="55"/>
        <v>0.45748547055036787</v>
      </c>
    </row>
    <row r="6" spans="1:88" x14ac:dyDescent="0.25">
      <c r="A6" t="s">
        <v>21</v>
      </c>
      <c r="B6" t="s">
        <v>22</v>
      </c>
      <c r="C6" t="s">
        <v>23</v>
      </c>
      <c r="D6" s="4" t="s">
        <v>439</v>
      </c>
      <c r="E6">
        <f>VLOOKUP(A6,home!$A$2:$E$405,3,FALSE)</f>
        <v>1.4057971014492801</v>
      </c>
      <c r="F6">
        <f>VLOOKUP(B6,home!$B$2:$E$405,3,FALSE)</f>
        <v>1.23</v>
      </c>
      <c r="G6">
        <f>VLOOKUP(C6,away!$B$2:$E$405,4,FALSE)</f>
        <v>1.1399999999999999</v>
      </c>
      <c r="H6">
        <f>VLOOKUP(A6,away!$A$2:$E$405,3,FALSE)</f>
        <v>1.32850241545894</v>
      </c>
      <c r="I6">
        <f>VLOOKUP(C6,away!$B$2:$E$405,3,FALSE)</f>
        <v>1.1399999999999999</v>
      </c>
      <c r="J6">
        <f>VLOOKUP(B6,home!$B$2:$E$405,4,FALSE)</f>
        <v>1.57</v>
      </c>
      <c r="K6" s="3">
        <f t="shared" si="0"/>
        <v>1.9712086956521802</v>
      </c>
      <c r="L6" s="3">
        <f t="shared" si="1"/>
        <v>2.3777536231884104</v>
      </c>
      <c r="M6" s="5">
        <f t="shared" si="2"/>
        <v>1.2920212688039818E-2</v>
      </c>
      <c r="N6" s="5">
        <f t="shared" si="3"/>
        <v>2.5468435600339717E-2</v>
      </c>
      <c r="O6" s="5">
        <f t="shared" si="4"/>
        <v>3.0721082531351546E-2</v>
      </c>
      <c r="P6" s="5">
        <f t="shared" si="5"/>
        <v>6.0557665025648452E-2</v>
      </c>
      <c r="Q6" s="5">
        <f t="shared" si="6"/>
        <v>2.5101800860023612E-2</v>
      </c>
      <c r="R6" s="5">
        <f t="shared" si="7"/>
        <v>3.6523582648595669E-2</v>
      </c>
      <c r="S6" s="5">
        <f t="shared" si="8"/>
        <v>7.0959180044175812E-2</v>
      </c>
      <c r="T6" s="5">
        <f t="shared" si="9"/>
        <v>5.9685897943475091E-2</v>
      </c>
      <c r="U6" s="5">
        <f t="shared" si="10"/>
        <v>7.1995603713282869E-2</v>
      </c>
      <c r="V6" s="5">
        <f t="shared" si="11"/>
        <v>3.6954347418992443E-2</v>
      </c>
      <c r="W6" s="5">
        <f t="shared" si="12"/>
        <v>1.6493629377269309E-2</v>
      </c>
      <c r="X6" s="5">
        <f t="shared" si="13"/>
        <v>3.92177870113289E-2</v>
      </c>
      <c r="Y6" s="5">
        <f t="shared" si="14"/>
        <v>4.6625117579809347E-2</v>
      </c>
      <c r="Z6" s="5">
        <f t="shared" si="15"/>
        <v>2.8948026991506573E-2</v>
      </c>
      <c r="AA6" s="5">
        <f t="shared" si="16"/>
        <v>5.7062602527631776E-2</v>
      </c>
      <c r="AB6" s="5">
        <f t="shared" si="17"/>
        <v>5.6241149149505933E-2</v>
      </c>
      <c r="AC6" s="5">
        <f t="shared" si="18"/>
        <v>1.0825426437795627E-2</v>
      </c>
      <c r="AD6" s="5">
        <f t="shared" si="19"/>
        <v>8.1280964128343739E-3</v>
      </c>
      <c r="AE6" s="5">
        <f t="shared" si="20"/>
        <v>1.9326610695241653E-2</v>
      </c>
      <c r="AF6" s="5">
        <f t="shared" si="21"/>
        <v>2.2976959302281368E-2</v>
      </c>
      <c r="AG6" s="5">
        <f t="shared" si="22"/>
        <v>1.8211182743617393E-2</v>
      </c>
      <c r="AH6" s="5">
        <f t="shared" si="23"/>
        <v>1.720781901580266E-2</v>
      </c>
      <c r="AI6" s="5">
        <f t="shared" si="24"/>
        <v>3.3920202477159142E-2</v>
      </c>
      <c r="AJ6" s="5">
        <f t="shared" si="25"/>
        <v>3.3431899040629376E-2</v>
      </c>
      <c r="AK6" s="5">
        <f t="shared" si="26"/>
        <v>2.196708336701814E-2</v>
      </c>
      <c r="AL6" s="5">
        <f t="shared" si="27"/>
        <v>2.0295720010450845E-3</v>
      </c>
      <c r="AM6" s="5">
        <f t="shared" si="28"/>
        <v>3.2044348656156819E-3</v>
      </c>
      <c r="AN6" s="5">
        <f t="shared" si="29"/>
        <v>7.6193566119889533E-3</v>
      </c>
      <c r="AO6" s="5">
        <f t="shared" si="30"/>
        <v>9.0584763952606551E-3</v>
      </c>
      <c r="AP6" s="5">
        <f t="shared" si="31"/>
        <v>7.1796083564659051E-3</v>
      </c>
      <c r="AQ6" s="5">
        <f t="shared" si="32"/>
        <v>4.2678349456651485E-3</v>
      </c>
      <c r="AR6" s="5">
        <f t="shared" si="33"/>
        <v>8.183190802399043E-3</v>
      </c>
      <c r="AS6" s="5">
        <f t="shared" si="34"/>
        <v>1.6130776867869935E-2</v>
      </c>
      <c r="AT6" s="5">
        <f t="shared" si="35"/>
        <v>1.5898563814785133E-2</v>
      </c>
      <c r="AU6" s="5">
        <f t="shared" si="36"/>
        <v>1.0446462413361852E-2</v>
      </c>
      <c r="AV6" s="5">
        <f t="shared" si="37"/>
        <v>5.1480393870056334E-3</v>
      </c>
      <c r="AW6" s="5">
        <f t="shared" si="38"/>
        <v>2.6424174008136568E-4</v>
      </c>
      <c r="AX6" s="5">
        <f t="shared" si="39"/>
        <v>1.0527683119587771E-3</v>
      </c>
      <c r="AY6" s="5">
        <f t="shared" si="40"/>
        <v>2.5032236681379284E-3</v>
      </c>
      <c r="AZ6" s="5">
        <f t="shared" si="41"/>
        <v>2.9760245732829722E-3</v>
      </c>
      <c r="BA6" s="5">
        <f t="shared" si="42"/>
        <v>2.3587510706071101E-3</v>
      </c>
      <c r="BB6" s="5">
        <f t="shared" si="43"/>
        <v>1.4021322260838994E-3</v>
      </c>
      <c r="BC6" s="5">
        <f t="shared" si="44"/>
        <v>6.6678499615204488E-4</v>
      </c>
      <c r="BD6" s="5">
        <f t="shared" si="45"/>
        <v>3.2429352632743986E-3</v>
      </c>
      <c r="BE6" s="5">
        <f t="shared" si="46"/>
        <v>6.3925021904035866E-3</v>
      </c>
      <c r="BF6" s="5">
        <f t="shared" si="47"/>
        <v>6.3004779523495816E-3</v>
      </c>
      <c r="BG6" s="5">
        <f t="shared" si="48"/>
        <v>4.1398523088121133E-3</v>
      </c>
      <c r="BH6" s="5">
        <f t="shared" si="49"/>
        <v>2.040128217461547E-3</v>
      </c>
      <c r="BI6" s="5">
        <f t="shared" si="50"/>
        <v>8.0430369650111657E-4</v>
      </c>
      <c r="BJ6" s="8">
        <f t="shared" si="51"/>
        <v>0.32352491354743979</v>
      </c>
      <c r="BK6" s="8">
        <f t="shared" si="52"/>
        <v>0.19674962728383519</v>
      </c>
      <c r="BL6" s="8">
        <f t="shared" si="53"/>
        <v>0.43779825738520106</v>
      </c>
      <c r="BM6" s="8">
        <f t="shared" si="54"/>
        <v>0.79348906392592722</v>
      </c>
      <c r="BN6" s="8">
        <f t="shared" si="55"/>
        <v>0.19129277935399883</v>
      </c>
    </row>
    <row r="7" spans="1:88" x14ac:dyDescent="0.25">
      <c r="A7" t="s">
        <v>24</v>
      </c>
      <c r="B7" t="s">
        <v>25</v>
      </c>
      <c r="C7" t="s">
        <v>26</v>
      </c>
      <c r="D7" s="4" t="s">
        <v>439</v>
      </c>
      <c r="E7">
        <f>VLOOKUP(A7,home!$A$2:$E$405,3,FALSE)</f>
        <v>1.61578947368421</v>
      </c>
      <c r="F7">
        <f>VLOOKUP(B7,home!$B$2:$E$405,3,FALSE)</f>
        <v>0.99</v>
      </c>
      <c r="G7">
        <f>VLOOKUP(C7,away!$B$2:$E$405,4,FALSE)</f>
        <v>1.17</v>
      </c>
      <c r="H7">
        <f>VLOOKUP(A7,away!$A$2:$E$405,3,FALSE)</f>
        <v>1.46315789473684</v>
      </c>
      <c r="I7">
        <f>VLOOKUP(C7,away!$B$2:$E$405,3,FALSE)</f>
        <v>1.1000000000000001</v>
      </c>
      <c r="J7">
        <f>VLOOKUP(B7,home!$B$2:$E$405,4,FALSE)</f>
        <v>0.96</v>
      </c>
      <c r="K7" s="3">
        <f t="shared" si="0"/>
        <v>1.8715689473684203</v>
      </c>
      <c r="L7" s="3">
        <f t="shared" si="1"/>
        <v>1.5450947368421031</v>
      </c>
      <c r="M7" s="5">
        <f t="shared" si="2"/>
        <v>3.282175621596569E-2</v>
      </c>
      <c r="N7" s="5">
        <f t="shared" si="3"/>
        <v>6.1428179731897799E-2</v>
      </c>
      <c r="O7" s="5">
        <f t="shared" si="4"/>
        <v>5.0712722783203157E-2</v>
      </c>
      <c r="P7" s="5">
        <f t="shared" si="5"/>
        <v>9.4912357197546024E-2</v>
      </c>
      <c r="Q7" s="5">
        <f t="shared" si="6"/>
        <v>5.748353683979307E-2</v>
      </c>
      <c r="R7" s="5">
        <f t="shared" si="7"/>
        <v>3.9177980531629915E-2</v>
      </c>
      <c r="S7" s="5">
        <f t="shared" si="8"/>
        <v>6.8615733794986464E-2</v>
      </c>
      <c r="T7" s="5">
        <f t="shared" si="9"/>
        <v>8.8817510226233395E-2</v>
      </c>
      <c r="U7" s="5">
        <f t="shared" si="10"/>
        <v>7.3324291783603057E-2</v>
      </c>
      <c r="V7" s="5">
        <f t="shared" si="11"/>
        <v>2.2046626608378136E-2</v>
      </c>
      <c r="W7" s="5">
        <f t="shared" si="12"/>
        <v>3.5861467511421774E-2</v>
      </c>
      <c r="X7" s="5">
        <f t="shared" si="13"/>
        <v>5.5409364707331842E-2</v>
      </c>
      <c r="Y7" s="5">
        <f t="shared" si="14"/>
        <v>4.2806358890531512E-2</v>
      </c>
      <c r="Z7" s="5">
        <f t="shared" si="15"/>
        <v>2.0177897173174586E-2</v>
      </c>
      <c r="AA7" s="5">
        <f t="shared" si="16"/>
        <v>3.7764325772506581E-2</v>
      </c>
      <c r="AB7" s="5">
        <f t="shared" si="17"/>
        <v>3.533926971706413E-2</v>
      </c>
      <c r="AC7" s="5">
        <f t="shared" si="18"/>
        <v>3.9845851138471458E-3</v>
      </c>
      <c r="AD7" s="5">
        <f t="shared" si="19"/>
        <v>1.6779302250359618E-2</v>
      </c>
      <c r="AE7" s="5">
        <f t="shared" si="20"/>
        <v>2.5925611594913495E-2</v>
      </c>
      <c r="AF7" s="5">
        <f t="shared" si="21"/>
        <v>2.0028763012356728E-2</v>
      </c>
      <c r="AG7" s="5">
        <f t="shared" si="22"/>
        <v>1.0315445438616721E-2</v>
      </c>
      <c r="AH7" s="5">
        <f t="shared" si="23"/>
        <v>7.7941906807033039E-3</v>
      </c>
      <c r="AI7" s="5">
        <f t="shared" si="24"/>
        <v>1.4587365247872632E-2</v>
      </c>
      <c r="AJ7" s="5">
        <f t="shared" si="25"/>
        <v>1.3650629910919834E-2</v>
      </c>
      <c r="AK7" s="5">
        <f t="shared" si="26"/>
        <v>8.5160316844320339E-3</v>
      </c>
      <c r="AL7" s="5">
        <f t="shared" si="27"/>
        <v>4.60897172133063E-4</v>
      </c>
      <c r="AM7" s="5">
        <f t="shared" si="28"/>
        <v>6.2807242100564173E-3</v>
      </c>
      <c r="AN7" s="5">
        <f t="shared" si="29"/>
        <v>9.7043139205149447E-3</v>
      </c>
      <c r="AO7" s="5">
        <f t="shared" si="30"/>
        <v>7.4970421816255997E-3</v>
      </c>
      <c r="AP7" s="5">
        <f t="shared" si="31"/>
        <v>3.8612134722376505E-3</v>
      </c>
      <c r="AQ7" s="5">
        <f t="shared" si="32"/>
        <v>1.4914851534445544E-3</v>
      </c>
      <c r="AR7" s="5">
        <f t="shared" si="33"/>
        <v>2.4085525997396859E-3</v>
      </c>
      <c r="AS7" s="5">
        <f t="shared" si="34"/>
        <v>4.5077722537762753E-3</v>
      </c>
      <c r="AT7" s="5">
        <f t="shared" si="35"/>
        <v>4.2183032859883186E-3</v>
      </c>
      <c r="AU7" s="5">
        <f t="shared" si="36"/>
        <v>2.631615146879302E-3</v>
      </c>
      <c r="AV7" s="5">
        <f t="shared" si="37"/>
        <v>1.2313122975809217E-3</v>
      </c>
      <c r="AW7" s="5">
        <f t="shared" si="38"/>
        <v>3.7022222516905772E-5</v>
      </c>
      <c r="AX7" s="5">
        <f t="shared" si="39"/>
        <v>1.9591347330877753E-3</v>
      </c>
      <c r="AY7" s="5">
        <f t="shared" si="40"/>
        <v>3.02704876485848E-3</v>
      </c>
      <c r="AZ7" s="5">
        <f t="shared" si="41"/>
        <v>2.3385385573736137E-3</v>
      </c>
      <c r="BA7" s="5">
        <f t="shared" si="42"/>
        <v>1.2044212056334315E-3</v>
      </c>
      <c r="BB7" s="5">
        <f t="shared" si="43"/>
        <v>4.6523621644130905E-4</v>
      </c>
      <c r="BC7" s="5">
        <f t="shared" si="44"/>
        <v>1.4376680588235985E-4</v>
      </c>
      <c r="BD7" s="5">
        <f t="shared" si="45"/>
        <v>6.202403242108591E-4</v>
      </c>
      <c r="BE7" s="5">
        <f t="shared" si="46"/>
        <v>1.1608225306987653E-3</v>
      </c>
      <c r="BF7" s="5">
        <f t="shared" si="47"/>
        <v>1.0862797009307172E-3</v>
      </c>
      <c r="BG7" s="5">
        <f t="shared" si="48"/>
        <v>6.7768245213952827E-4</v>
      </c>
      <c r="BH7" s="5">
        <f t="shared" si="49"/>
        <v>3.1708235840020675E-4</v>
      </c>
      <c r="BI7" s="5">
        <f t="shared" si="50"/>
        <v>1.1868829914803413E-4</v>
      </c>
      <c r="BJ7" s="8">
        <f t="shared" si="51"/>
        <v>0.45282846542461214</v>
      </c>
      <c r="BK7" s="8">
        <f t="shared" si="52"/>
        <v>0.22586900486771502</v>
      </c>
      <c r="BL7" s="8">
        <f t="shared" si="53"/>
        <v>0.29984515936142736</v>
      </c>
      <c r="BM7" s="8">
        <f t="shared" si="54"/>
        <v>0.65919396698455157</v>
      </c>
      <c r="BN7" s="8">
        <f t="shared" si="55"/>
        <v>0.33653653330003563</v>
      </c>
    </row>
    <row r="8" spans="1:88" x14ac:dyDescent="0.25">
      <c r="A8" t="s">
        <v>27</v>
      </c>
      <c r="B8" t="s">
        <v>28</v>
      </c>
      <c r="C8" t="s">
        <v>29</v>
      </c>
      <c r="D8" s="4" t="s">
        <v>439</v>
      </c>
      <c r="E8">
        <f>VLOOKUP(A8,home!$A$2:$E$405,3,FALSE)</f>
        <v>1.32085561497326</v>
      </c>
      <c r="F8">
        <f>VLOOKUP(B8,home!$B$2:$E$405,3,FALSE)</f>
        <v>1.1399999999999999</v>
      </c>
      <c r="G8">
        <f>VLOOKUP(C8,away!$B$2:$E$405,4,FALSE)</f>
        <v>1.18</v>
      </c>
      <c r="H8">
        <f>VLOOKUP(A8,away!$A$2:$E$405,3,FALSE)</f>
        <v>1.0855614973262</v>
      </c>
      <c r="I8">
        <f>VLOOKUP(C8,away!$B$2:$E$405,3,FALSE)</f>
        <v>0.59</v>
      </c>
      <c r="J8">
        <f>VLOOKUP(B8,home!$B$2:$E$405,4,FALSE)</f>
        <v>0.81</v>
      </c>
      <c r="K8" s="3">
        <f t="shared" si="0"/>
        <v>1.7768149732620293</v>
      </c>
      <c r="L8" s="3">
        <f t="shared" si="1"/>
        <v>0.51878983957219094</v>
      </c>
      <c r="M8" s="5">
        <f t="shared" si="2"/>
        <v>0.10070046990993278</v>
      </c>
      <c r="N8" s="5">
        <f t="shared" si="3"/>
        <v>0.17892610275049101</v>
      </c>
      <c r="O8" s="5">
        <f t="shared" si="4"/>
        <v>5.2242380629418265E-2</v>
      </c>
      <c r="P8" s="5">
        <f t="shared" si="5"/>
        <v>9.2825044141204571E-2</v>
      </c>
      <c r="Q8" s="5">
        <f t="shared" si="6"/>
        <v>0.15895928923724645</v>
      </c>
      <c r="R8" s="5">
        <f t="shared" si="7"/>
        <v>1.3551408132802617E-2</v>
      </c>
      <c r="S8" s="5">
        <f t="shared" si="8"/>
        <v>2.139138185631911E-2</v>
      </c>
      <c r="T8" s="5">
        <f t="shared" si="9"/>
        <v>8.2466464161900566E-2</v>
      </c>
      <c r="U8" s="5">
        <f t="shared" si="10"/>
        <v>2.407834487914853E-2</v>
      </c>
      <c r="V8" s="5">
        <f t="shared" si="11"/>
        <v>2.1909375473511458E-3</v>
      </c>
      <c r="W8" s="5">
        <f t="shared" si="12"/>
        <v>9.4147081751943043E-2</v>
      </c>
      <c r="X8" s="5">
        <f t="shared" si="13"/>
        <v>4.8842549438280473E-2</v>
      </c>
      <c r="Y8" s="5">
        <f t="shared" si="14"/>
        <v>1.2669509193691164E-2</v>
      </c>
      <c r="Z8" s="5">
        <f t="shared" si="15"/>
        <v>2.343444283731318E-3</v>
      </c>
      <c r="AA8" s="5">
        <f t="shared" si="16"/>
        <v>4.1638668923391171E-3</v>
      </c>
      <c r="AB8" s="5">
        <f t="shared" si="17"/>
        <v>3.6992105204890894E-3</v>
      </c>
      <c r="AC8" s="5">
        <f t="shared" si="18"/>
        <v>1.2622450689988825E-4</v>
      </c>
      <c r="AD8" s="5">
        <f t="shared" si="19"/>
        <v>4.1820486136444235E-2</v>
      </c>
      <c r="AE8" s="5">
        <f t="shared" si="20"/>
        <v>2.1696043293556937E-2</v>
      </c>
      <c r="AF8" s="5">
        <f t="shared" si="21"/>
        <v>5.6278434098078556E-3</v>
      </c>
      <c r="AG8" s="5">
        <f t="shared" si="22"/>
        <v>9.7322265990387648E-4</v>
      </c>
      <c r="AH8" s="5">
        <f t="shared" si="23"/>
        <v>3.0393877100083454E-4</v>
      </c>
      <c r="AI8" s="5">
        <f t="shared" si="24"/>
        <v>5.4004295926914189E-4</v>
      </c>
      <c r="AJ8" s="5">
        <f t="shared" si="25"/>
        <v>4.7977820811707385E-4</v>
      </c>
      <c r="AK8" s="5">
        <f t="shared" si="26"/>
        <v>2.841590346757476E-4</v>
      </c>
      <c r="AL8" s="5">
        <f t="shared" si="27"/>
        <v>4.6541174773716516E-6</v>
      </c>
      <c r="AM8" s="5">
        <f t="shared" si="28"/>
        <v>1.4861453191266243E-2</v>
      </c>
      <c r="AN8" s="5">
        <f t="shared" si="29"/>
        <v>7.7099709169066374E-3</v>
      </c>
      <c r="AO8" s="5">
        <f t="shared" si="30"/>
        <v>1.999927287544126E-3</v>
      </c>
      <c r="AP8" s="5">
        <f t="shared" si="31"/>
        <v>3.4584731888702137E-4</v>
      </c>
      <c r="AQ8" s="5">
        <f t="shared" si="32"/>
        <v>4.4855518770467546E-5</v>
      </c>
      <c r="AR8" s="5">
        <f t="shared" si="33"/>
        <v>3.1536069249458372E-5</v>
      </c>
      <c r="AS8" s="5">
        <f t="shared" si="34"/>
        <v>5.6033760040265875E-5</v>
      </c>
      <c r="AT8" s="5">
        <f t="shared" si="35"/>
        <v>4.9780811923858002E-5</v>
      </c>
      <c r="AU8" s="5">
        <f t="shared" si="36"/>
        <v>2.9483764002483947E-5</v>
      </c>
      <c r="AV8" s="5">
        <f t="shared" si="37"/>
        <v>1.3096798336934388E-5</v>
      </c>
      <c r="AW8" s="5">
        <f t="shared" si="38"/>
        <v>1.1917043040331377E-7</v>
      </c>
      <c r="AX8" s="5">
        <f t="shared" si="39"/>
        <v>4.4010087591124358E-3</v>
      </c>
      <c r="AY8" s="5">
        <f t="shared" si="40"/>
        <v>2.2831986280957475E-3</v>
      </c>
      <c r="AZ8" s="5">
        <f t="shared" si="41"/>
        <v>5.9225012499061964E-4</v>
      </c>
      <c r="BA8" s="5">
        <f t="shared" si="42"/>
        <v>1.0241778244349786E-4</v>
      </c>
      <c r="BB8" s="5">
        <f t="shared" si="43"/>
        <v>1.328332623080045E-5</v>
      </c>
      <c r="BC8" s="5">
        <f t="shared" si="44"/>
        <v>1.3782509368524083E-6</v>
      </c>
      <c r="BD8" s="5">
        <f t="shared" si="45"/>
        <v>2.7267653844440012E-6</v>
      </c>
      <c r="BE8" s="5">
        <f t="shared" si="46"/>
        <v>4.8449575636526945E-6</v>
      </c>
      <c r="BF8" s="5">
        <f t="shared" si="47"/>
        <v>4.304296571958616E-6</v>
      </c>
      <c r="BG8" s="5">
        <f t="shared" si="48"/>
        <v>2.5493128661388302E-6</v>
      </c>
      <c r="BH8" s="5">
        <f t="shared" si="49"/>
        <v>1.1324143180212544E-6</v>
      </c>
      <c r="BI8" s="5">
        <f t="shared" si="50"/>
        <v>4.0241814323929471E-7</v>
      </c>
      <c r="BJ8" s="8">
        <f t="shared" si="51"/>
        <v>0.67848418313844983</v>
      </c>
      <c r="BK8" s="8">
        <f t="shared" si="52"/>
        <v>0.21952191070728064</v>
      </c>
      <c r="BL8" s="8">
        <f t="shared" si="53"/>
        <v>9.9539021395660898E-2</v>
      </c>
      <c r="BM8" s="8">
        <f t="shared" si="54"/>
        <v>0.4004007852663618</v>
      </c>
      <c r="BN8" s="8">
        <f t="shared" si="55"/>
        <v>0.59720469480109573</v>
      </c>
    </row>
    <row r="9" spans="1:88" x14ac:dyDescent="0.25">
      <c r="A9" t="s">
        <v>27</v>
      </c>
      <c r="B9" t="s">
        <v>30</v>
      </c>
      <c r="C9" t="s">
        <v>31</v>
      </c>
      <c r="D9" s="4" t="s">
        <v>439</v>
      </c>
      <c r="E9">
        <f>VLOOKUP(A9,home!$A$2:$E$405,3,FALSE)</f>
        <v>1.32085561497326</v>
      </c>
      <c r="F9">
        <f>VLOOKUP(B9,home!$B$2:$E$405,3,FALSE)</f>
        <v>0.93</v>
      </c>
      <c r="G9">
        <f>VLOOKUP(C9,away!$B$2:$E$405,4,FALSE)</f>
        <v>0.66</v>
      </c>
      <c r="H9">
        <f>VLOOKUP(A9,away!$A$2:$E$405,3,FALSE)</f>
        <v>1.0855614973262</v>
      </c>
      <c r="I9">
        <f>VLOOKUP(C9,away!$B$2:$E$405,3,FALSE)</f>
        <v>0.95</v>
      </c>
      <c r="J9">
        <f>VLOOKUP(B9,home!$B$2:$E$405,4,FALSE)</f>
        <v>1.1299999999999999</v>
      </c>
      <c r="K9" s="3">
        <f t="shared" si="0"/>
        <v>0.81074117647058708</v>
      </c>
      <c r="L9" s="3">
        <f t="shared" si="1"/>
        <v>1.1653502673796754</v>
      </c>
      <c r="M9" s="5">
        <f t="shared" si="2"/>
        <v>0.13860994468167667</v>
      </c>
      <c r="N9" s="5">
        <f t="shared" si="3"/>
        <v>0.11237678962174553</v>
      </c>
      <c r="O9" s="5">
        <f t="shared" si="4"/>
        <v>0.16152913609627387</v>
      </c>
      <c r="P9" s="5">
        <f t="shared" si="5"/>
        <v>0.13095832183297068</v>
      </c>
      <c r="Q9" s="5">
        <f t="shared" si="6"/>
        <v>4.555424531296081E-2</v>
      </c>
      <c r="R9" s="5">
        <f t="shared" si="7"/>
        <v>9.4119010969700406E-2</v>
      </c>
      <c r="S9" s="5">
        <f t="shared" si="8"/>
        <v>3.0932272025455645E-2</v>
      </c>
      <c r="T9" s="5">
        <f t="shared" si="9"/>
        <v>5.3086651955738189E-2</v>
      </c>
      <c r="U9" s="5">
        <f t="shared" si="10"/>
        <v>7.6306157681823E-2</v>
      </c>
      <c r="V9" s="5">
        <f t="shared" si="11"/>
        <v>3.2471924036246952E-3</v>
      </c>
      <c r="W9" s="5">
        <f t="shared" si="12"/>
        <v>1.2310900812753192E-2</v>
      </c>
      <c r="X9" s="5">
        <f t="shared" si="13"/>
        <v>1.4346511553826593E-2</v>
      </c>
      <c r="Y9" s="5">
        <f t="shared" si="14"/>
        <v>8.3593555376087151E-3</v>
      </c>
      <c r="Z9" s="5">
        <f t="shared" si="15"/>
        <v>3.6560538199683655E-2</v>
      </c>
      <c r="AA9" s="5">
        <f t="shared" si="16"/>
        <v>2.9641133752409368E-2</v>
      </c>
      <c r="AB9" s="5">
        <f t="shared" si="17"/>
        <v>1.2015643825175197E-2</v>
      </c>
      <c r="AC9" s="5">
        <f t="shared" si="18"/>
        <v>1.9174619325838102E-4</v>
      </c>
      <c r="AD9" s="5">
        <f t="shared" si="19"/>
        <v>2.4952385520860573E-3</v>
      </c>
      <c r="AE9" s="5">
        <f t="shared" si="20"/>
        <v>2.9078269138495603E-3</v>
      </c>
      <c r="AF9" s="5">
        <f t="shared" si="21"/>
        <v>1.6943184357742014E-3</v>
      </c>
      <c r="AG9" s="5">
        <f t="shared" si="22"/>
        <v>6.5815814738525965E-4</v>
      </c>
      <c r="AH9" s="5">
        <f t="shared" si="23"/>
        <v>1.0651458241636545E-2</v>
      </c>
      <c r="AI9" s="5">
        <f t="shared" si="24"/>
        <v>8.6355757859517442E-3</v>
      </c>
      <c r="AJ9" s="5">
        <f t="shared" si="25"/>
        <v>3.5006084361017152E-3</v>
      </c>
      <c r="AK9" s="5">
        <f t="shared" si="26"/>
        <v>9.4602913394932226E-4</v>
      </c>
      <c r="AL9" s="5">
        <f t="shared" si="27"/>
        <v>7.2464525527792227E-6</v>
      </c>
      <c r="AM9" s="5">
        <f t="shared" si="28"/>
        <v>4.0459852785860301E-4</v>
      </c>
      <c r="AN9" s="5">
        <f t="shared" si="29"/>
        <v>4.7149900262144598E-4</v>
      </c>
      <c r="AO9" s="5">
        <f t="shared" si="30"/>
        <v>2.7473074438707628E-4</v>
      </c>
      <c r="AP9" s="5">
        <f t="shared" si="31"/>
        <v>1.0671918214296552E-4</v>
      </c>
      <c r="AQ9" s="5">
        <f t="shared" si="32"/>
        <v>3.1091306861211291E-5</v>
      </c>
      <c r="AR9" s="5">
        <f t="shared" si="33"/>
        <v>2.4825359419749192E-3</v>
      </c>
      <c r="AS9" s="5">
        <f t="shared" si="34"/>
        <v>2.0126941102272633E-3</v>
      </c>
      <c r="AT9" s="5">
        <f t="shared" si="35"/>
        <v>8.1588699540053624E-4</v>
      </c>
      <c r="AU9" s="5">
        <f t="shared" si="36"/>
        <v>2.2049106083936112E-4</v>
      </c>
      <c r="AV9" s="5">
        <f t="shared" si="37"/>
        <v>4.469029551653785E-5</v>
      </c>
      <c r="AW9" s="5">
        <f t="shared" si="38"/>
        <v>1.901786075013092E-7</v>
      </c>
      <c r="AX9" s="5">
        <f t="shared" si="39"/>
        <v>5.4670781079058531E-5</v>
      </c>
      <c r="AY9" s="5">
        <f t="shared" si="40"/>
        <v>6.3710609348336544E-5</v>
      </c>
      <c r="AZ9" s="5">
        <f t="shared" si="41"/>
        <v>3.7122587819503035E-5</v>
      </c>
      <c r="BA9" s="5">
        <f t="shared" si="42"/>
        <v>1.4420272547094447E-5</v>
      </c>
      <c r="BB9" s="5">
        <f t="shared" si="43"/>
        <v>4.2011671171110762E-6</v>
      </c>
      <c r="BC9" s="5">
        <f t="shared" si="44"/>
        <v>9.7916624464641873E-7</v>
      </c>
      <c r="BD9" s="5">
        <f t="shared" si="45"/>
        <v>4.8217065396002049E-4</v>
      </c>
      <c r="BE9" s="5">
        <f t="shared" si="46"/>
        <v>3.909156032511394E-4</v>
      </c>
      <c r="BF9" s="5">
        <f t="shared" si="47"/>
        <v>1.5846568804026896E-4</v>
      </c>
      <c r="BG9" s="5">
        <f t="shared" si="48"/>
        <v>4.2824886117329573E-5</v>
      </c>
      <c r="BH9" s="5">
        <f t="shared" si="49"/>
        <v>8.6799746382456722E-6</v>
      </c>
      <c r="BI9" s="5">
        <f t="shared" si="50"/>
        <v>1.4074425699892314E-6</v>
      </c>
      <c r="BJ9" s="8">
        <f t="shared" si="51"/>
        <v>0.25525374019175517</v>
      </c>
      <c r="BK9" s="8">
        <f t="shared" si="52"/>
        <v>0.30401043419888724</v>
      </c>
      <c r="BL9" s="8">
        <f t="shared" si="53"/>
        <v>0.40400551657555678</v>
      </c>
      <c r="BM9" s="8">
        <f t="shared" si="54"/>
        <v>0.31661926021981407</v>
      </c>
      <c r="BN9" s="8">
        <f t="shared" si="55"/>
        <v>0.68314744851532794</v>
      </c>
    </row>
    <row r="10" spans="1:88" x14ac:dyDescent="0.25">
      <c r="A10" t="s">
        <v>32</v>
      </c>
      <c r="B10" t="s">
        <v>33</v>
      </c>
      <c r="C10" t="s">
        <v>34</v>
      </c>
      <c r="D10" s="4" t="s">
        <v>439</v>
      </c>
      <c r="E10">
        <f>VLOOKUP(A10,home!$A$2:$E$405,3,FALSE)</f>
        <v>1.2734375</v>
      </c>
      <c r="F10">
        <f>VLOOKUP(B10,home!$B$2:$E$405,3,FALSE)</f>
        <v>1.68</v>
      </c>
      <c r="G10">
        <f>VLOOKUP(C10,away!$B$2:$E$405,4,FALSE)</f>
        <v>0.98</v>
      </c>
      <c r="H10">
        <f>VLOOKUP(A10,away!$A$2:$E$405,3,FALSE)</f>
        <v>1.1484375</v>
      </c>
      <c r="I10">
        <f>VLOOKUP(C10,away!$B$2:$E$405,3,FALSE)</f>
        <v>0.39</v>
      </c>
      <c r="J10">
        <f>VLOOKUP(B10,home!$B$2:$E$405,4,FALSE)</f>
        <v>0.62</v>
      </c>
      <c r="K10" s="3">
        <f t="shared" si="0"/>
        <v>2.0965874999999996</v>
      </c>
      <c r="L10" s="3">
        <f t="shared" si="1"/>
        <v>0.27769218750000002</v>
      </c>
      <c r="M10" s="5">
        <f t="shared" si="2"/>
        <v>9.3081512846006312E-2</v>
      </c>
      <c r="N10" s="5">
        <f t="shared" si="3"/>
        <v>0.19515353631402621</v>
      </c>
      <c r="O10" s="5">
        <f t="shared" si="4"/>
        <v>2.5848008918016845E-2</v>
      </c>
      <c r="P10" s="5">
        <f t="shared" si="5"/>
        <v>5.4192612397402626E-2</v>
      </c>
      <c r="Q10" s="5">
        <f t="shared" si="6"/>
        <v>0.20457823240839171</v>
      </c>
      <c r="R10" s="5">
        <f t="shared" si="7"/>
        <v>3.5888950694818026E-3</v>
      </c>
      <c r="S10" s="5">
        <f t="shared" si="8"/>
        <v>7.8878156055376229E-3</v>
      </c>
      <c r="T10" s="5">
        <f t="shared" si="9"/>
        <v>5.680977687236969E-2</v>
      </c>
      <c r="U10" s="5">
        <f t="shared" si="10"/>
        <v>7.5244325414871773E-3</v>
      </c>
      <c r="V10" s="5">
        <f t="shared" si="11"/>
        <v>5.1025925879762612E-4</v>
      </c>
      <c r="W10" s="5">
        <f t="shared" si="12"/>
        <v>0.14297205494650961</v>
      </c>
      <c r="X10" s="5">
        <f t="shared" si="13"/>
        <v>3.9702222689466451E-2</v>
      </c>
      <c r="Y10" s="5">
        <f t="shared" si="14"/>
        <v>5.5124985336250359E-3</v>
      </c>
      <c r="Z10" s="5">
        <f t="shared" si="15"/>
        <v>3.322027075174554E-4</v>
      </c>
      <c r="AA10" s="5">
        <f t="shared" si="16"/>
        <v>6.9649204404725288E-4</v>
      </c>
      <c r="AB10" s="5">
        <f t="shared" si="17"/>
        <v>7.3012825669945989E-4</v>
      </c>
      <c r="AC10" s="5">
        <f t="shared" si="18"/>
        <v>1.8567249143200936E-5</v>
      </c>
      <c r="AD10" s="5">
        <f t="shared" si="19"/>
        <v>7.4938355812541324E-2</v>
      </c>
      <c r="AE10" s="5">
        <f t="shared" si="20"/>
        <v>2.0809795953237942E-2</v>
      </c>
      <c r="AF10" s="5">
        <f t="shared" si="21"/>
        <v>2.8893588798416456E-3</v>
      </c>
      <c r="AG10" s="5">
        <f t="shared" si="22"/>
        <v>2.6745079593859208E-4</v>
      </c>
      <c r="AH10" s="5">
        <f t="shared" si="23"/>
        <v>2.3062524135986221E-5</v>
      </c>
      <c r="AI10" s="5">
        <f t="shared" si="24"/>
        <v>4.8352599821957004E-5</v>
      </c>
      <c r="AJ10" s="5">
        <f t="shared" si="25"/>
        <v>5.0687728189608639E-5</v>
      </c>
      <c r="AK10" s="5">
        <f t="shared" si="26"/>
        <v>3.5423752441910356E-5</v>
      </c>
      <c r="AL10" s="5">
        <f t="shared" si="27"/>
        <v>4.3239853128221518E-7</v>
      </c>
      <c r="AM10" s="5">
        <f t="shared" si="28"/>
        <v>3.1422964013425286E-2</v>
      </c>
      <c r="AN10" s="5">
        <f t="shared" si="29"/>
        <v>8.7259116146218476E-3</v>
      </c>
      <c r="AO10" s="5">
        <f t="shared" si="30"/>
        <v>1.2115587420979989E-3</v>
      </c>
      <c r="AP10" s="5">
        <f t="shared" si="31"/>
        <v>1.1214679912598054E-4</v>
      </c>
      <c r="AQ10" s="5">
        <f t="shared" si="32"/>
        <v>7.7855724926041558E-6</v>
      </c>
      <c r="AR10" s="5">
        <f t="shared" si="33"/>
        <v>1.2808565553187124E-6</v>
      </c>
      <c r="AS10" s="5">
        <f t="shared" si="34"/>
        <v>2.6854278431742703E-6</v>
      </c>
      <c r="AT10" s="5">
        <f t="shared" si="35"/>
        <v>2.8151172240755678E-6</v>
      </c>
      <c r="AU10" s="5">
        <f t="shared" si="36"/>
        <v>1.9673798610105109E-6</v>
      </c>
      <c r="AV10" s="5">
        <f t="shared" si="37"/>
        <v>1.031196006086594E-6</v>
      </c>
      <c r="AW10" s="5">
        <f t="shared" si="38"/>
        <v>6.9929168324608346E-9</v>
      </c>
      <c r="AX10" s="5">
        <f t="shared" si="39"/>
        <v>1.0980165593916208E-2</v>
      </c>
      <c r="AY10" s="5">
        <f t="shared" si="40"/>
        <v>3.0491062028868291E-3</v>
      </c>
      <c r="AZ10" s="5">
        <f t="shared" si="41"/>
        <v>4.2335648569973114E-4</v>
      </c>
      <c r="BA10" s="5">
        <f t="shared" si="42"/>
        <v>3.918759620209027E-5</v>
      </c>
      <c r="BB10" s="5">
        <f t="shared" si="43"/>
        <v>2.7205223280562846E-6</v>
      </c>
      <c r="BC10" s="5">
        <f t="shared" si="44"/>
        <v>1.5109355928410846E-7</v>
      </c>
      <c r="BD10" s="5">
        <f t="shared" si="45"/>
        <v>5.9280643120027985E-8</v>
      </c>
      <c r="BE10" s="5">
        <f t="shared" si="46"/>
        <v>1.2428705535741166E-7</v>
      </c>
      <c r="BF10" s="5">
        <f t="shared" si="47"/>
        <v>1.3028934333707865E-7</v>
      </c>
      <c r="BG10" s="5">
        <f t="shared" si="48"/>
        <v>9.1054336207909111E-8</v>
      </c>
      <c r="BH10" s="5">
        <f t="shared" si="49"/>
        <v>4.7725845778574918E-8</v>
      </c>
      <c r="BI10" s="5">
        <f t="shared" si="50"/>
        <v>2.0012282337257581E-8</v>
      </c>
      <c r="BJ10" s="8">
        <f t="shared" si="51"/>
        <v>0.7996083374423042</v>
      </c>
      <c r="BK10" s="8">
        <f t="shared" si="52"/>
        <v>0.15874030595830552</v>
      </c>
      <c r="BL10" s="8">
        <f t="shared" si="53"/>
        <v>3.8555736061317791E-2</v>
      </c>
      <c r="BM10" s="8">
        <f t="shared" si="54"/>
        <v>0.41774468500614925</v>
      </c>
      <c r="BN10" s="8">
        <f t="shared" si="55"/>
        <v>0.57644279795332554</v>
      </c>
    </row>
    <row r="11" spans="1:88" x14ac:dyDescent="0.25">
      <c r="A11" t="s">
        <v>32</v>
      </c>
      <c r="B11" t="s">
        <v>35</v>
      </c>
      <c r="C11" t="s">
        <v>36</v>
      </c>
      <c r="D11" s="4" t="s">
        <v>439</v>
      </c>
      <c r="E11">
        <f>VLOOKUP(A11,home!$A$2:$E$405,3,FALSE)</f>
        <v>1.2734375</v>
      </c>
      <c r="F11">
        <f>VLOOKUP(B11,home!$B$2:$E$405,3,FALSE)</f>
        <v>1.87</v>
      </c>
      <c r="G11">
        <f>VLOOKUP(C11,away!$B$2:$E$405,4,FALSE)</f>
        <v>0.79</v>
      </c>
      <c r="H11">
        <f>VLOOKUP(A11,away!$A$2:$E$405,3,FALSE)</f>
        <v>1.1484375</v>
      </c>
      <c r="I11">
        <f>VLOOKUP(C11,away!$B$2:$E$405,3,FALSE)</f>
        <v>1.57</v>
      </c>
      <c r="J11">
        <f>VLOOKUP(B11,home!$B$2:$E$405,4,FALSE)</f>
        <v>0.98</v>
      </c>
      <c r="K11" s="3">
        <f t="shared" si="0"/>
        <v>1.8812492187500001</v>
      </c>
      <c r="L11" s="3">
        <f t="shared" si="1"/>
        <v>1.7669859375000001</v>
      </c>
      <c r="M11" s="5">
        <f t="shared" si="2"/>
        <v>2.603703956069783E-2</v>
      </c>
      <c r="N11" s="5">
        <f t="shared" si="3"/>
        <v>4.898216033212565E-2</v>
      </c>
      <c r="O11" s="5">
        <f t="shared" si="4"/>
        <v>4.6007082757884239E-2</v>
      </c>
      <c r="P11" s="5">
        <f t="shared" si="5"/>
        <v>8.6550788495236342E-2</v>
      </c>
      <c r="Q11" s="5">
        <f t="shared" si="6"/>
        <v>4.6073825428749313E-2</v>
      </c>
      <c r="R11" s="5">
        <f t="shared" si="7"/>
        <v>4.0646934129290095E-2</v>
      </c>
      <c r="S11" s="5">
        <f t="shared" si="8"/>
        <v>7.1926754304036236E-2</v>
      </c>
      <c r="T11" s="5">
        <f t="shared" si="9"/>
        <v>8.1411801619429944E-2</v>
      </c>
      <c r="U11" s="5">
        <f t="shared" si="10"/>
        <v>7.6467013075309717E-2</v>
      </c>
      <c r="V11" s="5">
        <f t="shared" si="11"/>
        <v>2.6566074091850491E-2</v>
      </c>
      <c r="W11" s="5">
        <f t="shared" si="12"/>
        <v>2.8892116030886171E-2</v>
      </c>
      <c r="X11" s="5">
        <f t="shared" si="13"/>
        <v>5.1051962731194181E-2</v>
      </c>
      <c r="Y11" s="5">
        <f t="shared" si="14"/>
        <v>4.5104050113897114E-2</v>
      </c>
      <c r="Z11" s="5">
        <f t="shared" si="15"/>
        <v>2.3940853669648134E-2</v>
      </c>
      <c r="AA11" s="5">
        <f t="shared" si="16"/>
        <v>4.5038712262233632E-2</v>
      </c>
      <c r="AB11" s="5">
        <f t="shared" si="17"/>
        <v>4.2364521128416543E-2</v>
      </c>
      <c r="AC11" s="5">
        <f t="shared" si="18"/>
        <v>5.519335864087831E-3</v>
      </c>
      <c r="AD11" s="5">
        <f t="shared" si="19"/>
        <v>1.3588317677784749E-2</v>
      </c>
      <c r="AE11" s="5">
        <f t="shared" si="20"/>
        <v>2.4010366250928308E-2</v>
      </c>
      <c r="AF11" s="5">
        <f t="shared" si="21"/>
        <v>2.1212989759807462E-2</v>
      </c>
      <c r="AG11" s="5">
        <f t="shared" si="22"/>
        <v>1.2494351532637097E-2</v>
      </c>
      <c r="AH11" s="5">
        <f t="shared" si="23"/>
        <v>1.0575787941503384E-2</v>
      </c>
      <c r="AI11" s="5">
        <f t="shared" si="24"/>
        <v>1.9895692802618915E-2</v>
      </c>
      <c r="AJ11" s="5">
        <f t="shared" si="25"/>
        <v>1.8714378270708418E-2</v>
      </c>
      <c r="AK11" s="5">
        <f t="shared" si="26"/>
        <v>1.1735469833720726E-2</v>
      </c>
      <c r="AL11" s="5">
        <f t="shared" si="27"/>
        <v>7.3388200665933871E-4</v>
      </c>
      <c r="AM11" s="5">
        <f t="shared" si="28"/>
        <v>5.1126024030918732E-3</v>
      </c>
      <c r="AN11" s="5">
        <f t="shared" si="29"/>
        <v>9.0338965502920459E-3</v>
      </c>
      <c r="AO11" s="5">
        <f t="shared" si="30"/>
        <v>7.9813840825979053E-3</v>
      </c>
      <c r="AP11" s="5">
        <f t="shared" si="31"/>
        <v>4.7009978119122789E-3</v>
      </c>
      <c r="AQ11" s="5">
        <f t="shared" si="32"/>
        <v>2.0766492564668173E-3</v>
      </c>
      <c r="AR11" s="5">
        <f t="shared" si="33"/>
        <v>3.7374537141237067E-3</v>
      </c>
      <c r="AS11" s="5">
        <f t="shared" si="34"/>
        <v>7.0310818798095106E-3</v>
      </c>
      <c r="AT11" s="5">
        <f t="shared" si="35"/>
        <v>6.6136086466794626E-3</v>
      </c>
      <c r="AU11" s="5">
        <f t="shared" si="36"/>
        <v>4.1472820332279937E-3</v>
      </c>
      <c r="AV11" s="5">
        <f t="shared" si="37"/>
        <v>1.9505177712365201E-3</v>
      </c>
      <c r="AW11" s="5">
        <f t="shared" si="38"/>
        <v>6.7764644575703614E-5</v>
      </c>
      <c r="AX11" s="5">
        <f t="shared" si="39"/>
        <v>1.6030132127659912E-3</v>
      </c>
      <c r="AY11" s="5">
        <f t="shared" si="40"/>
        <v>2.8325018045842016E-3</v>
      </c>
      <c r="AZ11" s="5">
        <f t="shared" si="41"/>
        <v>2.5024954283218289E-3</v>
      </c>
      <c r="BA11" s="5">
        <f t="shared" si="42"/>
        <v>1.4739580768342371E-3</v>
      </c>
      <c r="BB11" s="5">
        <f t="shared" si="43"/>
        <v>6.511157985576605E-4</v>
      </c>
      <c r="BC11" s="5">
        <f t="shared" si="44"/>
        <v>2.3010249194709356E-4</v>
      </c>
      <c r="BD11" s="5">
        <f t="shared" si="45"/>
        <v>1.1006713591522901E-3</v>
      </c>
      <c r="BE11" s="5">
        <f t="shared" si="46"/>
        <v>2.070637134505747E-3</v>
      </c>
      <c r="BF11" s="5">
        <f t="shared" si="47"/>
        <v>1.9476922458018379E-3</v>
      </c>
      <c r="BG11" s="5">
        <f t="shared" si="48"/>
        <v>1.22136483859338E-3</v>
      </c>
      <c r="BH11" s="5">
        <f t="shared" si="49"/>
        <v>5.7442291210312935E-4</v>
      </c>
      <c r="BI11" s="5">
        <f t="shared" si="50"/>
        <v>2.1612653092522235E-4</v>
      </c>
      <c r="BJ11" s="8">
        <f t="shared" si="51"/>
        <v>0.41102065839481194</v>
      </c>
      <c r="BK11" s="8">
        <f t="shared" si="52"/>
        <v>0.22016637612715229</v>
      </c>
      <c r="BL11" s="8">
        <f t="shared" si="53"/>
        <v>0.34205645126784451</v>
      </c>
      <c r="BM11" s="8">
        <f t="shared" si="54"/>
        <v>0.70012177159546474</v>
      </c>
      <c r="BN11" s="8">
        <f t="shared" si="55"/>
        <v>0.29429783070398347</v>
      </c>
    </row>
    <row r="12" spans="1:88" x14ac:dyDescent="0.25">
      <c r="A12" t="s">
        <v>37</v>
      </c>
      <c r="B12" t="s">
        <v>38</v>
      </c>
      <c r="C12" t="s">
        <v>39</v>
      </c>
      <c r="D12" s="4" t="s">
        <v>439</v>
      </c>
      <c r="E12">
        <f>VLOOKUP(A12,home!$A$2:$E$405,3,FALSE)</f>
        <v>1.81034482758621</v>
      </c>
      <c r="F12">
        <f>VLOOKUP(B12,home!$B$2:$E$405,3,FALSE)</f>
        <v>0.66</v>
      </c>
      <c r="G12">
        <f>VLOOKUP(C12,away!$B$2:$E$405,4,FALSE)</f>
        <v>0.64</v>
      </c>
      <c r="H12">
        <f>VLOOKUP(A12,away!$A$2:$E$405,3,FALSE)</f>
        <v>1.3448275862068999</v>
      </c>
      <c r="I12">
        <f>VLOOKUP(C12,away!$B$2:$E$405,3,FALSE)</f>
        <v>0.92</v>
      </c>
      <c r="J12">
        <f>VLOOKUP(B12,home!$B$2:$E$405,4,FALSE)</f>
        <v>0.59</v>
      </c>
      <c r="K12" s="3">
        <f t="shared" ref="K12:K75" si="56">E12*F12*G12</f>
        <v>0.76468965517241516</v>
      </c>
      <c r="L12" s="3">
        <f t="shared" ref="L12:L75" si="57">H12*I12*J12</f>
        <v>0.72997241379310529</v>
      </c>
      <c r="M12" s="5">
        <f t="shared" si="2"/>
        <v>0.224324398099257</v>
      </c>
      <c r="N12" s="5">
        <f t="shared" si="3"/>
        <v>0.17153854662928042</v>
      </c>
      <c r="O12" s="5">
        <f t="shared" si="4"/>
        <v>0.16375062235320012</v>
      </c>
      <c r="P12" s="5">
        <f t="shared" si="5"/>
        <v>0.12521840694153696</v>
      </c>
      <c r="Q12" s="5">
        <f t="shared" si="6"/>
        <v>6.5586876035360842E-2</v>
      </c>
      <c r="R12" s="5">
        <f t="shared" si="7"/>
        <v>5.9766718529644339E-2</v>
      </c>
      <c r="S12" s="5">
        <f t="shared" si="8"/>
        <v>1.747430236059138E-2</v>
      </c>
      <c r="T12" s="5">
        <f t="shared" si="9"/>
        <v>4.7876610212681525E-2</v>
      </c>
      <c r="U12" s="5">
        <f t="shared" si="10"/>
        <v>4.5702991383220523E-2</v>
      </c>
      <c r="V12" s="5">
        <f t="shared" si="11"/>
        <v>1.0837996335011128E-3</v>
      </c>
      <c r="W12" s="5">
        <f t="shared" si="12"/>
        <v>1.6717868539772009E-2</v>
      </c>
      <c r="X12" s="5">
        <f t="shared" si="13"/>
        <v>1.2203582851453188E-2</v>
      </c>
      <c r="Y12" s="5">
        <f t="shared" si="14"/>
        <v>4.4541394154997138E-3</v>
      </c>
      <c r="Z12" s="5">
        <f t="shared" si="15"/>
        <v>1.4542685263192533E-2</v>
      </c>
      <c r="AA12" s="5">
        <f t="shared" si="16"/>
        <v>1.1120640979191663E-2</v>
      </c>
      <c r="AB12" s="5">
        <f t="shared" si="17"/>
        <v>4.2519195578371504E-3</v>
      </c>
      <c r="AC12" s="5">
        <f t="shared" si="18"/>
        <v>3.7811219126391702E-5</v>
      </c>
      <c r="AD12" s="5">
        <f t="shared" si="19"/>
        <v>3.195995282224006E-3</v>
      </c>
      <c r="AE12" s="5">
        <f t="shared" si="20"/>
        <v>2.332988390636434E-3</v>
      </c>
      <c r="AF12" s="5">
        <f t="shared" si="21"/>
        <v>8.5150858343208471E-4</v>
      </c>
      <c r="AG12" s="5">
        <f t="shared" si="22"/>
        <v>2.0719259200448895E-4</v>
      </c>
      <c r="AH12" s="5">
        <f t="shared" si="23"/>
        <v>2.6539397661515182E-3</v>
      </c>
      <c r="AI12" s="5">
        <f t="shared" si="24"/>
        <v>2.0294402846267644E-3</v>
      </c>
      <c r="AJ12" s="5">
        <f t="shared" si="25"/>
        <v>7.7594599572212422E-4</v>
      </c>
      <c r="AK12" s="5">
        <f t="shared" si="26"/>
        <v>1.977859586337225E-4</v>
      </c>
      <c r="AL12" s="5">
        <f t="shared" si="27"/>
        <v>8.4425246003409703E-7</v>
      </c>
      <c r="AM12" s="5">
        <f t="shared" si="28"/>
        <v>4.887889060593084E-4</v>
      </c>
      <c r="AN12" s="5">
        <f t="shared" si="29"/>
        <v>3.5680241759140474E-4</v>
      </c>
      <c r="AO12" s="5">
        <f t="shared" si="30"/>
        <v>1.3022796100820659E-4</v>
      </c>
      <c r="AP12" s="5">
        <f t="shared" si="31"/>
        <v>3.1687606346838329E-5</v>
      </c>
      <c r="AQ12" s="5">
        <f t="shared" si="32"/>
        <v>5.7827696230818229E-6</v>
      </c>
      <c r="AR12" s="5">
        <f t="shared" si="33"/>
        <v>3.874605634318267E-4</v>
      </c>
      <c r="AS12" s="5">
        <f t="shared" si="34"/>
        <v>2.9628708464359325E-4</v>
      </c>
      <c r="AT12" s="5">
        <f t="shared" si="35"/>
        <v>1.1328383429407475E-4</v>
      </c>
      <c r="AU12" s="5">
        <f t="shared" si="36"/>
        <v>2.8875658727648343E-5</v>
      </c>
      <c r="AV12" s="5">
        <f t="shared" si="37"/>
        <v>5.5202293788304376E-6</v>
      </c>
      <c r="AW12" s="5">
        <f t="shared" si="38"/>
        <v>1.3090658612370489E-8</v>
      </c>
      <c r="AX12" s="5">
        <f t="shared" si="39"/>
        <v>6.2295303337765726E-5</v>
      </c>
      <c r="AY12" s="5">
        <f t="shared" si="40"/>
        <v>4.5473852945442537E-5</v>
      </c>
      <c r="AZ12" s="5">
        <f t="shared" si="41"/>
        <v>1.6597329099528693E-5</v>
      </c>
      <c r="BA12" s="5">
        <f t="shared" si="42"/>
        <v>4.0385307951005034E-6</v>
      </c>
      <c r="BB12" s="5">
        <f t="shared" si="43"/>
        <v>7.3700401816932566E-7</v>
      </c>
      <c r="BC12" s="5">
        <f t="shared" si="44"/>
        <v>1.0759852042365608E-7</v>
      </c>
      <c r="BD12" s="5">
        <f t="shared" si="45"/>
        <v>4.7139253789661165E-5</v>
      </c>
      <c r="BE12" s="5">
        <f t="shared" si="46"/>
        <v>3.6046899725500964E-5</v>
      </c>
      <c r="BF12" s="5">
        <f t="shared" si="47"/>
        <v>1.3782345660563978E-5</v>
      </c>
      <c r="BG12" s="5">
        <f t="shared" si="48"/>
        <v>3.5130723835479E-6</v>
      </c>
      <c r="BH12" s="5">
        <f t="shared" si="49"/>
        <v>6.7160252739274452E-7</v>
      </c>
      <c r="BI12" s="5">
        <f t="shared" si="50"/>
        <v>1.0271350101697612E-7</v>
      </c>
      <c r="BJ12" s="8">
        <f t="shared" si="51"/>
        <v>0.32610784781169005</v>
      </c>
      <c r="BK12" s="8">
        <f t="shared" si="52"/>
        <v>0.36818503635941835</v>
      </c>
      <c r="BL12" s="8">
        <f t="shared" si="53"/>
        <v>0.29118268806629172</v>
      </c>
      <c r="BM12" s="8">
        <f t="shared" si="54"/>
        <v>0.18978722815002591</v>
      </c>
      <c r="BN12" s="8">
        <f t="shared" si="55"/>
        <v>0.81018556858827973</v>
      </c>
    </row>
    <row r="13" spans="1:88" x14ac:dyDescent="0.25">
      <c r="A13" t="s">
        <v>40</v>
      </c>
      <c r="B13" t="s">
        <v>41</v>
      </c>
      <c r="C13" t="s">
        <v>42</v>
      </c>
      <c r="D13" s="4" t="s">
        <v>439</v>
      </c>
      <c r="E13">
        <f>VLOOKUP(A13,home!$A$2:$E$405,3,FALSE)</f>
        <v>1.56038647342995</v>
      </c>
      <c r="F13">
        <f>VLOOKUP(B13,home!$B$2:$E$405,3,FALSE)</f>
        <v>0.9</v>
      </c>
      <c r="G13">
        <f>VLOOKUP(C13,away!$B$2:$E$405,4,FALSE)</f>
        <v>1.0900000000000001</v>
      </c>
      <c r="H13">
        <f>VLOOKUP(A13,away!$A$2:$E$405,3,FALSE)</f>
        <v>1.19323671497585</v>
      </c>
      <c r="I13">
        <f>VLOOKUP(C13,away!$B$2:$E$405,3,FALSE)</f>
        <v>0.83</v>
      </c>
      <c r="J13">
        <f>VLOOKUP(B13,home!$B$2:$E$405,4,FALSE)</f>
        <v>1.51</v>
      </c>
      <c r="K13" s="3">
        <f t="shared" si="56"/>
        <v>1.530739130434781</v>
      </c>
      <c r="L13" s="3">
        <f t="shared" si="57"/>
        <v>1.4954835748792328</v>
      </c>
      <c r="M13" s="5">
        <f t="shared" si="2"/>
        <v>4.8498485646289682E-2</v>
      </c>
      <c r="N13" s="5">
        <f t="shared" si="3"/>
        <v>7.4238529745605172E-2</v>
      </c>
      <c r="O13" s="5">
        <f t="shared" si="4"/>
        <v>7.252868869054245E-2</v>
      </c>
      <c r="P13" s="5">
        <f t="shared" si="5"/>
        <v>0.11102250185773588</v>
      </c>
      <c r="Q13" s="5">
        <f t="shared" si="6"/>
        <v>5.6819911233772155E-2</v>
      </c>
      <c r="R13" s="5">
        <f t="shared" si="7"/>
        <v>5.4232731322117714E-2</v>
      </c>
      <c r="S13" s="5">
        <f t="shared" si="8"/>
        <v>6.3538045335308102E-2</v>
      </c>
      <c r="T13" s="5">
        <f t="shared" si="9"/>
        <v>8.4973243976202248E-2</v>
      </c>
      <c r="U13" s="5">
        <f t="shared" si="10"/>
        <v>8.3016163985121585E-2</v>
      </c>
      <c r="V13" s="5">
        <f t="shared" si="11"/>
        <v>1.6161221123763343E-2</v>
      </c>
      <c r="W13" s="5">
        <f t="shared" si="12"/>
        <v>2.8992153837788616E-2</v>
      </c>
      <c r="X13" s="5">
        <f t="shared" si="13"/>
        <v>4.3357289864784786E-2</v>
      </c>
      <c r="Y13" s="5">
        <f t="shared" si="14"/>
        <v>3.2420057422031752E-2</v>
      </c>
      <c r="Z13" s="5">
        <f t="shared" si="15"/>
        <v>2.7034719637688505E-2</v>
      </c>
      <c r="AA13" s="5">
        <f t="shared" si="16"/>
        <v>4.1383103229743402E-2</v>
      </c>
      <c r="AB13" s="5">
        <f t="shared" si="17"/>
        <v>3.1673367726295101E-2</v>
      </c>
      <c r="AC13" s="5">
        <f t="shared" si="18"/>
        <v>2.3122618911782002E-3</v>
      </c>
      <c r="AD13" s="5">
        <f t="shared" si="19"/>
        <v>1.1094856088771992E-2</v>
      </c>
      <c r="AE13" s="5">
        <f t="shared" si="20"/>
        <v>1.6592175046407358E-2</v>
      </c>
      <c r="AF13" s="5">
        <f t="shared" si="21"/>
        <v>1.2406662626711643E-2</v>
      </c>
      <c r="AG13" s="5">
        <f t="shared" si="22"/>
        <v>6.1846533924384316E-3</v>
      </c>
      <c r="AH13" s="5">
        <f t="shared" si="23"/>
        <v>1.0107494792407051E-2</v>
      </c>
      <c r="AI13" s="5">
        <f t="shared" si="24"/>
        <v>1.5471937789403247E-2</v>
      </c>
      <c r="AJ13" s="5">
        <f t="shared" si="25"/>
        <v>1.184175029894608E-2</v>
      </c>
      <c r="AK13" s="5">
        <f t="shared" si="26"/>
        <v>6.042210185144844E-3</v>
      </c>
      <c r="AL13" s="5">
        <f t="shared" si="27"/>
        <v>2.1172875539345233E-4</v>
      </c>
      <c r="AM13" s="5">
        <f t="shared" si="28"/>
        <v>3.3966660723251706E-3</v>
      </c>
      <c r="AN13" s="5">
        <f t="shared" si="29"/>
        <v>5.0796583205118479E-3</v>
      </c>
      <c r="AO13" s="5">
        <f t="shared" si="30"/>
        <v>3.7982727921620505E-3</v>
      </c>
      <c r="AP13" s="5">
        <f t="shared" si="31"/>
        <v>1.8934181911963422E-3</v>
      </c>
      <c r="AQ13" s="5">
        <f t="shared" si="32"/>
        <v>7.0789395132791913E-4</v>
      </c>
      <c r="AR13" s="5">
        <f t="shared" si="33"/>
        <v>3.0231184890444234E-3</v>
      </c>
      <c r="AS13" s="5">
        <f t="shared" si="34"/>
        <v>4.6276057671211703E-3</v>
      </c>
      <c r="AT13" s="5">
        <f t="shared" si="35"/>
        <v>3.541828613979019E-3</v>
      </c>
      <c r="AU13" s="5">
        <f t="shared" si="36"/>
        <v>1.8072052175704236E-3</v>
      </c>
      <c r="AV13" s="5">
        <f t="shared" si="37"/>
        <v>6.9158993581523763E-4</v>
      </c>
      <c r="AW13" s="5">
        <f t="shared" si="38"/>
        <v>1.3463568229534831E-5</v>
      </c>
      <c r="AX13" s="5">
        <f t="shared" si="39"/>
        <v>8.665682783213928E-4</v>
      </c>
      <c r="AY13" s="5">
        <f t="shared" si="40"/>
        <v>1.2959386267410184E-3</v>
      </c>
      <c r="AZ13" s="5">
        <f t="shared" si="41"/>
        <v>9.6902746517137117E-4</v>
      </c>
      <c r="BA13" s="5">
        <f t="shared" si="42"/>
        <v>4.8305488592354764E-4</v>
      </c>
      <c r="BB13" s="5">
        <f t="shared" si="43"/>
        <v>1.8060016191595677E-4</v>
      </c>
      <c r="BC13" s="5">
        <f t="shared" si="44"/>
        <v>5.4016915153168631E-5</v>
      </c>
      <c r="BD13" s="5">
        <f t="shared" si="45"/>
        <v>7.5350400754661145E-4</v>
      </c>
      <c r="BE13" s="5">
        <f t="shared" si="46"/>
        <v>1.1534180692910226E-3</v>
      </c>
      <c r="BF13" s="5">
        <f t="shared" si="47"/>
        <v>8.8279108620715205E-4</v>
      </c>
      <c r="BG13" s="5">
        <f t="shared" si="48"/>
        <v>4.5044095321877071E-4</v>
      </c>
      <c r="BH13" s="5">
        <f t="shared" si="49"/>
        <v>1.7237689826057881E-4</v>
      </c>
      <c r="BI13" s="5">
        <f t="shared" si="50"/>
        <v>5.2772812670088561E-5</v>
      </c>
      <c r="BJ13" s="8">
        <f t="shared" si="51"/>
        <v>0.38580464889526389</v>
      </c>
      <c r="BK13" s="8">
        <f t="shared" si="52"/>
        <v>0.24304018323640966</v>
      </c>
      <c r="BL13" s="8">
        <f t="shared" si="53"/>
        <v>0.34345409987044595</v>
      </c>
      <c r="BM13" s="8">
        <f t="shared" si="54"/>
        <v>0.58071032808523348</v>
      </c>
      <c r="BN13" s="8">
        <f t="shared" si="55"/>
        <v>0.41734084849606307</v>
      </c>
    </row>
    <row r="14" spans="1:88" x14ac:dyDescent="0.25">
      <c r="A14" t="s">
        <v>10</v>
      </c>
      <c r="B14" t="s">
        <v>43</v>
      </c>
      <c r="C14" t="s">
        <v>44</v>
      </c>
      <c r="D14" s="4" t="s">
        <v>440</v>
      </c>
      <c r="E14">
        <f>VLOOKUP(A14,home!$A$2:$E$405,3,FALSE)</f>
        <v>1.5362318840579701</v>
      </c>
      <c r="F14">
        <f>VLOOKUP(B14,home!$B$2:$E$405,3,FALSE)</f>
        <v>1.3</v>
      </c>
      <c r="G14">
        <f>VLOOKUP(C14,away!$B$2:$E$405,4,FALSE)</f>
        <v>0.65</v>
      </c>
      <c r="H14">
        <f>VLOOKUP(A14,away!$A$2:$E$405,3,FALSE)</f>
        <v>1.42512077294686</v>
      </c>
      <c r="I14">
        <f>VLOOKUP(C14,away!$B$2:$E$405,3,FALSE)</f>
        <v>0.52</v>
      </c>
      <c r="J14">
        <f>VLOOKUP(B14,home!$B$2:$E$405,4,FALSE)</f>
        <v>0.89</v>
      </c>
      <c r="K14" s="3">
        <f t="shared" si="56"/>
        <v>1.2981159420289847</v>
      </c>
      <c r="L14" s="3">
        <f t="shared" si="57"/>
        <v>0.65954589371980687</v>
      </c>
      <c r="M14" s="5">
        <f t="shared" si="2"/>
        <v>0.14118815638293664</v>
      </c>
      <c r="N14" s="5">
        <f t="shared" si="3"/>
        <v>0.18327859662637139</v>
      </c>
      <c r="O14" s="5">
        <f t="shared" si="4"/>
        <v>9.3120068784235788E-2</v>
      </c>
      <c r="P14" s="5">
        <f t="shared" si="5"/>
        <v>0.1208806458116521</v>
      </c>
      <c r="Q14" s="5">
        <f t="shared" si="6"/>
        <v>0.11895843405669621</v>
      </c>
      <c r="R14" s="5">
        <f t="shared" si="7"/>
        <v>3.0708479494774336E-2</v>
      </c>
      <c r="S14" s="5">
        <f t="shared" si="8"/>
        <v>2.5873506153395807E-2</v>
      </c>
      <c r="T14" s="5">
        <f t="shared" si="9"/>
        <v>7.8458546705432411E-2</v>
      </c>
      <c r="U14" s="5">
        <f t="shared" si="10"/>
        <v>3.9863166787636746E-2</v>
      </c>
      <c r="V14" s="5">
        <f t="shared" si="11"/>
        <v>2.4613381283841245E-3</v>
      </c>
      <c r="W14" s="5">
        <f t="shared" si="12"/>
        <v>5.1473946562600362E-2</v>
      </c>
      <c r="X14" s="5">
        <f t="shared" si="13"/>
        <v>3.3949430088915836E-2</v>
      </c>
      <c r="Y14" s="5">
        <f t="shared" si="14"/>
        <v>1.1195603604636046E-2</v>
      </c>
      <c r="Z14" s="5">
        <f t="shared" si="15"/>
        <v>6.7512171843857683E-3</v>
      </c>
      <c r="AA14" s="5">
        <f t="shared" si="16"/>
        <v>8.7638626551512014E-3</v>
      </c>
      <c r="AB14" s="5">
        <f t="shared" si="17"/>
        <v>5.6882549132021209E-3</v>
      </c>
      <c r="AC14" s="5">
        <f t="shared" si="18"/>
        <v>1.3170728610591961E-4</v>
      </c>
      <c r="AD14" s="5">
        <f t="shared" si="19"/>
        <v>1.6704787658014902E-2</v>
      </c>
      <c r="AE14" s="5">
        <f t="shared" si="20"/>
        <v>1.1017574105305039E-2</v>
      </c>
      <c r="AF14" s="5">
        <f t="shared" si="21"/>
        <v>3.6332978799538057E-3</v>
      </c>
      <c r="AG14" s="5">
        <f t="shared" si="22"/>
        <v>7.9877556579480429E-4</v>
      </c>
      <c r="AH14" s="5">
        <f t="shared" si="23"/>
        <v>1.1131843928930572E-3</v>
      </c>
      <c r="AI14" s="5">
        <f t="shared" si="24"/>
        <v>1.4450424068323344E-3</v>
      </c>
      <c r="AJ14" s="5">
        <f t="shared" si="25"/>
        <v>9.3791629260849376E-4</v>
      </c>
      <c r="AK14" s="5">
        <f t="shared" si="26"/>
        <v>4.0584136390793595E-4</v>
      </c>
      <c r="AL14" s="5">
        <f t="shared" si="27"/>
        <v>4.5105374871252944E-6</v>
      </c>
      <c r="AM14" s="5">
        <f t="shared" si="28"/>
        <v>4.3369502334156349E-3</v>
      </c>
      <c r="AN14" s="5">
        <f t="shared" si="29"/>
        <v>2.8604177177164397E-3</v>
      </c>
      <c r="AO14" s="5">
        <f t="shared" si="30"/>
        <v>9.4328838002162953E-4</v>
      </c>
      <c r="AP14" s="5">
        <f t="shared" si="31"/>
        <v>2.0738065921229151E-4</v>
      </c>
      <c r="AQ14" s="5">
        <f t="shared" si="32"/>
        <v>3.4194265555093375E-5</v>
      </c>
      <c r="AR14" s="5">
        <f t="shared" si="33"/>
        <v>1.4683923905711843E-4</v>
      </c>
      <c r="AS14" s="5">
        <f t="shared" si="34"/>
        <v>1.9061435713545058E-4</v>
      </c>
      <c r="AT14" s="5">
        <f t="shared" si="35"/>
        <v>1.237197678885674E-4</v>
      </c>
      <c r="AU14" s="5">
        <f t="shared" si="36"/>
        <v>5.3534201013425007E-5</v>
      </c>
      <c r="AV14" s="5">
        <f t="shared" si="37"/>
        <v>1.7373399944827813E-5</v>
      </c>
      <c r="AW14" s="5">
        <f t="shared" si="38"/>
        <v>1.0727148681306858E-7</v>
      </c>
      <c r="AX14" s="5">
        <f t="shared" si="39"/>
        <v>9.3831070629719307E-4</v>
      </c>
      <c r="AY14" s="5">
        <f t="shared" si="40"/>
        <v>6.1885897337164545E-4</v>
      </c>
      <c r="AZ14" s="5">
        <f t="shared" si="41"/>
        <v>2.0408294733946196E-4</v>
      </c>
      <c r="BA14" s="5">
        <f t="shared" si="42"/>
        <v>4.4867356631992583E-5</v>
      </c>
      <c r="BB14" s="5">
        <f t="shared" si="43"/>
        <v>7.3980202071732117E-6</v>
      </c>
      <c r="BC14" s="5">
        <f t="shared" si="44"/>
        <v>9.7586676985944949E-7</v>
      </c>
      <c r="BD14" s="5">
        <f t="shared" si="45"/>
        <v>1.6141202859510586E-5</v>
      </c>
      <c r="BE14" s="5">
        <f t="shared" si="46"/>
        <v>2.0953152755454527E-5</v>
      </c>
      <c r="BF14" s="5">
        <f t="shared" si="47"/>
        <v>1.3599810813812036E-5</v>
      </c>
      <c r="BG14" s="5">
        <f t="shared" si="48"/>
        <v>5.8847104086625291E-6</v>
      </c>
      <c r="BH14" s="5">
        <f t="shared" si="49"/>
        <v>1.9097590989271834E-6</v>
      </c>
      <c r="BI14" s="5">
        <f t="shared" si="50"/>
        <v>4.9581774635045711E-7</v>
      </c>
      <c r="BJ14" s="8">
        <f t="shared" si="51"/>
        <v>0.51966571798025929</v>
      </c>
      <c r="BK14" s="8">
        <f t="shared" si="52"/>
        <v>0.29115872327333331</v>
      </c>
      <c r="BL14" s="8">
        <f t="shared" si="53"/>
        <v>0.18263688250996413</v>
      </c>
      <c r="BM14" s="8">
        <f t="shared" si="54"/>
        <v>0.31145940808939127</v>
      </c>
      <c r="BN14" s="8">
        <f t="shared" si="55"/>
        <v>0.68813438115666647</v>
      </c>
    </row>
    <row r="15" spans="1:88" x14ac:dyDescent="0.25">
      <c r="A15" t="s">
        <v>10</v>
      </c>
      <c r="B15" t="s">
        <v>45</v>
      </c>
      <c r="C15" t="s">
        <v>46</v>
      </c>
      <c r="D15" s="4" t="s">
        <v>440</v>
      </c>
      <c r="E15">
        <f>VLOOKUP(A15,home!$A$2:$E$405,3,FALSE)</f>
        <v>1.5362318840579701</v>
      </c>
      <c r="F15">
        <f>VLOOKUP(B15,home!$B$2:$E$405,3,FALSE)</f>
        <v>0.71</v>
      </c>
      <c r="G15">
        <f>VLOOKUP(C15,away!$B$2:$E$405,4,FALSE)</f>
        <v>1.03</v>
      </c>
      <c r="H15">
        <f>VLOOKUP(A15,away!$A$2:$E$405,3,FALSE)</f>
        <v>1.42512077294686</v>
      </c>
      <c r="I15">
        <f>VLOOKUP(C15,away!$B$2:$E$405,3,FALSE)</f>
        <v>1.1399999999999999</v>
      </c>
      <c r="J15">
        <f>VLOOKUP(B15,home!$B$2:$E$405,4,FALSE)</f>
        <v>0.77</v>
      </c>
      <c r="K15" s="3">
        <f t="shared" si="56"/>
        <v>1.1234463768115936</v>
      </c>
      <c r="L15" s="3">
        <f t="shared" si="57"/>
        <v>1.2509710144927537</v>
      </c>
      <c r="M15" s="5">
        <f t="shared" si="2"/>
        <v>9.3068696050054009E-2</v>
      </c>
      <c r="N15" s="5">
        <f t="shared" si="3"/>
        <v>0.10455768937201264</v>
      </c>
      <c r="O15" s="5">
        <f t="shared" si="4"/>
        <v>0.11642624111525381</v>
      </c>
      <c r="P15" s="5">
        <f t="shared" si="5"/>
        <v>0.13079863874672487</v>
      </c>
      <c r="Q15" s="5">
        <f t="shared" si="6"/>
        <v>5.8732478646389849E-2</v>
      </c>
      <c r="R15" s="5">
        <f t="shared" si="7"/>
        <v>7.2822926480763508E-2</v>
      </c>
      <c r="S15" s="5">
        <f t="shared" si="8"/>
        <v>4.5956064240964288E-2</v>
      </c>
      <c r="T15" s="5">
        <f t="shared" si="9"/>
        <v>7.34726283959483E-2</v>
      </c>
      <c r="U15" s="5">
        <f t="shared" si="10"/>
        <v>8.1812652903630809E-2</v>
      </c>
      <c r="V15" s="5">
        <f t="shared" si="11"/>
        <v>7.1762888895678997E-3</v>
      </c>
      <c r="W15" s="5">
        <f t="shared" si="12"/>
        <v>2.199426344548366E-2</v>
      </c>
      <c r="X15" s="5">
        <f t="shared" si="13"/>
        <v>2.7514186055417583E-2</v>
      </c>
      <c r="Y15" s="5">
        <f t="shared" si="14"/>
        <v>1.7209724621344059E-2</v>
      </c>
      <c r="Z15" s="5">
        <f t="shared" si="15"/>
        <v>3.0366456739323987E-2</v>
      </c>
      <c r="AA15" s="5">
        <f t="shared" si="16"/>
        <v>3.4115085800399528E-2</v>
      </c>
      <c r="AB15" s="5">
        <f t="shared" si="17"/>
        <v>1.9163234768537752E-2</v>
      </c>
      <c r="AC15" s="5">
        <f t="shared" si="18"/>
        <v>6.3034676121382488E-4</v>
      </c>
      <c r="AD15" s="5">
        <f t="shared" si="19"/>
        <v>6.1773438946170706E-3</v>
      </c>
      <c r="AE15" s="5">
        <f t="shared" si="20"/>
        <v>7.7276781587197344E-3</v>
      </c>
      <c r="AF15" s="5">
        <f t="shared" si="21"/>
        <v>4.8335506929435617E-3</v>
      </c>
      <c r="AG15" s="5">
        <f t="shared" si="22"/>
        <v>2.015543937984587E-3</v>
      </c>
      <c r="AH15" s="5">
        <f t="shared" si="23"/>
        <v>9.4968892984356144E-3</v>
      </c>
      <c r="AI15" s="5">
        <f t="shared" si="24"/>
        <v>1.0669245873308288E-2</v>
      </c>
      <c r="AJ15" s="5">
        <f t="shared" si="25"/>
        <v>5.9931628098401227E-3</v>
      </c>
      <c r="AK15" s="5">
        <f t="shared" si="26"/>
        <v>2.2443323481189589E-3</v>
      </c>
      <c r="AL15" s="5">
        <f t="shared" si="27"/>
        <v>3.5435544626447906E-5</v>
      </c>
      <c r="AM15" s="5">
        <f t="shared" si="28"/>
        <v>1.3879829233453531E-3</v>
      </c>
      <c r="AN15" s="5">
        <f t="shared" si="29"/>
        <v>1.7363264057159546E-3</v>
      </c>
      <c r="AO15" s="5">
        <f t="shared" si="30"/>
        <v>1.0860470026245223E-3</v>
      </c>
      <c r="AP15" s="5">
        <f t="shared" si="31"/>
        <v>4.5287110688667104E-4</v>
      </c>
      <c r="AQ15" s="5">
        <f t="shared" si="32"/>
        <v>1.4163215700411884E-4</v>
      </c>
      <c r="AR15" s="5">
        <f t="shared" si="33"/>
        <v>2.3760666480378751E-3</v>
      </c>
      <c r="AS15" s="5">
        <f t="shared" si="34"/>
        <v>2.6693834668010184E-3</v>
      </c>
      <c r="AT15" s="5">
        <f t="shared" si="35"/>
        <v>1.4994545920491882E-3</v>
      </c>
      <c r="AU15" s="5">
        <f t="shared" si="36"/>
        <v>5.6151894287705562E-4</v>
      </c>
      <c r="AV15" s="5">
        <f t="shared" si="37"/>
        <v>1.5770910547157599E-4</v>
      </c>
      <c r="AW15" s="5">
        <f t="shared" si="38"/>
        <v>1.3833631610901284E-6</v>
      </c>
      <c r="AX15" s="5">
        <f t="shared" si="39"/>
        <v>2.5988739771811678E-4</v>
      </c>
      <c r="AY15" s="5">
        <f t="shared" si="40"/>
        <v>3.2511160157731433E-4</v>
      </c>
      <c r="AZ15" s="5">
        <f t="shared" si="41"/>
        <v>2.0335259502426845E-4</v>
      </c>
      <c r="BA15" s="5">
        <f t="shared" si="42"/>
        <v>8.4796067365747738E-5</v>
      </c>
      <c r="BB15" s="5">
        <f t="shared" si="43"/>
        <v>2.6519355604381344E-5</v>
      </c>
      <c r="BC15" s="5">
        <f t="shared" si="44"/>
        <v>6.6349890368214047E-6</v>
      </c>
      <c r="BD15" s="5">
        <f t="shared" si="45"/>
        <v>4.9539841753305617E-4</v>
      </c>
      <c r="BE15" s="5">
        <f t="shared" si="46"/>
        <v>5.5655355725570902E-4</v>
      </c>
      <c r="BF15" s="5">
        <f t="shared" si="47"/>
        <v>3.1262903870026514E-4</v>
      </c>
      <c r="BG15" s="5">
        <f t="shared" si="48"/>
        <v>1.1707398693796814E-4</v>
      </c>
      <c r="BH15" s="5">
        <f t="shared" si="49"/>
        <v>3.2881586611087016E-5</v>
      </c>
      <c r="BI15" s="5">
        <f t="shared" si="50"/>
        <v>7.3881398684084628E-6</v>
      </c>
      <c r="BJ15" s="8">
        <f t="shared" si="51"/>
        <v>0.32994624882276424</v>
      </c>
      <c r="BK15" s="8">
        <f t="shared" si="52"/>
        <v>0.27799058183472863</v>
      </c>
      <c r="BL15" s="8">
        <f t="shared" si="53"/>
        <v>0.3615298288804315</v>
      </c>
      <c r="BM15" s="8">
        <f t="shared" si="54"/>
        <v>0.42310271762763352</v>
      </c>
      <c r="BN15" s="8">
        <f t="shared" si="55"/>
        <v>0.57640667041119864</v>
      </c>
    </row>
    <row r="16" spans="1:88" x14ac:dyDescent="0.25">
      <c r="A16" t="s">
        <v>10</v>
      </c>
      <c r="B16" t="s">
        <v>47</v>
      </c>
      <c r="C16" t="s">
        <v>48</v>
      </c>
      <c r="D16" s="4" t="s">
        <v>440</v>
      </c>
      <c r="E16">
        <f>VLOOKUP(A16,home!$A$2:$E$405,3,FALSE)</f>
        <v>1.5362318840579701</v>
      </c>
      <c r="F16">
        <f>VLOOKUP(B16,home!$B$2:$E$405,3,FALSE)</f>
        <v>0.72</v>
      </c>
      <c r="G16">
        <f>VLOOKUP(C16,away!$B$2:$E$405,4,FALSE)</f>
        <v>0.91</v>
      </c>
      <c r="H16">
        <f>VLOOKUP(A16,away!$A$2:$E$405,3,FALSE)</f>
        <v>1.42512077294686</v>
      </c>
      <c r="I16">
        <f>VLOOKUP(C16,away!$B$2:$E$405,3,FALSE)</f>
        <v>1.3</v>
      </c>
      <c r="J16">
        <f>VLOOKUP(B16,home!$B$2:$E$405,4,FALSE)</f>
        <v>1.68</v>
      </c>
      <c r="K16" s="3">
        <f t="shared" si="56"/>
        <v>1.0065391304347819</v>
      </c>
      <c r="L16" s="3">
        <f t="shared" si="57"/>
        <v>3.1124637681159424</v>
      </c>
      <c r="M16" s="5">
        <f t="shared" si="2"/>
        <v>1.6260719948767245E-2</v>
      </c>
      <c r="N16" s="5">
        <f t="shared" si="3"/>
        <v>1.6367050917475697E-2</v>
      </c>
      <c r="O16" s="5">
        <f t="shared" si="4"/>
        <v>5.0610901684018168E-2</v>
      </c>
      <c r="P16" s="5">
        <f t="shared" si="5"/>
        <v>5.094185297155189E-2</v>
      </c>
      <c r="Q16" s="5">
        <f t="shared" si="6"/>
        <v>8.2370385991288927E-3</v>
      </c>
      <c r="R16" s="5">
        <f t="shared" si="7"/>
        <v>7.8762298881592363E-2</v>
      </c>
      <c r="S16" s="5">
        <f t="shared" si="8"/>
        <v>3.9897870333409621E-2</v>
      </c>
      <c r="T16" s="5">
        <f t="shared" si="9"/>
        <v>2.5637484196361176E-2</v>
      </c>
      <c r="U16" s="5">
        <f t="shared" si="10"/>
        <v>7.9277335827322382E-2</v>
      </c>
      <c r="V16" s="5">
        <f t="shared" si="11"/>
        <v>1.3888078830500849E-2</v>
      </c>
      <c r="W16" s="5">
        <f t="shared" si="12"/>
        <v>2.7636338896416435E-3</v>
      </c>
      <c r="X16" s="5">
        <f t="shared" si="13"/>
        <v>8.6017103498469468E-3</v>
      </c>
      <c r="Y16" s="5">
        <f t="shared" si="14"/>
        <v>1.3386255903863269E-2</v>
      </c>
      <c r="Z16" s="5">
        <f t="shared" si="15"/>
        <v>8.1714933854158345E-2</v>
      </c>
      <c r="AA16" s="5">
        <f t="shared" si="16"/>
        <v>8.2249278465100273E-2</v>
      </c>
      <c r="AB16" s="5">
        <f t="shared" si="17"/>
        <v>4.1393558612575126E-2</v>
      </c>
      <c r="AC16" s="5">
        <f t="shared" si="18"/>
        <v>2.7193002219065812E-3</v>
      </c>
      <c r="AD16" s="5">
        <f t="shared" si="19"/>
        <v>6.9542641302999862E-4</v>
      </c>
      <c r="AE16" s="5">
        <f t="shared" si="20"/>
        <v>2.1644895139467028E-3</v>
      </c>
      <c r="AF16" s="5">
        <f t="shared" si="21"/>
        <v>3.3684475943130004E-3</v>
      </c>
      <c r="AG16" s="5">
        <f t="shared" si="22"/>
        <v>3.4947236973655073E-3</v>
      </c>
      <c r="AH16" s="5">
        <f t="shared" si="23"/>
        <v>6.3583692733764671E-2</v>
      </c>
      <c r="AI16" s="5">
        <f t="shared" si="24"/>
        <v>6.3999474794075861E-2</v>
      </c>
      <c r="AJ16" s="5">
        <f t="shared" si="25"/>
        <v>3.2208987853755928E-2</v>
      </c>
      <c r="AK16" s="5">
        <f t="shared" si="26"/>
        <v>1.0806535542167981E-2</v>
      </c>
      <c r="AL16" s="5">
        <f t="shared" si="27"/>
        <v>3.4076275226762128E-4</v>
      </c>
      <c r="AM16" s="5">
        <f t="shared" si="28"/>
        <v>1.3999477941051887E-4</v>
      </c>
      <c r="AN16" s="5">
        <f t="shared" si="29"/>
        <v>4.357286786406237E-4</v>
      </c>
      <c r="AO16" s="5">
        <f t="shared" si="30"/>
        <v>6.7809486249898832E-4</v>
      </c>
      <c r="AP16" s="5">
        <f t="shared" si="31"/>
        <v>7.0351523029122092E-4</v>
      </c>
      <c r="AQ16" s="5">
        <f t="shared" si="32"/>
        <v>5.4741641614979215E-4</v>
      </c>
      <c r="AR16" s="5">
        <f t="shared" si="33"/>
        <v>3.9580387975371882E-2</v>
      </c>
      <c r="AS16" s="5">
        <f t="shared" si="34"/>
        <v>3.9839209295002113E-2</v>
      </c>
      <c r="AT16" s="5">
        <f t="shared" si="35"/>
        <v>2.0049861540500355E-2</v>
      </c>
      <c r="AU16" s="5">
        <f t="shared" si="36"/>
        <v>6.7269900667710006E-3</v>
      </c>
      <c r="AV16" s="5">
        <f t="shared" si="37"/>
        <v>1.6927446830627749E-3</v>
      </c>
      <c r="AW16" s="5">
        <f t="shared" si="38"/>
        <v>2.965408884260814E-5</v>
      </c>
      <c r="AX16" s="5">
        <f t="shared" si="39"/>
        <v>2.3485037255545453E-5</v>
      </c>
      <c r="AY16" s="5">
        <f t="shared" si="40"/>
        <v>7.3096327550738275E-5</v>
      </c>
      <c r="AZ16" s="5">
        <f t="shared" si="41"/>
        <v>1.1375483554200406E-4</v>
      </c>
      <c r="BA16" s="5">
        <f t="shared" si="42"/>
        <v>1.1801926802415842E-4</v>
      </c>
      <c r="BB16" s="5">
        <f t="shared" si="43"/>
        <v>9.1832673916189371E-5</v>
      </c>
      <c r="BC16" s="5">
        <f t="shared" si="44"/>
        <v>5.7165174058669061E-5</v>
      </c>
      <c r="BD16" s="5">
        <f t="shared" si="45"/>
        <v>2.0532087250219485E-2</v>
      </c>
      <c r="BE16" s="5">
        <f t="shared" si="46"/>
        <v>2.0666349246846995E-2</v>
      </c>
      <c r="BF16" s="5">
        <f t="shared" si="47"/>
        <v>1.0400744600091442E-2</v>
      </c>
      <c r="BG16" s="5">
        <f t="shared" si="48"/>
        <v>3.4895854752167643E-3</v>
      </c>
      <c r="BH16" s="5">
        <f t="shared" si="49"/>
        <v>8.7810108245063199E-4</v>
      </c>
      <c r="BI16" s="5">
        <f t="shared" si="50"/>
        <v>1.7676861999274001E-4</v>
      </c>
      <c r="BJ16" s="8">
        <f t="shared" si="51"/>
        <v>8.769836435831127E-2</v>
      </c>
      <c r="BK16" s="8">
        <f t="shared" si="52"/>
        <v>0.12412168138595456</v>
      </c>
      <c r="BL16" s="8">
        <f t="shared" si="53"/>
        <v>0.66692489422989887</v>
      </c>
      <c r="BM16" s="8">
        <f t="shared" si="54"/>
        <v>0.73923656858708064</v>
      </c>
      <c r="BN16" s="8">
        <f t="shared" si="55"/>
        <v>0.22117986300253423</v>
      </c>
    </row>
    <row r="17" spans="1:66" x14ac:dyDescent="0.25">
      <c r="A17" t="s">
        <v>10</v>
      </c>
      <c r="B17" t="s">
        <v>49</v>
      </c>
      <c r="C17" t="s">
        <v>50</v>
      </c>
      <c r="D17" s="4" t="s">
        <v>440</v>
      </c>
      <c r="E17">
        <f>VLOOKUP(A17,home!$A$2:$E$405,3,FALSE)</f>
        <v>1.5362318840579701</v>
      </c>
      <c r="F17">
        <f>VLOOKUP(B17,home!$B$2:$E$405,3,FALSE)</f>
        <v>0.72</v>
      </c>
      <c r="G17">
        <f>VLOOKUP(C17,away!$B$2:$E$405,4,FALSE)</f>
        <v>0.98</v>
      </c>
      <c r="H17">
        <f>VLOOKUP(A17,away!$A$2:$E$405,3,FALSE)</f>
        <v>1.42512077294686</v>
      </c>
      <c r="I17">
        <f>VLOOKUP(C17,away!$B$2:$E$405,3,FALSE)</f>
        <v>0.85</v>
      </c>
      <c r="J17">
        <f>VLOOKUP(B17,home!$B$2:$E$405,4,FALSE)</f>
        <v>0.49</v>
      </c>
      <c r="K17" s="3">
        <f t="shared" si="56"/>
        <v>1.0839652173913037</v>
      </c>
      <c r="L17" s="3">
        <f t="shared" si="57"/>
        <v>0.59356280193236721</v>
      </c>
      <c r="M17" s="5">
        <f t="shared" si="2"/>
        <v>0.18683525881290497</v>
      </c>
      <c r="N17" s="5">
        <f t="shared" si="3"/>
        <v>0.20252292193549101</v>
      </c>
      <c r="O17" s="5">
        <f t="shared" si="4"/>
        <v>0.11089845972074687</v>
      </c>
      <c r="P17" s="5">
        <f t="shared" si="5"/>
        <v>0.1202100729995601</v>
      </c>
      <c r="Q17" s="5">
        <f t="shared" si="6"/>
        <v>0.10976390155126325</v>
      </c>
      <c r="R17" s="5">
        <f t="shared" si="7"/>
        <v>3.2912600240915135E-2</v>
      </c>
      <c r="S17" s="5">
        <f t="shared" si="8"/>
        <v>1.933583326612634E-2</v>
      </c>
      <c r="T17" s="5">
        <f t="shared" si="9"/>
        <v>6.5151768955796316E-2</v>
      </c>
      <c r="U17" s="5">
        <f t="shared" si="10"/>
        <v>3.5676113875056648E-2</v>
      </c>
      <c r="V17" s="5">
        <f t="shared" si="11"/>
        <v>1.3823003116915033E-3</v>
      </c>
      <c r="W17" s="5">
        <f t="shared" si="12"/>
        <v>3.9660083802244256E-2</v>
      </c>
      <c r="X17" s="5">
        <f t="shared" si="13"/>
        <v>2.354075046653259E-2</v>
      </c>
      <c r="Y17" s="5">
        <f t="shared" si="14"/>
        <v>6.9864569032528816E-3</v>
      </c>
      <c r="Z17" s="5">
        <f t="shared" si="15"/>
        <v>6.5118984059591642E-3</v>
      </c>
      <c r="AA17" s="5">
        <f t="shared" si="16"/>
        <v>7.0586713712456088E-3</v>
      </c>
      <c r="AB17" s="5">
        <f t="shared" si="17"/>
        <v>3.8256771237130086E-3</v>
      </c>
      <c r="AC17" s="5">
        <f t="shared" si="18"/>
        <v>5.558587496798039E-5</v>
      </c>
      <c r="AD17" s="5">
        <f t="shared" si="19"/>
        <v>1.0747537840114252E-2</v>
      </c>
      <c r="AE17" s="5">
        <f t="shared" si="20"/>
        <v>6.3793386742523571E-3</v>
      </c>
      <c r="AF17" s="5">
        <f t="shared" si="21"/>
        <v>1.8932690689823708E-3</v>
      </c>
      <c r="AG17" s="5">
        <f t="shared" si="22"/>
        <v>3.7459136446568676E-4</v>
      </c>
      <c r="AH17" s="5">
        <f t="shared" si="23"/>
        <v>9.6630516593500899E-4</v>
      </c>
      <c r="AI17" s="5">
        <f t="shared" si="24"/>
        <v>1.0474411892590818E-3</v>
      </c>
      <c r="AJ17" s="5">
        <f t="shared" si="25"/>
        <v>5.6769490820991308E-4</v>
      </c>
      <c r="AK17" s="5">
        <f t="shared" si="26"/>
        <v>2.0512051152989826E-4</v>
      </c>
      <c r="AL17" s="5">
        <f t="shared" si="27"/>
        <v>1.4305612613166602E-6</v>
      </c>
      <c r="AM17" s="5">
        <f t="shared" si="28"/>
        <v>2.3299914382561423E-3</v>
      </c>
      <c r="AN17" s="5">
        <f t="shared" si="29"/>
        <v>1.3829962465697419E-3</v>
      </c>
      <c r="AO17" s="5">
        <f t="shared" si="30"/>
        <v>4.1044756358794143E-4</v>
      </c>
      <c r="AP17" s="5">
        <f t="shared" si="31"/>
        <v>8.1208801963190665E-5</v>
      </c>
      <c r="AQ17" s="5">
        <f t="shared" si="32"/>
        <v>1.205063100871054E-5</v>
      </c>
      <c r="AR17" s="5">
        <f t="shared" si="33"/>
        <v>1.1471256036282107E-4</v>
      </c>
      <c r="AS17" s="5">
        <f t="shared" si="34"/>
        <v>1.2434442543119838E-4</v>
      </c>
      <c r="AT17" s="5">
        <f t="shared" si="35"/>
        <v>6.7392516071962841E-5</v>
      </c>
      <c r="AU17" s="5">
        <f t="shared" si="36"/>
        <v>2.4350381111497381E-5</v>
      </c>
      <c r="AV17" s="5">
        <f t="shared" si="37"/>
        <v>6.5987415387713384E-6</v>
      </c>
      <c r="AW17" s="5">
        <f t="shared" si="38"/>
        <v>2.5567365654678664E-8</v>
      </c>
      <c r="AX17" s="5">
        <f t="shared" si="39"/>
        <v>4.2093827931486577E-4</v>
      </c>
      <c r="AY17" s="5">
        <f t="shared" si="40"/>
        <v>2.4985330451072113E-4</v>
      </c>
      <c r="AZ17" s="5">
        <f t="shared" si="41"/>
        <v>7.4151813748722284E-5</v>
      </c>
      <c r="BA17" s="5">
        <f t="shared" si="42"/>
        <v>1.4671252779019544E-5</v>
      </c>
      <c r="BB17" s="5">
        <f t="shared" si="43"/>
        <v>2.177077476843217E-6</v>
      </c>
      <c r="BC17" s="5">
        <f t="shared" si="44"/>
        <v>2.5844644143578177E-7</v>
      </c>
      <c r="BD17" s="5">
        <f t="shared" si="45"/>
        <v>1.1348184790965306E-5</v>
      </c>
      <c r="BE17" s="5">
        <f t="shared" si="46"/>
        <v>1.2301037593935394E-5</v>
      </c>
      <c r="BF17" s="5">
        <f t="shared" si="47"/>
        <v>6.6669484448243888E-6</v>
      </c>
      <c r="BG17" s="5">
        <f t="shared" si="48"/>
        <v>2.4089134067768949E-6</v>
      </c>
      <c r="BH17" s="5">
        <f t="shared" si="49"/>
        <v>6.5279458616343561E-7</v>
      </c>
      <c r="BI17" s="5">
        <f t="shared" si="50"/>
        <v>1.4152132510050295E-7</v>
      </c>
      <c r="BJ17" s="8">
        <f t="shared" si="51"/>
        <v>0.47199936541805232</v>
      </c>
      <c r="BK17" s="8">
        <f t="shared" si="52"/>
        <v>0.32807033513102291</v>
      </c>
      <c r="BL17" s="8">
        <f t="shared" si="53"/>
        <v>0.19352900213127519</v>
      </c>
      <c r="BM17" s="8">
        <f t="shared" si="54"/>
        <v>0.23671755808828321</v>
      </c>
      <c r="BN17" s="8">
        <f t="shared" si="55"/>
        <v>0.76314321526088136</v>
      </c>
    </row>
    <row r="18" spans="1:66" x14ac:dyDescent="0.25">
      <c r="A18" t="s">
        <v>13</v>
      </c>
      <c r="B18" t="s">
        <v>51</v>
      </c>
      <c r="C18" t="s">
        <v>52</v>
      </c>
      <c r="D18" s="4" t="s">
        <v>440</v>
      </c>
      <c r="E18">
        <f>VLOOKUP(A18,home!$A$2:$E$405,3,FALSE)</f>
        <v>1.6049382716049401</v>
      </c>
      <c r="F18">
        <f>VLOOKUP(B18,home!$B$2:$E$405,3,FALSE)</f>
        <v>1.32</v>
      </c>
      <c r="G18">
        <f>VLOOKUP(C18,away!$B$2:$E$405,4,FALSE)</f>
        <v>1.48</v>
      </c>
      <c r="H18">
        <f>VLOOKUP(A18,away!$A$2:$E$405,3,FALSE)</f>
        <v>1.49382716049383</v>
      </c>
      <c r="I18">
        <f>VLOOKUP(C18,away!$B$2:$E$405,3,FALSE)</f>
        <v>0.7</v>
      </c>
      <c r="J18">
        <f>VLOOKUP(B18,home!$B$2:$E$405,4,FALSE)</f>
        <v>0.92</v>
      </c>
      <c r="K18" s="3">
        <f t="shared" si="56"/>
        <v>3.1354074074074108</v>
      </c>
      <c r="L18" s="3">
        <f t="shared" si="57"/>
        <v>0.96202469135802648</v>
      </c>
      <c r="M18" s="5">
        <f t="shared" si="2"/>
        <v>1.6615287083264679E-2</v>
      </c>
      <c r="N18" s="5">
        <f t="shared" si="3"/>
        <v>5.2095694197068741E-2</v>
      </c>
      <c r="O18" s="5">
        <f t="shared" si="4"/>
        <v>1.5984316428102704E-2</v>
      </c>
      <c r="P18" s="5">
        <f t="shared" si="5"/>
        <v>5.0117344131017184E-2</v>
      </c>
      <c r="Q18" s="5">
        <f t="shared" si="6"/>
        <v>8.1670612739760312E-2</v>
      </c>
      <c r="R18" s="5">
        <f t="shared" si="7"/>
        <v>7.6886535391572676E-3</v>
      </c>
      <c r="S18" s="5">
        <f t="shared" si="8"/>
        <v>3.7792729222185649E-2</v>
      </c>
      <c r="T18" s="5">
        <f t="shared" si="9"/>
        <v>7.856914601398883E-2</v>
      </c>
      <c r="U18" s="5">
        <f t="shared" si="10"/>
        <v>2.4107061259662901E-2</v>
      </c>
      <c r="V18" s="5">
        <f t="shared" si="11"/>
        <v>1.266618844967431E-2</v>
      </c>
      <c r="W18" s="5">
        <f t="shared" si="12"/>
        <v>8.5356881383915506E-2</v>
      </c>
      <c r="X18" s="5">
        <f t="shared" si="13"/>
        <v>8.2115427468644989E-2</v>
      </c>
      <c r="Y18" s="5">
        <f t="shared" si="14"/>
        <v>3.9498534383127795E-2</v>
      </c>
      <c r="Z18" s="5">
        <f t="shared" si="15"/>
        <v>2.4655581826555236E-3</v>
      </c>
      <c r="AA18" s="5">
        <f t="shared" si="16"/>
        <v>7.730529389292082E-3</v>
      </c>
      <c r="AB18" s="5">
        <f t="shared" si="17"/>
        <v>1.2119179555183544E-2</v>
      </c>
      <c r="AC18" s="5">
        <f t="shared" si="18"/>
        <v>2.3878451594737411E-3</v>
      </c>
      <c r="AD18" s="5">
        <f t="shared" si="19"/>
        <v>6.6907149541081096E-2</v>
      </c>
      <c r="AE18" s="5">
        <f t="shared" si="20"/>
        <v>6.436632988690387E-2</v>
      </c>
      <c r="AF18" s="5">
        <f t="shared" si="21"/>
        <v>3.0960999321648801E-2</v>
      </c>
      <c r="AG18" s="5">
        <f t="shared" si="22"/>
        <v>9.928415272181754E-3</v>
      </c>
      <c r="AH18" s="5">
        <f t="shared" si="23"/>
        <v>5.9298196242360893E-4</v>
      </c>
      <c r="AI18" s="5">
        <f t="shared" si="24"/>
        <v>1.8592400374419663E-3</v>
      </c>
      <c r="AJ18" s="5">
        <f t="shared" si="25"/>
        <v>2.914737492771987E-3</v>
      </c>
      <c r="AK18" s="5">
        <f t="shared" si="26"/>
        <v>3.0462965084951305E-3</v>
      </c>
      <c r="AL18" s="5">
        <f t="shared" si="27"/>
        <v>2.8810205201802665E-4</v>
      </c>
      <c r="AM18" s="5">
        <f t="shared" si="28"/>
        <v>4.1956234455924203E-2</v>
      </c>
      <c r="AN18" s="5">
        <f t="shared" si="29"/>
        <v>4.0362933503005474E-2</v>
      </c>
      <c r="AO18" s="5">
        <f t="shared" si="30"/>
        <v>1.9415069322766692E-2</v>
      </c>
      <c r="AP18" s="5">
        <f t="shared" si="31"/>
        <v>6.2259253576431063E-3</v>
      </c>
      <c r="AQ18" s="5">
        <f t="shared" si="32"/>
        <v>1.4973734801511794E-3</v>
      </c>
      <c r="AR18" s="5">
        <f t="shared" si="33"/>
        <v>1.1409265787628991E-4</v>
      </c>
      <c r="AS18" s="5">
        <f t="shared" si="34"/>
        <v>3.5772696463611881E-4</v>
      </c>
      <c r="AT18" s="5">
        <f t="shared" si="35"/>
        <v>5.6080988737472806E-4</v>
      </c>
      <c r="AU18" s="5">
        <f t="shared" si="36"/>
        <v>5.861224916740126E-4</v>
      </c>
      <c r="AV18" s="5">
        <f t="shared" si="37"/>
        <v>4.5943320051069689E-4</v>
      </c>
      <c r="AW18" s="5">
        <f t="shared" si="38"/>
        <v>2.4139265400393554E-5</v>
      </c>
      <c r="AX18" s="5">
        <f t="shared" si="39"/>
        <v>2.1924981383337795E-2</v>
      </c>
      <c r="AY18" s="5">
        <f t="shared" si="40"/>
        <v>2.1092373448336019E-2</v>
      </c>
      <c r="AZ18" s="5">
        <f t="shared" si="41"/>
        <v>1.0145692028321844E-2</v>
      </c>
      <c r="BA18" s="5">
        <f t="shared" si="42"/>
        <v>3.2534687473866381E-3</v>
      </c>
      <c r="BB18" s="5">
        <f t="shared" si="43"/>
        <v>7.8247931688690364E-4</v>
      </c>
      <c r="BC18" s="5">
        <f t="shared" si="44"/>
        <v>1.5055288466443264E-4</v>
      </c>
      <c r="BD18" s="5">
        <f t="shared" si="45"/>
        <v>1.8293325663275778E-5</v>
      </c>
      <c r="BE18" s="5">
        <f t="shared" si="46"/>
        <v>5.7357028790750952E-5</v>
      </c>
      <c r="BF18" s="5">
        <f t="shared" si="47"/>
        <v>8.991882646870035E-5</v>
      </c>
      <c r="BG18" s="5">
        <f t="shared" si="48"/>
        <v>9.3977384858448209E-5</v>
      </c>
      <c r="BH18" s="5">
        <f t="shared" si="49"/>
        <v>7.3664347153488876E-5</v>
      </c>
      <c r="BI18" s="5">
        <f t="shared" si="50"/>
        <v>4.6193547945376006E-5</v>
      </c>
      <c r="BJ18" s="8">
        <f t="shared" si="51"/>
        <v>0.75827627413674603</v>
      </c>
      <c r="BK18" s="8">
        <f t="shared" si="52"/>
        <v>0.14095986954596962</v>
      </c>
      <c r="BL18" s="8">
        <f t="shared" si="53"/>
        <v>7.8500585835483069E-2</v>
      </c>
      <c r="BM18" s="8">
        <f t="shared" si="54"/>
        <v>0.73496214539954752</v>
      </c>
      <c r="BN18" s="8">
        <f t="shared" si="55"/>
        <v>0.2241719081183709</v>
      </c>
    </row>
    <row r="19" spans="1:66" x14ac:dyDescent="0.25">
      <c r="A19" t="s">
        <v>13</v>
      </c>
      <c r="B19" t="s">
        <v>53</v>
      </c>
      <c r="C19" t="s">
        <v>54</v>
      </c>
      <c r="D19" s="4" t="s">
        <v>440</v>
      </c>
      <c r="E19">
        <f>VLOOKUP(A19,home!$A$2:$E$405,3,FALSE)</f>
        <v>1.6049382716049401</v>
      </c>
      <c r="F19">
        <f>VLOOKUP(B19,home!$B$2:$E$405,3,FALSE)</f>
        <v>0.55000000000000004</v>
      </c>
      <c r="G19">
        <f>VLOOKUP(C19,away!$B$2:$E$405,4,FALSE)</f>
        <v>0.9</v>
      </c>
      <c r="H19">
        <f>VLOOKUP(A19,away!$A$2:$E$405,3,FALSE)</f>
        <v>1.49382716049383</v>
      </c>
      <c r="I19">
        <f>VLOOKUP(C19,away!$B$2:$E$405,3,FALSE)</f>
        <v>0.9</v>
      </c>
      <c r="J19">
        <f>VLOOKUP(B19,home!$B$2:$E$405,4,FALSE)</f>
        <v>1.34</v>
      </c>
      <c r="K19" s="3">
        <f t="shared" si="56"/>
        <v>0.7944444444444454</v>
      </c>
      <c r="L19" s="3">
        <f t="shared" si="57"/>
        <v>1.8015555555555591</v>
      </c>
      <c r="M19" s="5">
        <f t="shared" si="2"/>
        <v>7.4571267508860978E-2</v>
      </c>
      <c r="N19" s="5">
        <f t="shared" si="3"/>
        <v>5.924272918759519E-2</v>
      </c>
      <c r="O19" s="5">
        <f t="shared" si="4"/>
        <v>0.13434428126540826</v>
      </c>
      <c r="P19" s="5">
        <f t="shared" si="5"/>
        <v>0.10672906789418557</v>
      </c>
      <c r="Q19" s="5">
        <f t="shared" si="6"/>
        <v>2.353252853840589E-2</v>
      </c>
      <c r="R19" s="5">
        <f t="shared" si="7"/>
        <v>0.12101434313540745</v>
      </c>
      <c r="S19" s="5">
        <f t="shared" si="8"/>
        <v>3.8188615783579509E-2</v>
      </c>
      <c r="T19" s="5">
        <f t="shared" si="9"/>
        <v>4.2395157524634866E-2</v>
      </c>
      <c r="U19" s="5">
        <f t="shared" si="10"/>
        <v>9.613917260201825E-2</v>
      </c>
      <c r="V19" s="5">
        <f t="shared" si="11"/>
        <v>6.0729904617996796E-3</v>
      </c>
      <c r="W19" s="5">
        <f t="shared" si="12"/>
        <v>6.2317621870223092E-3</v>
      </c>
      <c r="X19" s="5">
        <f t="shared" si="13"/>
        <v>1.1226865788931102E-2</v>
      </c>
      <c r="Y19" s="5">
        <f t="shared" si="14"/>
        <v>1.0112911216762737E-2</v>
      </c>
      <c r="Z19" s="5">
        <f t="shared" si="15"/>
        <v>7.2671354059166679E-2</v>
      </c>
      <c r="AA19" s="5">
        <f t="shared" si="16"/>
        <v>5.7733353502560265E-2</v>
      </c>
      <c r="AB19" s="5">
        <f t="shared" si="17"/>
        <v>2.2932970974628129E-2</v>
      </c>
      <c r="AC19" s="5">
        <f t="shared" si="18"/>
        <v>5.4324258606133085E-4</v>
      </c>
      <c r="AD19" s="5">
        <f t="shared" si="19"/>
        <v>1.2376972121447098E-3</v>
      </c>
      <c r="AE19" s="5">
        <f t="shared" si="20"/>
        <v>2.2297802886349295E-3</v>
      </c>
      <c r="AF19" s="5">
        <f t="shared" si="21"/>
        <v>2.0085365333292679E-3</v>
      </c>
      <c r="AG19" s="5">
        <f t="shared" si="22"/>
        <v>1.2061633833852154E-3</v>
      </c>
      <c r="AH19" s="5">
        <f t="shared" si="23"/>
        <v>3.2730370408759174E-2</v>
      </c>
      <c r="AI19" s="5">
        <f t="shared" si="24"/>
        <v>2.6002460935847599E-2</v>
      </c>
      <c r="AJ19" s="5">
        <f t="shared" si="25"/>
        <v>1.0328755316183918E-2</v>
      </c>
      <c r="AK19" s="5">
        <f t="shared" si="26"/>
        <v>2.7352074263227821E-3</v>
      </c>
      <c r="AL19" s="5">
        <f t="shared" si="27"/>
        <v>3.110032954387601E-5</v>
      </c>
      <c r="AM19" s="5">
        <f t="shared" si="28"/>
        <v>1.9665633481854864E-4</v>
      </c>
      <c r="AN19" s="5">
        <f t="shared" si="29"/>
        <v>3.5428731252755039E-4</v>
      </c>
      <c r="AO19" s="5">
        <f t="shared" si="30"/>
        <v>3.1913413807342856E-4</v>
      </c>
      <c r="AP19" s="5">
        <f t="shared" si="31"/>
        <v>1.9164595980454007E-4</v>
      </c>
      <c r="AQ19" s="5">
        <f t="shared" si="32"/>
        <v>8.6315210896411584E-5</v>
      </c>
      <c r="AR19" s="5">
        <f t="shared" si="33"/>
        <v>1.1793116129058276E-2</v>
      </c>
      <c r="AS19" s="5">
        <f t="shared" si="34"/>
        <v>9.3689755914185303E-3</v>
      </c>
      <c r="AT19" s="5">
        <f t="shared" si="35"/>
        <v>3.7215653043690313E-3</v>
      </c>
      <c r="AU19" s="5">
        <f t="shared" si="36"/>
        <v>9.8552562689772634E-4</v>
      </c>
      <c r="AV19" s="5">
        <f t="shared" si="37"/>
        <v>1.9573633978663195E-4</v>
      </c>
      <c r="AW19" s="5">
        <f t="shared" si="38"/>
        <v>1.2364418086606681E-6</v>
      </c>
      <c r="AX19" s="5">
        <f t="shared" si="39"/>
        <v>2.6038755443567111E-5</v>
      </c>
      <c r="AY19" s="5">
        <f t="shared" si="40"/>
        <v>4.6910264529110879E-5</v>
      </c>
      <c r="AZ19" s="5">
        <f t="shared" si="41"/>
        <v>4.2255723837500302E-5</v>
      </c>
      <c r="BA19" s="5">
        <f t="shared" si="42"/>
        <v>2.5375344677823382E-5</v>
      </c>
      <c r="BB19" s="5">
        <f t="shared" si="43"/>
        <v>1.1428773294617469E-5</v>
      </c>
      <c r="BC19" s="5">
        <f t="shared" si="44"/>
        <v>4.1179140044206234E-6</v>
      </c>
      <c r="BD19" s="5">
        <f t="shared" si="45"/>
        <v>3.5409923132694652E-3</v>
      </c>
      <c r="BE19" s="5">
        <f t="shared" si="46"/>
        <v>2.813121671097412E-3</v>
      </c>
      <c r="BF19" s="5">
        <f t="shared" si="47"/>
        <v>1.1174344415748065E-3</v>
      </c>
      <c r="BG19" s="5">
        <f t="shared" si="48"/>
        <v>2.9591319471332882E-4</v>
      </c>
      <c r="BH19" s="5">
        <f t="shared" si="49"/>
        <v>5.8771648394452865E-5</v>
      </c>
      <c r="BI19" s="5">
        <f t="shared" si="50"/>
        <v>9.3381619115630798E-6</v>
      </c>
      <c r="BJ19" s="8">
        <f t="shared" si="51"/>
        <v>0.16072829759275378</v>
      </c>
      <c r="BK19" s="8">
        <f t="shared" si="52"/>
        <v>0.22618319482856006</v>
      </c>
      <c r="BL19" s="8">
        <f t="shared" si="53"/>
        <v>0.53786140598962706</v>
      </c>
      <c r="BM19" s="8">
        <f t="shared" si="54"/>
        <v>0.47796436111752377</v>
      </c>
      <c r="BN19" s="8">
        <f t="shared" si="55"/>
        <v>0.5194342175298633</v>
      </c>
    </row>
    <row r="20" spans="1:66" x14ac:dyDescent="0.25">
      <c r="A20" t="s">
        <v>13</v>
      </c>
      <c r="B20" t="s">
        <v>55</v>
      </c>
      <c r="C20" t="s">
        <v>56</v>
      </c>
      <c r="D20" s="4" t="s">
        <v>440</v>
      </c>
      <c r="E20">
        <f>VLOOKUP(A20,home!$A$2:$E$405,3,FALSE)</f>
        <v>1.6049382716049401</v>
      </c>
      <c r="F20">
        <f>VLOOKUP(B20,home!$B$2:$E$405,3,FALSE)</f>
        <v>1.04</v>
      </c>
      <c r="G20">
        <f>VLOOKUP(C20,away!$B$2:$E$405,4,FALSE)</f>
        <v>1.01</v>
      </c>
      <c r="H20">
        <f>VLOOKUP(A20,away!$A$2:$E$405,3,FALSE)</f>
        <v>1.49382716049383</v>
      </c>
      <c r="I20">
        <f>VLOOKUP(C20,away!$B$2:$E$405,3,FALSE)</f>
        <v>0.31</v>
      </c>
      <c r="J20">
        <f>VLOOKUP(B20,home!$B$2:$E$405,4,FALSE)</f>
        <v>0.97</v>
      </c>
      <c r="K20" s="3">
        <f t="shared" si="56"/>
        <v>1.6858271604938291</v>
      </c>
      <c r="L20" s="3">
        <f t="shared" si="57"/>
        <v>0.44919382716049466</v>
      </c>
      <c r="M20" s="5">
        <f t="shared" si="2"/>
        <v>0.11824210872608905</v>
      </c>
      <c r="N20" s="5">
        <f t="shared" si="3"/>
        <v>0.19933575840450532</v>
      </c>
      <c r="O20" s="5">
        <f t="shared" si="4"/>
        <v>5.3113625350199256E-2</v>
      </c>
      <c r="P20" s="5">
        <f t="shared" si="5"/>
        <v>8.9540392207659469E-2</v>
      </c>
      <c r="Q20" s="5">
        <f t="shared" si="6"/>
        <v>0.16802281778797559</v>
      </c>
      <c r="R20" s="5">
        <f t="shared" si="7"/>
        <v>1.1929156322712334E-2</v>
      </c>
      <c r="S20" s="5">
        <f t="shared" si="8"/>
        <v>1.6951409956824676E-2</v>
      </c>
      <c r="T20" s="5">
        <f t="shared" si="9"/>
        <v>7.5474812572471198E-2</v>
      </c>
      <c r="U20" s="5">
        <f t="shared" si="10"/>
        <v>2.0110495730605141E-2</v>
      </c>
      <c r="V20" s="5">
        <f t="shared" si="11"/>
        <v>1.426297574583473E-3</v>
      </c>
      <c r="W20" s="5">
        <f t="shared" si="12"/>
        <v>9.441914326989162E-2</v>
      </c>
      <c r="X20" s="5">
        <f t="shared" si="13"/>
        <v>4.2412496322617677E-2</v>
      </c>
      <c r="Y20" s="5">
        <f t="shared" si="14"/>
        <v>9.5257157712935192E-3</v>
      </c>
      <c r="Z20" s="5">
        <f t="shared" si="15"/>
        <v>1.786167794464989E-3</v>
      </c>
      <c r="AA20" s="5">
        <f t="shared" si="16"/>
        <v>3.0111701811084378E-3</v>
      </c>
      <c r="AB20" s="5">
        <f t="shared" si="17"/>
        <v>2.538156238090864E-3</v>
      </c>
      <c r="AC20" s="5">
        <f t="shared" si="18"/>
        <v>6.7505162505645549E-5</v>
      </c>
      <c r="AD20" s="5">
        <f t="shared" si="19"/>
        <v>3.9793589048735353E-2</v>
      </c>
      <c r="AE20" s="5">
        <f t="shared" si="20"/>
        <v>1.7875034561253382E-2</v>
      </c>
      <c r="AF20" s="5">
        <f t="shared" si="21"/>
        <v>4.0146775925977594E-3</v>
      </c>
      <c r="AG20" s="5">
        <f t="shared" si="22"/>
        <v>6.0112279754482288E-4</v>
      </c>
      <c r="AH20" s="5">
        <f t="shared" si="23"/>
        <v>2.0058388688663702E-4</v>
      </c>
      <c r="AI20" s="5">
        <f t="shared" si="24"/>
        <v>3.3814976447091473E-4</v>
      </c>
      <c r="AJ20" s="5">
        <f t="shared" si="25"/>
        <v>2.8503102862982967E-4</v>
      </c>
      <c r="AK20" s="5">
        <f t="shared" si="26"/>
        <v>1.6017101654922032E-4</v>
      </c>
      <c r="AL20" s="5">
        <f t="shared" si="27"/>
        <v>2.044766891226338E-6</v>
      </c>
      <c r="AM20" s="5">
        <f t="shared" si="28"/>
        <v>1.341702264637757E-2</v>
      </c>
      <c r="AN20" s="5">
        <f t="shared" si="29"/>
        <v>6.0268437516253683E-3</v>
      </c>
      <c r="AO20" s="5">
        <f t="shared" si="30"/>
        <v>1.3536105052454562E-3</v>
      </c>
      <c r="AP20" s="5">
        <f t="shared" si="31"/>
        <v>2.0267782777861913E-4</v>
      </c>
      <c r="AQ20" s="5">
        <f t="shared" si="32"/>
        <v>2.2760407285113383E-5</v>
      </c>
      <c r="AR20" s="5">
        <f t="shared" si="33"/>
        <v>1.8020208763467258E-5</v>
      </c>
      <c r="AS20" s="5">
        <f t="shared" si="34"/>
        <v>3.0378957371222026E-5</v>
      </c>
      <c r="AT20" s="5">
        <f t="shared" si="35"/>
        <v>2.5606835721945161E-5</v>
      </c>
      <c r="AU20" s="5">
        <f t="shared" si="36"/>
        <v>1.4389566384786248E-5</v>
      </c>
      <c r="AV20" s="5">
        <f t="shared" si="37"/>
        <v>6.0645804598004138E-6</v>
      </c>
      <c r="AW20" s="5">
        <f t="shared" si="38"/>
        <v>4.3011850709954442E-8</v>
      </c>
      <c r="AX20" s="5">
        <f t="shared" si="39"/>
        <v>3.7697968650373496E-3</v>
      </c>
      <c r="AY20" s="5">
        <f t="shared" si="40"/>
        <v>1.6933694814237617E-3</v>
      </c>
      <c r="AZ20" s="5">
        <f t="shared" si="41"/>
        <v>3.8032555907876076E-4</v>
      </c>
      <c r="BA20" s="5">
        <f t="shared" si="42"/>
        <v>5.6946631149847792E-5</v>
      </c>
      <c r="BB20" s="5">
        <f t="shared" si="43"/>
        <v>6.3950187975242923E-6</v>
      </c>
      <c r="BC20" s="5">
        <f t="shared" si="44"/>
        <v>5.745205936846486E-7</v>
      </c>
      <c r="BD20" s="5">
        <f t="shared" si="45"/>
        <v>1.349094423448823E-6</v>
      </c>
      <c r="BE20" s="5">
        <f t="shared" si="46"/>
        <v>2.2743400211207888E-6</v>
      </c>
      <c r="BF20" s="5">
        <f t="shared" si="47"/>
        <v>1.9170720899017679E-6</v>
      </c>
      <c r="BG20" s="5">
        <f t="shared" si="48"/>
        <v>1.0772840659270224E-6</v>
      </c>
      <c r="BH20" s="5">
        <f t="shared" si="49"/>
        <v>4.5402868447674978E-7</v>
      </c>
      <c r="BI20" s="5">
        <f t="shared" si="50"/>
        <v>1.5308277758683754E-7</v>
      </c>
      <c r="BJ20" s="8">
        <f t="shared" si="51"/>
        <v>0.6784054913432791</v>
      </c>
      <c r="BK20" s="8">
        <f t="shared" si="52"/>
        <v>0.22792312787597729</v>
      </c>
      <c r="BL20" s="8">
        <f t="shared" si="53"/>
        <v>9.1788224570016355E-2</v>
      </c>
      <c r="BM20" s="8">
        <f t="shared" si="54"/>
        <v>0.35802582631502383</v>
      </c>
      <c r="BN20" s="8">
        <f t="shared" si="55"/>
        <v>0.64018385879914097</v>
      </c>
    </row>
    <row r="21" spans="1:66" x14ac:dyDescent="0.25">
      <c r="A21" t="s">
        <v>13</v>
      </c>
      <c r="B21" t="s">
        <v>57</v>
      </c>
      <c r="C21" t="s">
        <v>58</v>
      </c>
      <c r="D21" s="4" t="s">
        <v>440</v>
      </c>
      <c r="E21">
        <f>VLOOKUP(A21,home!$A$2:$E$405,3,FALSE)</f>
        <v>1.6049382716049401</v>
      </c>
      <c r="F21">
        <f>VLOOKUP(B21,home!$B$2:$E$405,3,FALSE)</f>
        <v>0.62</v>
      </c>
      <c r="G21">
        <f>VLOOKUP(C21,away!$B$2:$E$405,4,FALSE)</f>
        <v>0.78</v>
      </c>
      <c r="H21">
        <f>VLOOKUP(A21,away!$A$2:$E$405,3,FALSE)</f>
        <v>1.49382716049383</v>
      </c>
      <c r="I21">
        <f>VLOOKUP(C21,away!$B$2:$E$405,3,FALSE)</f>
        <v>0.62</v>
      </c>
      <c r="J21">
        <f>VLOOKUP(B21,home!$B$2:$E$405,4,FALSE)</f>
        <v>1</v>
      </c>
      <c r="K21" s="3">
        <f t="shared" si="56"/>
        <v>0.77614814814814903</v>
      </c>
      <c r="L21" s="3">
        <f t="shared" si="57"/>
        <v>0.92617283950617457</v>
      </c>
      <c r="M21" s="5">
        <f t="shared" si="2"/>
        <v>0.18226000952487734</v>
      </c>
      <c r="N21" s="5">
        <f t="shared" si="3"/>
        <v>0.14146076887419753</v>
      </c>
      <c r="O21" s="5">
        <f t="shared" si="4"/>
        <v>0.16880427055007804</v>
      </c>
      <c r="P21" s="5">
        <f t="shared" si="5"/>
        <v>0.13101712198694221</v>
      </c>
      <c r="Q21" s="5">
        <f t="shared" si="6"/>
        <v>5.4897256898660873E-2</v>
      </c>
      <c r="R21" s="5">
        <f t="shared" si="7"/>
        <v>7.8170965288067162E-2</v>
      </c>
      <c r="S21" s="5">
        <f t="shared" si="8"/>
        <v>2.3545327220284049E-2</v>
      </c>
      <c r="T21" s="5">
        <f t="shared" si="9"/>
        <v>5.0844348302932663E-2</v>
      </c>
      <c r="U21" s="5">
        <f t="shared" si="10"/>
        <v>6.0672249947286566E-2</v>
      </c>
      <c r="V21" s="5">
        <f t="shared" si="11"/>
        <v>1.8806106340326736E-3</v>
      </c>
      <c r="W21" s="5">
        <f t="shared" si="12"/>
        <v>1.420280142676961E-2</v>
      </c>
      <c r="X21" s="5">
        <f t="shared" si="13"/>
        <v>1.3154248926373556E-2</v>
      </c>
      <c r="Y21" s="5">
        <f t="shared" si="14"/>
        <v>6.0915540398552232E-3</v>
      </c>
      <c r="Z21" s="5">
        <f t="shared" si="15"/>
        <v>2.4133274962595923E-2</v>
      </c>
      <c r="AA21" s="5">
        <f t="shared" si="16"/>
        <v>1.8730996670968916E-2</v>
      </c>
      <c r="AB21" s="5">
        <f t="shared" si="17"/>
        <v>7.2690141895708337E-3</v>
      </c>
      <c r="AC21" s="5">
        <f t="shared" si="18"/>
        <v>8.4491996314531813E-5</v>
      </c>
      <c r="AD21" s="5">
        <f t="shared" si="19"/>
        <v>2.7558695064757799E-3</v>
      </c>
      <c r="AE21" s="5">
        <f t="shared" si="20"/>
        <v>2.552411486121153E-3</v>
      </c>
      <c r="AF21" s="5">
        <f t="shared" si="21"/>
        <v>1.1819870968445016E-3</v>
      </c>
      <c r="AG21" s="5">
        <f t="shared" si="22"/>
        <v>3.6490811524804396E-4</v>
      </c>
      <c r="AH21" s="5">
        <f t="shared" si="23"/>
        <v>5.5878959496726841E-3</v>
      </c>
      <c r="AI21" s="5">
        <f t="shared" si="24"/>
        <v>4.3370350933829961E-3</v>
      </c>
      <c r="AJ21" s="5">
        <f t="shared" si="25"/>
        <v>1.6830908780913734E-3</v>
      </c>
      <c r="AK21" s="5">
        <f t="shared" si="26"/>
        <v>4.3544262273188713E-4</v>
      </c>
      <c r="AL21" s="5">
        <f t="shared" si="27"/>
        <v>2.4294738526391493E-6</v>
      </c>
      <c r="AM21" s="5">
        <f t="shared" si="28"/>
        <v>4.2779260279782611E-4</v>
      </c>
      <c r="AN21" s="5">
        <f t="shared" si="29"/>
        <v>3.9620988965299961E-4</v>
      </c>
      <c r="AO21" s="5">
        <f t="shared" si="30"/>
        <v>1.8347941927017339E-4</v>
      </c>
      <c r="AP21" s="5">
        <f t="shared" si="31"/>
        <v>5.664455157880014E-5</v>
      </c>
      <c r="AQ21" s="5">
        <f t="shared" si="32"/>
        <v>1.3115661294572821E-5</v>
      </c>
      <c r="AR21" s="5">
        <f t="shared" si="33"/>
        <v>1.0350714917146807E-3</v>
      </c>
      <c r="AS21" s="5">
        <f t="shared" si="34"/>
        <v>8.0336882149529166E-4</v>
      </c>
      <c r="AT21" s="5">
        <f t="shared" si="35"/>
        <v>3.1176661154176574E-4</v>
      </c>
      <c r="AU21" s="5">
        <f t="shared" si="36"/>
        <v>8.065902606752161E-5</v>
      </c>
      <c r="AV21" s="5">
        <f t="shared" si="37"/>
        <v>1.5650838428435041E-5</v>
      </c>
      <c r="AW21" s="5">
        <f t="shared" si="38"/>
        <v>4.8511688960957129E-8</v>
      </c>
      <c r="AX21" s="5">
        <f t="shared" si="39"/>
        <v>5.5338406075501551E-5</v>
      </c>
      <c r="AY21" s="5">
        <f t="shared" si="40"/>
        <v>5.1252928688693008E-5</v>
      </c>
      <c r="AZ21" s="5">
        <f t="shared" si="41"/>
        <v>2.3734535248307143E-5</v>
      </c>
      <c r="BA21" s="5">
        <f t="shared" si="42"/>
        <v>7.327427301761338E-6</v>
      </c>
      <c r="BB21" s="5">
        <f t="shared" si="43"/>
        <v>1.6966160375868412E-6</v>
      </c>
      <c r="BC21" s="5">
        <f t="shared" si="44"/>
        <v>3.14271938616704E-7</v>
      </c>
      <c r="BD21" s="5">
        <f t="shared" si="45"/>
        <v>1.5977585042887955E-4</v>
      </c>
      <c r="BE21" s="5">
        <f t="shared" si="46"/>
        <v>1.240097304291705E-4</v>
      </c>
      <c r="BF21" s="5">
        <f t="shared" si="47"/>
        <v>4.812496131247592E-5</v>
      </c>
      <c r="BG21" s="5">
        <f t="shared" si="48"/>
        <v>1.2450699867459833E-5</v>
      </c>
      <c r="BH21" s="5">
        <f t="shared" si="49"/>
        <v>2.4158969113193381E-6</v>
      </c>
      <c r="BI21" s="5">
        <f t="shared" si="50"/>
        <v>3.750187827674675E-7</v>
      </c>
      <c r="BJ21" s="8">
        <f t="shared" si="51"/>
        <v>0.28872306098336387</v>
      </c>
      <c r="BK21" s="8">
        <f t="shared" si="52"/>
        <v>0.33884124376499219</v>
      </c>
      <c r="BL21" s="8">
        <f t="shared" si="53"/>
        <v>0.34828463013683009</v>
      </c>
      <c r="BM21" s="8">
        <f t="shared" si="54"/>
        <v>0.24332061230795909</v>
      </c>
      <c r="BN21" s="8">
        <f t="shared" si="55"/>
        <v>0.75661039312282319</v>
      </c>
    </row>
    <row r="22" spans="1:66" x14ac:dyDescent="0.25">
      <c r="A22" t="s">
        <v>13</v>
      </c>
      <c r="B22" t="s">
        <v>59</v>
      </c>
      <c r="C22" t="s">
        <v>60</v>
      </c>
      <c r="D22" s="4" t="s">
        <v>440</v>
      </c>
      <c r="E22">
        <f>VLOOKUP(A22,home!$A$2:$E$405,3,FALSE)</f>
        <v>1.6049382716049401</v>
      </c>
      <c r="F22">
        <f>VLOOKUP(B22,home!$B$2:$E$405,3,FALSE)</f>
        <v>1.0900000000000001</v>
      </c>
      <c r="G22">
        <f>VLOOKUP(C22,away!$B$2:$E$405,4,FALSE)</f>
        <v>0.76</v>
      </c>
      <c r="H22">
        <f>VLOOKUP(A22,away!$A$2:$E$405,3,FALSE)</f>
        <v>1.49382716049383</v>
      </c>
      <c r="I22">
        <f>VLOOKUP(C22,away!$B$2:$E$405,3,FALSE)</f>
        <v>0.9</v>
      </c>
      <c r="J22">
        <f>VLOOKUP(B22,home!$B$2:$E$405,4,FALSE)</f>
        <v>0.67</v>
      </c>
      <c r="K22" s="3">
        <f t="shared" si="56"/>
        <v>1.3295308641975325</v>
      </c>
      <c r="L22" s="3">
        <f t="shared" si="57"/>
        <v>0.90077777777777956</v>
      </c>
      <c r="M22" s="5">
        <f t="shared" si="2"/>
        <v>0.10749524746976083</v>
      </c>
      <c r="N22" s="5">
        <f t="shared" si="3"/>
        <v>0.14291824926559873</v>
      </c>
      <c r="O22" s="5">
        <f t="shared" si="4"/>
        <v>9.6829330137483641E-2</v>
      </c>
      <c r="P22" s="5">
        <f t="shared" si="5"/>
        <v>0.1287375829773568</v>
      </c>
      <c r="Q22" s="5">
        <f t="shared" si="6"/>
        <v>9.5007111727844942E-2</v>
      </c>
      <c r="R22" s="5">
        <f t="shared" si="7"/>
        <v>4.3610854412476738E-2</v>
      </c>
      <c r="S22" s="5">
        <f t="shared" si="8"/>
        <v>3.8544413964705815E-2</v>
      </c>
      <c r="T22" s="5">
        <f t="shared" si="9"/>
        <v>8.5580294975293375E-2</v>
      </c>
      <c r="U22" s="5">
        <f t="shared" si="10"/>
        <v>5.7981976955412969E-2</v>
      </c>
      <c r="V22" s="5">
        <f t="shared" si="11"/>
        <v>5.1290274664786513E-3</v>
      </c>
      <c r="W22" s="5">
        <f t="shared" si="12"/>
        <v>4.2104962453477737E-2</v>
      </c>
      <c r="X22" s="5">
        <f t="shared" si="13"/>
        <v>3.7927214512260519E-2</v>
      </c>
      <c r="Y22" s="5">
        <f t="shared" si="14"/>
        <v>1.7081996002827591E-2</v>
      </c>
      <c r="Z22" s="5">
        <f t="shared" si="15"/>
        <v>1.3094562841553694E-2</v>
      </c>
      <c r="AA22" s="5">
        <f t="shared" si="16"/>
        <v>1.7409625451019779E-2</v>
      </c>
      <c r="AB22" s="5">
        <f t="shared" si="17"/>
        <v>1.1573317185624843E-2</v>
      </c>
      <c r="AC22" s="5">
        <f t="shared" si="18"/>
        <v>3.8391150690445891E-4</v>
      </c>
      <c r="AD22" s="5">
        <f t="shared" si="19"/>
        <v>1.3994961779444232E-2</v>
      </c>
      <c r="AE22" s="5">
        <f t="shared" si="20"/>
        <v>1.2606350571772736E-2</v>
      </c>
      <c r="AF22" s="5">
        <f t="shared" si="21"/>
        <v>5.6777602269645414E-3</v>
      </c>
      <c r="AG22" s="5">
        <f t="shared" si="22"/>
        <v>1.7048000800000609E-3</v>
      </c>
      <c r="AH22" s="5">
        <f t="shared" si="23"/>
        <v>2.9488228043465558E-3</v>
      </c>
      <c r="AI22" s="5">
        <f t="shared" si="24"/>
        <v>3.9205509314282671E-3</v>
      </c>
      <c r="AJ22" s="5">
        <f t="shared" si="25"/>
        <v>2.606246733996133E-3</v>
      </c>
      <c r="AK22" s="5">
        <f t="shared" si="26"/>
        <v>1.1550284908539586E-3</v>
      </c>
      <c r="AL22" s="5">
        <f t="shared" si="27"/>
        <v>1.8391078913503828E-5</v>
      </c>
      <c r="AM22" s="5">
        <f t="shared" si="28"/>
        <v>3.7213467258071834E-3</v>
      </c>
      <c r="AN22" s="5">
        <f t="shared" si="29"/>
        <v>3.3521064340132104E-3</v>
      </c>
      <c r="AO22" s="5">
        <f t="shared" si="30"/>
        <v>1.5097514922525082E-3</v>
      </c>
      <c r="AP22" s="5">
        <f t="shared" si="31"/>
        <v>4.5331686472930042E-4</v>
      </c>
      <c r="AQ22" s="5">
        <f t="shared" si="32"/>
        <v>1.0208443951001239E-4</v>
      </c>
      <c r="AR22" s="5">
        <f t="shared" si="33"/>
        <v>5.3124681055194618E-4</v>
      </c>
      <c r="AS22" s="5">
        <f t="shared" si="34"/>
        <v>7.063090311353119E-4</v>
      </c>
      <c r="AT22" s="5">
        <f t="shared" si="35"/>
        <v>4.695298282779266E-4</v>
      </c>
      <c r="AU22" s="5">
        <f t="shared" si="36"/>
        <v>2.0808479945229029E-4</v>
      </c>
      <c r="AV22" s="5">
        <f t="shared" si="37"/>
        <v>6.9163790810543448E-5</v>
      </c>
      <c r="AW22" s="5">
        <f t="shared" si="38"/>
        <v>6.1181594933517174E-7</v>
      </c>
      <c r="AX22" s="5">
        <f t="shared" si="39"/>
        <v>8.2460755472351331E-4</v>
      </c>
      <c r="AY22" s="5">
        <f t="shared" si="40"/>
        <v>7.4278816068261509E-4</v>
      </c>
      <c r="AZ22" s="5">
        <f t="shared" si="41"/>
        <v>3.3454353436966508E-4</v>
      </c>
      <c r="BA22" s="5">
        <f t="shared" si="42"/>
        <v>1.0044979381981041E-4</v>
      </c>
      <c r="BB22" s="5">
        <f t="shared" si="43"/>
        <v>2.2620735513811237E-5</v>
      </c>
      <c r="BC22" s="5">
        <f t="shared" si="44"/>
        <v>4.0752511735659582E-6</v>
      </c>
      <c r="BD22" s="5">
        <f t="shared" si="45"/>
        <v>7.9755886910085831E-5</v>
      </c>
      <c r="BE22" s="5">
        <f t="shared" si="46"/>
        <v>1.0603791324840709E-4</v>
      </c>
      <c r="BF22" s="5">
        <f t="shared" si="47"/>
        <v>7.049033921942883E-5</v>
      </c>
      <c r="BG22" s="5">
        <f t="shared" si="48"/>
        <v>3.1239693873328149E-5</v>
      </c>
      <c r="BH22" s="5">
        <f t="shared" si="49"/>
        <v>1.0383534298168086E-5</v>
      </c>
      <c r="BI22" s="5">
        <f t="shared" si="50"/>
        <v>2.7610458657736254E-6</v>
      </c>
      <c r="BJ22" s="8">
        <f t="shared" si="51"/>
        <v>0.46577139258207972</v>
      </c>
      <c r="BK22" s="8">
        <f t="shared" si="52"/>
        <v>0.28105136262480268</v>
      </c>
      <c r="BL22" s="8">
        <f t="shared" si="53"/>
        <v>0.24032075577628606</v>
      </c>
      <c r="BM22" s="8">
        <f t="shared" si="54"/>
        <v>0.38489752148946721</v>
      </c>
      <c r="BN22" s="8">
        <f t="shared" si="55"/>
        <v>0.61459837599052158</v>
      </c>
    </row>
    <row r="23" spans="1:66" x14ac:dyDescent="0.25">
      <c r="A23" t="s">
        <v>13</v>
      </c>
      <c r="B23" t="s">
        <v>61</v>
      </c>
      <c r="C23" t="s">
        <v>62</v>
      </c>
      <c r="D23" s="4" t="s">
        <v>440</v>
      </c>
      <c r="E23">
        <f>VLOOKUP(A23,home!$A$2:$E$405,3,FALSE)</f>
        <v>1.6049382716049401</v>
      </c>
      <c r="F23">
        <f>VLOOKUP(B23,home!$B$2:$E$405,3,FALSE)</f>
        <v>0.86</v>
      </c>
      <c r="G23">
        <f>VLOOKUP(C23,away!$B$2:$E$405,4,FALSE)</f>
        <v>1.32</v>
      </c>
      <c r="H23">
        <f>VLOOKUP(A23,away!$A$2:$E$405,3,FALSE)</f>
        <v>1.49382716049383</v>
      </c>
      <c r="I23">
        <f>VLOOKUP(C23,away!$B$2:$E$405,3,FALSE)</f>
        <v>1.32</v>
      </c>
      <c r="J23">
        <f>VLOOKUP(B23,home!$B$2:$E$405,4,FALSE)</f>
        <v>1.26</v>
      </c>
      <c r="K23" s="3">
        <f t="shared" si="56"/>
        <v>1.8219259259259279</v>
      </c>
      <c r="L23" s="3">
        <f t="shared" si="57"/>
        <v>2.4845333333333381</v>
      </c>
      <c r="M23" s="5">
        <f t="shared" si="2"/>
        <v>1.3481198617224089E-2</v>
      </c>
      <c r="N23" s="5">
        <f t="shared" si="3"/>
        <v>2.4561745273277338E-2</v>
      </c>
      <c r="O23" s="5">
        <f t="shared" si="4"/>
        <v>3.349448733778055E-2</v>
      </c>
      <c r="P23" s="5">
        <f t="shared" si="5"/>
        <v>6.1024474856300095E-2</v>
      </c>
      <c r="Q23" s="5">
        <f t="shared" si="6"/>
        <v>2.2374840249686303E-2</v>
      </c>
      <c r="R23" s="5">
        <f t="shared" si="7"/>
        <v>4.1609085136813606E-2</v>
      </c>
      <c r="S23" s="5">
        <f t="shared" si="8"/>
        <v>6.9058891520396765E-2</v>
      </c>
      <c r="T23" s="5">
        <f t="shared" si="9"/>
        <v>5.5591036428354043E-2</v>
      </c>
      <c r="U23" s="5">
        <f t="shared" si="10"/>
        <v>7.5808670964819899E-2</v>
      </c>
      <c r="V23" s="5">
        <f t="shared" si="11"/>
        <v>3.4733827036929649E-2</v>
      </c>
      <c r="W23" s="5">
        <f t="shared" si="12"/>
        <v>1.3588433846451484E-2</v>
      </c>
      <c r="X23" s="5">
        <f t="shared" si="13"/>
        <v>3.3760916839303656E-2</v>
      </c>
      <c r="Y23" s="5">
        <f t="shared" si="14"/>
        <v>4.1940061625572372E-2</v>
      </c>
      <c r="Z23" s="5">
        <f t="shared" si="15"/>
        <v>3.4459719663972717E-2</v>
      </c>
      <c r="AA23" s="5">
        <f t="shared" si="16"/>
        <v>6.2783056655931396E-2</v>
      </c>
      <c r="AB23" s="5">
        <f t="shared" si="17"/>
        <v>5.7193039315158914E-2</v>
      </c>
      <c r="AC23" s="5">
        <f t="shared" si="18"/>
        <v>9.8267113280365703E-3</v>
      </c>
      <c r="AD23" s="5">
        <f t="shared" si="19"/>
        <v>6.1892799793948333E-3</v>
      </c>
      <c r="AE23" s="5">
        <f t="shared" si="20"/>
        <v>1.5377472418139138E-2</v>
      </c>
      <c r="AF23" s="5">
        <f t="shared" si="21"/>
        <v>1.9102921402640353E-2</v>
      </c>
      <c r="AG23" s="5">
        <f t="shared" si="22"/>
        <v>1.5820614996302267E-2</v>
      </c>
      <c r="AH23" s="5">
        <f t="shared" si="23"/>
        <v>2.1404080540615638E-2</v>
      </c>
      <c r="AI23" s="5">
        <f t="shared" si="24"/>
        <v>3.8996649257554285E-2</v>
      </c>
      <c r="AJ23" s="5">
        <f t="shared" si="25"/>
        <v>3.5524503153289123E-2</v>
      </c>
      <c r="AK23" s="5">
        <f t="shared" si="26"/>
        <v>2.1574337766871617E-2</v>
      </c>
      <c r="AL23" s="5">
        <f t="shared" si="27"/>
        <v>1.779277690017046E-3</v>
      </c>
      <c r="AM23" s="5">
        <f t="shared" si="28"/>
        <v>2.2552819314547476E-3</v>
      </c>
      <c r="AN23" s="5">
        <f t="shared" si="29"/>
        <v>5.6033231347637118E-3</v>
      </c>
      <c r="AO23" s="5">
        <f t="shared" si="30"/>
        <v>6.9608215528791486E-3</v>
      </c>
      <c r="AP23" s="5">
        <f t="shared" si="31"/>
        <v>5.764797725171124E-3</v>
      </c>
      <c r="AQ23" s="5">
        <f t="shared" si="32"/>
        <v>3.580708027027966E-3</v>
      </c>
      <c r="AR23" s="5">
        <f t="shared" si="33"/>
        <v>1.0635830314502199E-2</v>
      </c>
      <c r="AS23" s="5">
        <f t="shared" si="34"/>
        <v>1.9377694993740473E-2</v>
      </c>
      <c r="AT23" s="5">
        <f t="shared" si="35"/>
        <v>1.7652362446890418E-2</v>
      </c>
      <c r="AU23" s="5">
        <f t="shared" si="36"/>
        <v>1.0720432265276971E-2</v>
      </c>
      <c r="AV23" s="5">
        <f t="shared" si="37"/>
        <v>4.8829583703102336E-3</v>
      </c>
      <c r="AW23" s="5">
        <f t="shared" si="38"/>
        <v>2.2372616391282048E-4</v>
      </c>
      <c r="AX23" s="5">
        <f t="shared" si="39"/>
        <v>6.8482610353161853E-4</v>
      </c>
      <c r="AY23" s="5">
        <f t="shared" si="40"/>
        <v>1.7014732817610936E-3</v>
      </c>
      <c r="AZ23" s="5">
        <f t="shared" si="41"/>
        <v>2.1136835421557525E-3</v>
      </c>
      <c r="BA23" s="5">
        <f t="shared" si="42"/>
        <v>1.7505057388680161E-3</v>
      </c>
      <c r="BB23" s="5">
        <f t="shared" si="43"/>
        <v>1.0872974646022229E-3</v>
      </c>
      <c r="BC23" s="5">
        <f t="shared" si="44"/>
        <v>5.4028535881060953E-4</v>
      </c>
      <c r="BD23" s="5">
        <f t="shared" si="45"/>
        <v>4.4041791573429879E-3</v>
      </c>
      <c r="BE23" s="5">
        <f t="shared" si="46"/>
        <v>8.0240881891857959E-3</v>
      </c>
      <c r="BF23" s="5">
        <f t="shared" si="47"/>
        <v>7.3096471518968188E-3</v>
      </c>
      <c r="BG23" s="5">
        <f t="shared" si="48"/>
        <v>4.4392118851371461E-3</v>
      </c>
      <c r="BH23" s="5">
        <f t="shared" si="49"/>
        <v>2.0219788060524694E-3</v>
      </c>
      <c r="BI23" s="5">
        <f t="shared" si="50"/>
        <v>7.3677912168394928E-4</v>
      </c>
      <c r="BJ23" s="8">
        <f t="shared" si="51"/>
        <v>0.28035032692014783</v>
      </c>
      <c r="BK23" s="8">
        <f t="shared" si="52"/>
        <v>0.19160585433066529</v>
      </c>
      <c r="BL23" s="8">
        <f t="shared" si="53"/>
        <v>0.47859307283085462</v>
      </c>
      <c r="BM23" s="8">
        <f t="shared" si="54"/>
        <v>0.78698539515671007</v>
      </c>
      <c r="BN23" s="8">
        <f t="shared" si="55"/>
        <v>0.19654583147108198</v>
      </c>
    </row>
    <row r="24" spans="1:66" x14ac:dyDescent="0.25">
      <c r="A24" t="s">
        <v>16</v>
      </c>
      <c r="B24" t="s">
        <v>63</v>
      </c>
      <c r="C24" t="s">
        <v>64</v>
      </c>
      <c r="D24" s="4" t="s">
        <v>440</v>
      </c>
      <c r="E24">
        <f>VLOOKUP(A24,home!$A$2:$E$405,3,FALSE)</f>
        <v>1.62745098039216</v>
      </c>
      <c r="F24">
        <f>VLOOKUP(B24,home!$B$2:$E$405,3,FALSE)</f>
        <v>1.37</v>
      </c>
      <c r="G24">
        <f>VLOOKUP(C24,away!$B$2:$E$405,4,FALSE)</f>
        <v>1</v>
      </c>
      <c r="H24">
        <f>VLOOKUP(A24,away!$A$2:$E$405,3,FALSE)</f>
        <v>1.3529411764705901</v>
      </c>
      <c r="I24">
        <f>VLOOKUP(C24,away!$B$2:$E$405,3,FALSE)</f>
        <v>0.92</v>
      </c>
      <c r="J24">
        <f>VLOOKUP(B24,home!$B$2:$E$405,4,FALSE)</f>
        <v>0.49</v>
      </c>
      <c r="K24" s="3">
        <f t="shared" si="56"/>
        <v>2.2296078431372592</v>
      </c>
      <c r="L24" s="3">
        <f t="shared" si="57"/>
        <v>0.60990588235294196</v>
      </c>
      <c r="M24" s="5">
        <f t="shared" ref="M24:M87" si="58">_xlfn.POISSON.DIST(0,K24,FALSE) * _xlfn.POISSON.DIST(0,L24,FALSE)</f>
        <v>5.845408378544837E-2</v>
      </c>
      <c r="N24" s="5">
        <f t="shared" ref="N24:N87" si="59">_xlfn.POISSON.DIST(1,K24,FALSE) * _xlfn.POISSON.DIST(0,L24,FALSE)</f>
        <v>0.13032968367143816</v>
      </c>
      <c r="O24" s="5">
        <f t="shared" ref="O24:O87" si="60">_xlfn.POISSON.DIST(0,K24,FALSE) * _xlfn.POISSON.DIST(1,L24,FALSE)</f>
        <v>3.5651489548296687E-2</v>
      </c>
      <c r="P24" s="5">
        <f t="shared" ref="P24:P87" si="61">_xlfn.POISSON.DIST(1,K24,FALSE) * _xlfn.POISSON.DIST(1,L24,FALSE)</f>
        <v>7.9488840716408313E-2</v>
      </c>
      <c r="Q24" s="5">
        <f t="shared" ref="Q24:Q87" si="62">_xlfn.POISSON.DIST(2,K24,FALSE) * _xlfn.POISSON.DIST(0,L24,FALSE)</f>
        <v>0.1452920424537183</v>
      </c>
      <c r="R24" s="5">
        <f t="shared" ref="R24:R87" si="63">_xlfn.POISSON.DIST(0,K24,FALSE) * _xlfn.POISSON.DIST(2,L24,FALSE)</f>
        <v>1.0872026595075289E-2</v>
      </c>
      <c r="S24" s="5">
        <f t="shared" ref="S24:S87" si="64">_xlfn.POISSON.DIST(2,K24,FALSE) * _xlfn.POISSON.DIST(2,L24,FALSE)</f>
        <v>2.7023243669467376E-2</v>
      </c>
      <c r="T24" s="5">
        <f t="shared" ref="T24:T87" si="65">_xlfn.POISSON.DIST(2,K24,FALSE) * _xlfn.POISSON.DIST(1,L24,FALSE)</f>
        <v>8.8614471351596169E-2</v>
      </c>
      <c r="U24" s="5">
        <f t="shared" ref="U24:U87" si="66">_xlfn.POISSON.DIST(1,K24,FALSE) * _xlfn.POISSON.DIST(2,L24,FALSE)</f>
        <v>2.4240355767176733E-2</v>
      </c>
      <c r="V24" s="5">
        <f t="shared" ref="V24:V87" si="67">_xlfn.POISSON.DIST(3,K24,FALSE) * _xlfn.POISSON.DIST(3,L24,FALSE)</f>
        <v>4.0830648083587861E-3</v>
      </c>
      <c r="W24" s="5">
        <f t="shared" ref="W24:W87" si="68">_xlfn.POISSON.DIST(3,K24,FALSE) * _xlfn.POISSON.DIST(0,L24,FALSE)</f>
        <v>0.10798142580008063</v>
      </c>
      <c r="X24" s="5">
        <f t="shared" ref="X24:X87" si="69">_xlfn.POISSON.DIST(3,K24,FALSE) * _xlfn.POISSON.DIST(1,L24,FALSE)</f>
        <v>6.5858506780326925E-2</v>
      </c>
      <c r="Y24" s="5">
        <f t="shared" ref="Y24:Y87" si="70">_xlfn.POISSON.DIST(3,K24,FALSE) * _xlfn.POISSON.DIST(2,L24,FALSE)</f>
        <v>2.0083745344151249E-2</v>
      </c>
      <c r="Z24" s="5">
        <f t="shared" ref="Z24:Z87" si="71">_xlfn.POISSON.DIST(0,K24,FALSE) * _xlfn.POISSON.DIST(3,L24,FALSE)</f>
        <v>2.2103043244780149E-3</v>
      </c>
      <c r="AA24" s="5">
        <f t="shared" ref="AA24:AA87" si="72">_xlfn.POISSON.DIST(1,K24,FALSE) * _xlfn.POISSON.DIST(3,L24,FALSE)</f>
        <v>4.9281118575763838E-3</v>
      </c>
      <c r="AB24" s="5">
        <f t="shared" ref="AB24:AB87" si="73">_xlfn.POISSON.DIST(2,K24,FALSE) * _xlfn.POISSON.DIST(3,L24,FALSE)</f>
        <v>5.4938784247550174E-3</v>
      </c>
      <c r="AC24" s="5">
        <f t="shared" ref="AC24:AC87" si="74">_xlfn.POISSON.DIST(4,K24,FALSE) * _xlfn.POISSON.DIST(4,L24,FALSE)</f>
        <v>3.470224695695253E-4</v>
      </c>
      <c r="AD24" s="5">
        <f t="shared" ref="AD24:AD87" si="75">_xlfn.POISSON.DIST(4,K24,FALSE) * _xlfn.POISSON.DIST(0,L24,FALSE)</f>
        <v>6.0189058469250961E-2</v>
      </c>
      <c r="AE24" s="5">
        <f t="shared" ref="AE24:AE87" si="76">_xlfn.POISSON.DIST(4,K24,FALSE) * _xlfn.POISSON.DIST(1,L24,FALSE)</f>
        <v>3.6709660813681322E-2</v>
      </c>
      <c r="AF24" s="5">
        <f t="shared" ref="AF24:AF87" si="77">_xlfn.POISSON.DIST(4,K24,FALSE) * _xlfn.POISSON.DIST(2,L24,FALSE)</f>
        <v>1.1194719034722762E-2</v>
      </c>
      <c r="AG24" s="5">
        <f t="shared" ref="AG24:AG87" si="78">_xlfn.POISSON.DIST(4,K24,FALSE) * _xlfn.POISSON.DIST(3,L24,FALSE)</f>
        <v>2.27590833018862E-3</v>
      </c>
      <c r="AH24" s="5">
        <f t="shared" ref="AH24:AH87" si="79">_xlfn.POISSON.DIST(0,K24,FALSE) * _xlfn.POISSON.DIST(4,L24,FALSE)</f>
        <v>3.3701940232232176E-4</v>
      </c>
      <c r="AI24" s="5">
        <f t="shared" ref="AI24:AI87" si="80">_xlfn.POISSON.DIST(1,K24,FALSE) * _xlfn.POISSON.DIST(4,L24,FALSE)</f>
        <v>7.5142110270728002E-4</v>
      </c>
      <c r="AJ24" s="5">
        <f t="shared" ref="AJ24:AJ87" si="81">_xlfn.POISSON.DIST(2,K24,FALSE) * _xlfn.POISSON.DIST(4,L24,FALSE)</f>
        <v>8.3768719204750002E-4</v>
      </c>
      <c r="AK24" s="5">
        <f t="shared" ref="AK24:AK87" si="82">_xlfn.POISSON.DIST(3,K24,FALSE) * _xlfn.POISSON.DIST(4,L24,FALSE)</f>
        <v>6.2257131116157777E-4</v>
      </c>
      <c r="AL24" s="5">
        <f t="shared" ref="AL24:AL87" si="83">_xlfn.POISSON.DIST(5,K24,FALSE) * _xlfn.POISSON.DIST(5,L24,FALSE)</f>
        <v>1.8875953242119606E-5</v>
      </c>
      <c r="AM24" s="5">
        <f t="shared" ref="AM24:AM87" si="84">_xlfn.POISSON.DIST(5,K24,FALSE) * _xlfn.POISSON.DIST(0,L24,FALSE)</f>
        <v>2.6839599366817783E-2</v>
      </c>
      <c r="AN24" s="5">
        <f t="shared" ref="AN24:AN87" si="85">_xlfn.POISSON.DIST(5,K24,FALSE) * _xlfn.POISSON.DIST(1,L24,FALSE)</f>
        <v>1.6369629533818462E-2</v>
      </c>
      <c r="AO24" s="5">
        <f t="shared" ref="AO24:AO87" si="86">_xlfn.POISSON.DIST(5,K24,FALSE) * _xlfn.POISSON.DIST(2,L24,FALSE)</f>
        <v>4.9919666723071635E-3</v>
      </c>
      <c r="AP24" s="5">
        <f t="shared" ref="AP24:AP87" si="87">_xlfn.POISSON.DIST(5,K24,FALSE) * _xlfn.POISSON.DIST(3,L24,FALSE)</f>
        <v>1.0148766126499933E-3</v>
      </c>
      <c r="AQ24" s="5">
        <f t="shared" ref="AQ24:AQ87" si="88">_xlfn.POISSON.DIST(5,K24,FALSE) * _xlfn.POISSON.DIST(4,L24,FALSE)</f>
        <v>1.5474480397941476E-4</v>
      </c>
      <c r="AR24" s="5">
        <f t="shared" ref="AR24:AR87" si="89">_xlfn.POISSON.DIST(0,K24,FALSE) * _xlfn.POISSON.DIST(5,L24,FALSE)</f>
        <v>4.1110023188691369E-5</v>
      </c>
      <c r="AS24" s="5">
        <f t="shared" ref="AS24:AS87" si="90">_xlfn.POISSON.DIST(1,K24,FALSE) * _xlfn.POISSON.DIST(5,L24,FALSE)</f>
        <v>9.1659230133060867E-5</v>
      </c>
      <c r="AT24" s="5">
        <f t="shared" ref="AT24:AT87" si="91">_xlfn.POISSON.DIST(2,K24,FALSE) * _xlfn.POISSON.DIST(5,L24,FALSE)</f>
        <v>1.0218206920029779E-4</v>
      </c>
      <c r="AU24" s="5">
        <f t="shared" ref="AU24:AU87" si="92">_xlfn.POISSON.DIST(3,K24,FALSE) * _xlfn.POISSON.DIST(5,L24,FALSE)</f>
        <v>7.5941980972326031E-5</v>
      </c>
      <c r="AV24" s="5">
        <f t="shared" ref="AV24:AV87" si="93">_xlfn.POISSON.DIST(4,K24,FALSE) * _xlfn.POISSON.DIST(5,L24,FALSE)</f>
        <v>4.2330209099819663E-5</v>
      </c>
      <c r="AW24" s="5">
        <f t="shared" ref="AW24:AW87" si="94">_xlfn.POISSON.DIST(6,K24,FALSE) * _xlfn.POISSON.DIST(6,L24,FALSE)</f>
        <v>7.1301340939878706E-7</v>
      </c>
      <c r="AX24" s="5">
        <f t="shared" ref="AX24:AX87" si="95">_xlfn.POISSON.DIST(6,K24,FALSE) * _xlfn.POISSON.DIST(0,L24,FALSE)</f>
        <v>9.9736302091531278E-3</v>
      </c>
      <c r="AY24" s="5">
        <f t="shared" ref="AY24:AY87" si="96">_xlfn.POISSON.DIST(6,K24,FALSE) * _xlfn.POISSON.DIST(1,L24,FALSE)</f>
        <v>6.0829757329754963E-3</v>
      </c>
      <c r="AZ24" s="5">
        <f t="shared" ref="AZ24:AZ87" si="97">_xlfn.POISSON.DIST(6,K24,FALSE) * _xlfn.POISSON.DIST(2,L24,FALSE)</f>
        <v>1.8550213408759769E-3</v>
      </c>
      <c r="BA24" s="5">
        <f t="shared" ref="BA24:BA87" si="98">_xlfn.POISSON.DIST(6,K24,FALSE) * _xlfn.POISSON.DIST(3,L24,FALSE)</f>
        <v>3.7712947589683342E-4</v>
      </c>
      <c r="BB24" s="5">
        <f t="shared" ref="BB24:BB87" si="99">_xlfn.POISSON.DIST(6,K24,FALSE) * _xlfn.POISSON.DIST(4,L24,FALSE)</f>
        <v>5.7503371439540178E-5</v>
      </c>
      <c r="BC24" s="5">
        <f t="shared" ref="BC24:BC87" si="100">_xlfn.POISSON.DIST(6,K24,FALSE) * _xlfn.POISSON.DIST(5,L24,FALSE)</f>
        <v>7.0143288992203444E-6</v>
      </c>
      <c r="BD24" s="5">
        <f t="shared" ref="BD24:BD87" si="101">_xlfn.POISSON.DIST(0,K24,FALSE) * _xlfn.POISSON.DIST(6,L24,FALSE)</f>
        <v>4.1788741610747834E-6</v>
      </c>
      <c r="BE24" s="5">
        <f t="shared" ref="BE24:BE87" si="102">_xlfn.POISSON.DIST(1,K24,FALSE) * _xlfn.POISSON.DIST(6,L24,FALSE)</f>
        <v>9.3172506050159708E-6</v>
      </c>
      <c r="BF24" s="5">
        <f t="shared" ref="BF24:BF87" si="103">_xlfn.POISSON.DIST(2,K24,FALSE) * _xlfn.POISSON.DIST(6,L24,FALSE)</f>
        <v>1.0386907512709493E-5</v>
      </c>
      <c r="BG24" s="5">
        <f t="shared" ref="BG24:BG87" si="104">_xlfn.POISSON.DIST(3,K24,FALSE) * _xlfn.POISSON.DIST(6,L24,FALSE)</f>
        <v>7.7195768187594677E-6</v>
      </c>
      <c r="BH24" s="5">
        <f t="shared" ref="BH24:BH87" si="105">_xlfn.POISSON.DIST(4,K24,FALSE) * _xlfn.POISSON.DIST(6,L24,FALSE)</f>
        <v>4.3029072552016714E-6</v>
      </c>
      <c r="BI24" s="5">
        <f t="shared" ref="BI24:BI87" si="106">_xlfn.POISSON.DIST(5,K24,FALSE) * _xlfn.POISSON.DIST(6,L24,FALSE)</f>
        <v>1.9187591528979712E-6</v>
      </c>
      <c r="BJ24" s="8">
        <f t="shared" ref="BJ24:BJ87" si="107">SUM(N24,Q24,T24,W24,X24,Y24,AD24,AE24,AF24,AG24,AM24,AN24,AO24,AP24,AQ24,AX24,AY24,AZ24,BA24,BB24,BC24)</f>
        <v>0.73625331349796808</v>
      </c>
      <c r="BK24" s="8">
        <f t="shared" ref="BK24:BK87" si="108">SUM(M24,P24,S24,V24,AC24,AL24,AY24)</f>
        <v>0.17549810713547001</v>
      </c>
      <c r="BL24" s="8">
        <f t="shared" ref="BL24:BL87" si="109">SUM(O24,R24,U24,AA24,AB24,AH24,AI24,AJ24,AK24,AR24,AS24,AT24,AU24,AV24,BD24,BE24,BF24,BG24,BH24,BI24)</f>
        <v>8.4125608989218642E-2</v>
      </c>
      <c r="BM24" s="8">
        <f t="shared" ref="BM24:BM87" si="110">SUM(S24:BI24)</f>
        <v>0.53191690445718354</v>
      </c>
      <c r="BN24" s="8">
        <f t="shared" ref="BN24:BN87" si="111">SUM(M24:R24)</f>
        <v>0.46008816677038511</v>
      </c>
    </row>
    <row r="25" spans="1:66" x14ac:dyDescent="0.25">
      <c r="A25" t="s">
        <v>16</v>
      </c>
      <c r="B25" t="s">
        <v>65</v>
      </c>
      <c r="C25" t="s">
        <v>66</v>
      </c>
      <c r="D25" s="4" t="s">
        <v>440</v>
      </c>
      <c r="E25">
        <f>VLOOKUP(A25,home!$A$2:$E$405,3,FALSE)</f>
        <v>1.62745098039216</v>
      </c>
      <c r="F25">
        <f>VLOOKUP(B25,home!$B$2:$E$405,3,FALSE)</f>
        <v>1.08</v>
      </c>
      <c r="G25">
        <f>VLOOKUP(C25,away!$B$2:$E$405,4,FALSE)</f>
        <v>0.96</v>
      </c>
      <c r="H25">
        <f>VLOOKUP(A25,away!$A$2:$E$405,3,FALSE)</f>
        <v>1.3529411764705901</v>
      </c>
      <c r="I25">
        <f>VLOOKUP(C25,away!$B$2:$E$405,3,FALSE)</f>
        <v>0.75</v>
      </c>
      <c r="J25">
        <f>VLOOKUP(B25,home!$B$2:$E$405,4,FALSE)</f>
        <v>0.92</v>
      </c>
      <c r="K25" s="3">
        <f t="shared" si="56"/>
        <v>1.6873411764705915</v>
      </c>
      <c r="L25" s="3">
        <f t="shared" si="57"/>
        <v>0.93352941176470705</v>
      </c>
      <c r="M25" s="5">
        <f t="shared" si="58"/>
        <v>7.2739509093071322E-2</v>
      </c>
      <c r="N25" s="5">
        <f t="shared" si="59"/>
        <v>0.12273636884899625</v>
      </c>
      <c r="O25" s="5">
        <f t="shared" si="60"/>
        <v>6.7904471135708425E-2</v>
      </c>
      <c r="P25" s="5">
        <f t="shared" si="61"/>
        <v>0.11457801021373956</v>
      </c>
      <c r="Q25" s="5">
        <f t="shared" si="62"/>
        <v>0.10354906450469691</v>
      </c>
      <c r="R25" s="5">
        <f t="shared" si="63"/>
        <v>3.1695410497755698E-2</v>
      </c>
      <c r="S25" s="5">
        <f t="shared" si="64"/>
        <v>4.5120322463759611E-2</v>
      </c>
      <c r="T25" s="5">
        <f t="shared" si="65"/>
        <v>9.66660972758554E-2</v>
      </c>
      <c r="U25" s="5">
        <f t="shared" si="66"/>
        <v>5.3480971238001433E-2</v>
      </c>
      <c r="V25" s="5">
        <f t="shared" si="67"/>
        <v>7.896971952164631E-3</v>
      </c>
      <c r="W25" s="5">
        <f t="shared" si="68"/>
        <v>5.8240866774594835E-2</v>
      </c>
      <c r="X25" s="5">
        <f t="shared" si="69"/>
        <v>5.4369562100754179E-2</v>
      </c>
      <c r="Y25" s="5">
        <f t="shared" si="70"/>
        <v>2.5377792662910875E-2</v>
      </c>
      <c r="Z25" s="5">
        <f t="shared" si="71"/>
        <v>9.8628659725369366E-3</v>
      </c>
      <c r="AA25" s="5">
        <f t="shared" si="72"/>
        <v>1.6642019873472236E-2</v>
      </c>
      <c r="AB25" s="5">
        <f t="shared" si="73"/>
        <v>1.4040382696075807E-2</v>
      </c>
      <c r="AC25" s="5">
        <f t="shared" si="74"/>
        <v>7.7744830858959629E-4</v>
      </c>
      <c r="AD25" s="5">
        <f t="shared" si="75"/>
        <v>2.4568053165527948E-2</v>
      </c>
      <c r="AE25" s="5">
        <f t="shared" si="76"/>
        <v>2.2935000219819351E-2</v>
      </c>
      <c r="AF25" s="5">
        <f t="shared" si="77"/>
        <v>1.0705248632015692E-2</v>
      </c>
      <c r="AG25" s="5">
        <f t="shared" si="78"/>
        <v>3.3312214860801818E-3</v>
      </c>
      <c r="AH25" s="5">
        <f t="shared" si="79"/>
        <v>2.3018188674141377E-3</v>
      </c>
      <c r="AI25" s="5">
        <f t="shared" si="80"/>
        <v>3.8839537557647753E-3</v>
      </c>
      <c r="AJ25" s="5">
        <f t="shared" si="81"/>
        <v>3.2767775498047545E-3</v>
      </c>
      <c r="AK25" s="5">
        <f t="shared" si="82"/>
        <v>1.8430138953066594E-3</v>
      </c>
      <c r="AL25" s="5">
        <f t="shared" si="83"/>
        <v>4.8984922418575045E-5</v>
      </c>
      <c r="AM25" s="5">
        <f t="shared" si="84"/>
        <v>8.2909375463827897E-3</v>
      </c>
      <c r="AN25" s="5">
        <f t="shared" si="85"/>
        <v>7.7398340506526489E-3</v>
      </c>
      <c r="AO25" s="5">
        <f t="shared" si="86"/>
        <v>3.6126813642311079E-3</v>
      </c>
      <c r="AP25" s="5">
        <f t="shared" si="87"/>
        <v>1.1241814362813289E-3</v>
      </c>
      <c r="AQ25" s="5">
        <f t="shared" si="88"/>
        <v>2.6236410873212808E-4</v>
      </c>
      <c r="AR25" s="5">
        <f t="shared" si="89"/>
        <v>4.2976312265720492E-4</v>
      </c>
      <c r="AS25" s="5">
        <f t="shared" si="90"/>
        <v>7.2515701298808319E-4</v>
      </c>
      <c r="AT25" s="5">
        <f t="shared" si="91"/>
        <v>6.1179364371060621E-4</v>
      </c>
      <c r="AU25" s="5">
        <f t="shared" si="92"/>
        <v>3.4410153551196152E-4</v>
      </c>
      <c r="AV25" s="5">
        <f t="shared" si="93"/>
        <v>1.4515417243902249E-4</v>
      </c>
      <c r="AW25" s="5">
        <f t="shared" si="94"/>
        <v>2.1433388398827882E-6</v>
      </c>
      <c r="AX25" s="5">
        <f t="shared" si="95"/>
        <v>2.3316067189262904E-3</v>
      </c>
      <c r="AY25" s="5">
        <f t="shared" si="96"/>
        <v>2.1766234487858981E-3</v>
      </c>
      <c r="AZ25" s="5">
        <f t="shared" si="97"/>
        <v>1.0159710038891835E-3</v>
      </c>
      <c r="BA25" s="5">
        <f t="shared" si="98"/>
        <v>3.161462712102229E-4</v>
      </c>
      <c r="BB25" s="5">
        <f t="shared" si="99"/>
        <v>7.3782960648621231E-5</v>
      </c>
      <c r="BC25" s="5">
        <f t="shared" si="100"/>
        <v>1.3775712770513184E-5</v>
      </c>
      <c r="BD25" s="5">
        <f t="shared" si="101"/>
        <v>6.6866085848723997E-5</v>
      </c>
      <c r="BE25" s="5">
        <f t="shared" si="102"/>
        <v>1.1282589996196951E-4</v>
      </c>
      <c r="BF25" s="5">
        <f t="shared" si="103"/>
        <v>9.5187893389091474E-5</v>
      </c>
      <c r="BG25" s="5">
        <f t="shared" si="104"/>
        <v>5.3538150672302293E-5</v>
      </c>
      <c r="BH25" s="5">
        <f t="shared" si="105"/>
        <v>2.258428153536558E-5</v>
      </c>
      <c r="BI25" s="5">
        <f t="shared" si="106"/>
        <v>7.6214776351253593E-6</v>
      </c>
      <c r="BJ25" s="8">
        <f t="shared" si="107"/>
        <v>0.54943718029376243</v>
      </c>
      <c r="BK25" s="8">
        <f t="shared" si="108"/>
        <v>0.24333787040252919</v>
      </c>
      <c r="BL25" s="8">
        <f t="shared" si="109"/>
        <v>0.19768341278565341</v>
      </c>
      <c r="BM25" s="8">
        <f t="shared" si="110"/>
        <v>0.48494401505056778</v>
      </c>
      <c r="BN25" s="8">
        <f t="shared" si="111"/>
        <v>0.51320283429396818</v>
      </c>
    </row>
    <row r="26" spans="1:66" x14ac:dyDescent="0.25">
      <c r="A26" t="s">
        <v>16</v>
      </c>
      <c r="B26" t="s">
        <v>67</v>
      </c>
      <c r="C26" t="s">
        <v>68</v>
      </c>
      <c r="D26" s="4" t="s">
        <v>440</v>
      </c>
      <c r="E26">
        <f>VLOOKUP(A26,home!$A$2:$E$405,3,FALSE)</f>
        <v>1.62745098039216</v>
      </c>
      <c r="F26">
        <f>VLOOKUP(B26,home!$B$2:$E$405,3,FALSE)</f>
        <v>1.31</v>
      </c>
      <c r="G26">
        <f>VLOOKUP(C26,away!$B$2:$E$405,4,FALSE)</f>
        <v>1.0900000000000001</v>
      </c>
      <c r="H26">
        <f>VLOOKUP(A26,away!$A$2:$E$405,3,FALSE)</f>
        <v>1.3529411764705901</v>
      </c>
      <c r="I26">
        <f>VLOOKUP(C26,away!$B$2:$E$405,3,FALSE)</f>
        <v>0.82</v>
      </c>
      <c r="J26">
        <f>VLOOKUP(B26,home!$B$2:$E$405,4,FALSE)</f>
        <v>0.65</v>
      </c>
      <c r="K26" s="3">
        <f t="shared" si="56"/>
        <v>2.3238372549019655</v>
      </c>
      <c r="L26" s="3">
        <f t="shared" si="57"/>
        <v>0.72111764705882453</v>
      </c>
      <c r="M26" s="5">
        <f t="shared" si="58"/>
        <v>4.759845853627679E-2</v>
      </c>
      <c r="N26" s="5">
        <f t="shared" si="59"/>
        <v>0.11061107122250646</v>
      </c>
      <c r="O26" s="5">
        <f t="shared" si="60"/>
        <v>3.4324088423306934E-2</v>
      </c>
      <c r="P26" s="5">
        <f t="shared" si="61"/>
        <v>7.9763595418629915E-2</v>
      </c>
      <c r="Q26" s="5">
        <f t="shared" si="62"/>
        <v>0.12852106405573765</v>
      </c>
      <c r="R26" s="5">
        <f t="shared" si="63"/>
        <v>1.2375852940627067E-2</v>
      </c>
      <c r="S26" s="5">
        <f t="shared" si="64"/>
        <v>3.3416161729575539E-2</v>
      </c>
      <c r="T26" s="5">
        <f t="shared" si="65"/>
        <v>9.267880730936999E-2</v>
      </c>
      <c r="U26" s="5">
        <f t="shared" si="66"/>
        <v>2.8759468124617219E-2</v>
      </c>
      <c r="V26" s="5">
        <f t="shared" si="67"/>
        <v>6.2219409960512801E-3</v>
      </c>
      <c r="W26" s="5">
        <f t="shared" si="68"/>
        <v>9.955401223078833E-2</v>
      </c>
      <c r="X26" s="5">
        <f t="shared" si="69"/>
        <v>7.1790155055131519E-2</v>
      </c>
      <c r="Y26" s="5">
        <f t="shared" si="70"/>
        <v>2.5884573847672305E-2</v>
      </c>
      <c r="Z26" s="5">
        <f t="shared" si="71"/>
        <v>2.9748153176303422E-3</v>
      </c>
      <c r="AA26" s="5">
        <f t="shared" si="72"/>
        <v>6.9129866615624128E-3</v>
      </c>
      <c r="AB26" s="5">
        <f t="shared" si="73"/>
        <v>8.0323279733895518E-3</v>
      </c>
      <c r="AC26" s="5">
        <f t="shared" si="74"/>
        <v>6.516550109881479E-4</v>
      </c>
      <c r="AD26" s="5">
        <f t="shared" si="75"/>
        <v>5.7836830624217982E-2</v>
      </c>
      <c r="AE26" s="5">
        <f t="shared" si="76"/>
        <v>4.1707159213075835E-2</v>
      </c>
      <c r="AF26" s="5">
        <f t="shared" si="77"/>
        <v>1.5037884258620508E-2</v>
      </c>
      <c r="AG26" s="5">
        <f t="shared" si="78"/>
        <v>3.6146945711064533E-3</v>
      </c>
      <c r="AH26" s="5">
        <f t="shared" si="79"/>
        <v>5.3629795557103542E-4</v>
      </c>
      <c r="AI26" s="5">
        <f t="shared" si="80"/>
        <v>1.2462691688837309E-3</v>
      </c>
      <c r="AJ26" s="5">
        <f t="shared" si="81"/>
        <v>1.4480633621438621E-3</v>
      </c>
      <c r="AK26" s="5">
        <f t="shared" si="82"/>
        <v>1.1216878628028343E-3</v>
      </c>
      <c r="AL26" s="5">
        <f t="shared" si="83"/>
        <v>4.3680697440541343E-5</v>
      </c>
      <c r="AM26" s="5">
        <f t="shared" si="84"/>
        <v>2.6880676342002516E-2</v>
      </c>
      <c r="AN26" s="5">
        <f t="shared" si="85"/>
        <v>1.9384130075094663E-2</v>
      </c>
      <c r="AO26" s="5">
        <f t="shared" si="86"/>
        <v>6.9891191350172285E-3</v>
      </c>
      <c r="AP26" s="5">
        <f t="shared" si="87"/>
        <v>1.6799923818858107E-3</v>
      </c>
      <c r="AQ26" s="5">
        <f t="shared" si="88"/>
        <v>3.0286803837556138E-4</v>
      </c>
      <c r="AR26" s="5">
        <f t="shared" si="89"/>
        <v>7.7346783968768647E-5</v>
      </c>
      <c r="AS26" s="5">
        <f t="shared" si="90"/>
        <v>1.7974133813347865E-4</v>
      </c>
      <c r="AT26" s="5">
        <f t="shared" si="91"/>
        <v>2.0884480890025455E-4</v>
      </c>
      <c r="AU26" s="5">
        <f t="shared" si="92"/>
        <v>1.6177378247176434E-4</v>
      </c>
      <c r="AV26" s="5">
        <f t="shared" si="93"/>
        <v>9.3983985643573173E-5</v>
      </c>
      <c r="AW26" s="5">
        <f t="shared" si="94"/>
        <v>2.0332879965450506E-6</v>
      </c>
      <c r="AX26" s="5">
        <f t="shared" si="95"/>
        <v>1.0411052853417884E-2</v>
      </c>
      <c r="AY26" s="5">
        <f t="shared" si="96"/>
        <v>7.5075939370617649E-3</v>
      </c>
      <c r="AZ26" s="5">
        <f t="shared" si="97"/>
        <v>2.7069292374835383E-3</v>
      </c>
      <c r="BA26" s="5">
        <f t="shared" si="98"/>
        <v>6.5067148082962256E-4</v>
      </c>
      <c r="BB26" s="5">
        <f t="shared" si="99"/>
        <v>1.1730267181603458E-4</v>
      </c>
      <c r="BC26" s="5">
        <f t="shared" si="100"/>
        <v>1.6917805338738477E-5</v>
      </c>
      <c r="BD26" s="5">
        <f t="shared" si="101"/>
        <v>9.2960218105209377E-6</v>
      </c>
      <c r="BE26" s="5">
        <f t="shared" si="102"/>
        <v>2.1602441805669774E-5</v>
      </c>
      <c r="BF26" s="5">
        <f t="shared" si="103"/>
        <v>2.5100279532433561E-5</v>
      </c>
      <c r="BG26" s="5">
        <f t="shared" si="104"/>
        <v>1.9442988228640793E-5</v>
      </c>
      <c r="BH26" s="5">
        <f t="shared" si="105"/>
        <v>1.1295585098083967E-5</v>
      </c>
      <c r="BI26" s="5">
        <f t="shared" si="106"/>
        <v>5.2498202933685956E-6</v>
      </c>
      <c r="BJ26" s="8">
        <f t="shared" si="107"/>
        <v>0.72388350634655041</v>
      </c>
      <c r="BK26" s="8">
        <f t="shared" si="108"/>
        <v>0.17520308632602399</v>
      </c>
      <c r="BL26" s="8">
        <f t="shared" si="109"/>
        <v>9.5570720308791213E-2</v>
      </c>
      <c r="BM26" s="8">
        <f t="shared" si="110"/>
        <v>0.57693243705284569</v>
      </c>
      <c r="BN26" s="8">
        <f t="shared" si="111"/>
        <v>0.41319413059708482</v>
      </c>
    </row>
    <row r="27" spans="1:66" x14ac:dyDescent="0.25">
      <c r="A27" t="s">
        <v>69</v>
      </c>
      <c r="B27" t="s">
        <v>70</v>
      </c>
      <c r="C27" t="s">
        <v>71</v>
      </c>
      <c r="D27" s="4" t="s">
        <v>440</v>
      </c>
      <c r="E27">
        <f>VLOOKUP(A27,home!$A$2:$E$405,3,FALSE)</f>
        <v>1.3729729729729701</v>
      </c>
      <c r="F27">
        <f>VLOOKUP(B27,home!$B$2:$E$405,3,FALSE)</f>
        <v>0.87</v>
      </c>
      <c r="G27">
        <f>VLOOKUP(C27,away!$B$2:$E$405,4,FALSE)</f>
        <v>1.38</v>
      </c>
      <c r="H27">
        <f>VLOOKUP(A27,away!$A$2:$E$405,3,FALSE)</f>
        <v>1.34594594594595</v>
      </c>
      <c r="I27">
        <f>VLOOKUP(C27,away!$B$2:$E$405,3,FALSE)</f>
        <v>0.73</v>
      </c>
      <c r="J27">
        <f>VLOOKUP(B27,home!$B$2:$E$405,4,FALSE)</f>
        <v>0.97</v>
      </c>
      <c r="K27" s="3">
        <f t="shared" si="56"/>
        <v>1.6483913513513477</v>
      </c>
      <c r="L27" s="3">
        <f t="shared" si="57"/>
        <v>0.95306432432432708</v>
      </c>
      <c r="M27" s="5">
        <f t="shared" si="58"/>
        <v>7.4165538627559091E-2</v>
      </c>
      <c r="N27" s="5">
        <f t="shared" si="59"/>
        <v>0.12225383244198269</v>
      </c>
      <c r="O27" s="5">
        <f t="shared" si="60"/>
        <v>7.0684528960224383E-2</v>
      </c>
      <c r="P27" s="5">
        <f t="shared" si="61"/>
        <v>0.11651576621237775</v>
      </c>
      <c r="Q27" s="5">
        <f t="shared" si="62"/>
        <v>0.10076108003346058</v>
      </c>
      <c r="R27" s="5">
        <f t="shared" si="63"/>
        <v>3.3683451416829789E-2</v>
      </c>
      <c r="S27" s="5">
        <f t="shared" si="64"/>
        <v>4.576223683964728E-2</v>
      </c>
      <c r="T27" s="5">
        <f t="shared" si="65"/>
        <v>9.6031790660279559E-2</v>
      </c>
      <c r="U27" s="5">
        <f t="shared" si="66"/>
        <v>5.5523509999165527E-2</v>
      </c>
      <c r="V27" s="5">
        <f t="shared" si="67"/>
        <v>7.9881695695473483E-3</v>
      </c>
      <c r="W27" s="5">
        <f t="shared" si="68"/>
        <v>5.5364564293325799E-2</v>
      </c>
      <c r="X27" s="5">
        <f t="shared" si="69"/>
        <v>5.2765991059729324E-2</v>
      </c>
      <c r="Y27" s="5">
        <f t="shared" si="70"/>
        <v>2.5144691808322205E-2</v>
      </c>
      <c r="Z27" s="5">
        <f t="shared" si="71"/>
        <v>1.0700831955164062E-2</v>
      </c>
      <c r="AA27" s="5">
        <f t="shared" si="72"/>
        <v>1.7639158847156569E-2</v>
      </c>
      <c r="AB27" s="5">
        <f t="shared" si="73"/>
        <v>1.4538118444382755E-2</v>
      </c>
      <c r="AC27" s="5">
        <f t="shared" si="74"/>
        <v>7.8434987736032029E-4</v>
      </c>
      <c r="AD27" s="5">
        <f t="shared" si="75"/>
        <v>2.281561723811348E-2</v>
      </c>
      <c r="AE27" s="5">
        <f t="shared" si="76"/>
        <v>2.1744750827085095E-2</v>
      </c>
      <c r="AF27" s="5">
        <f t="shared" si="77"/>
        <v>1.0362073127308353E-2</v>
      </c>
      <c r="AG27" s="5">
        <f t="shared" si="78"/>
        <v>3.2919074078924678E-3</v>
      </c>
      <c r="AH27" s="5">
        <f t="shared" si="79"/>
        <v>2.5496452942641505E-3</v>
      </c>
      <c r="AI27" s="5">
        <f t="shared" si="80"/>
        <v>4.2028132520786875E-3</v>
      </c>
      <c r="AJ27" s="5">
        <f t="shared" si="81"/>
        <v>3.4639405080356717E-3</v>
      </c>
      <c r="AK27" s="5">
        <f t="shared" si="82"/>
        <v>1.9033098583471984E-3</v>
      </c>
      <c r="AL27" s="5">
        <f t="shared" si="83"/>
        <v>4.9289267565711742E-5</v>
      </c>
      <c r="AM27" s="5">
        <f t="shared" si="84"/>
        <v>7.5218132262097927E-3</v>
      </c>
      <c r="AN27" s="5">
        <f t="shared" si="85"/>
        <v>7.1687718401314236E-3</v>
      </c>
      <c r="AO27" s="5">
        <f t="shared" si="86"/>
        <v>3.416150345025059E-3</v>
      </c>
      <c r="AP27" s="5">
        <f t="shared" si="87"/>
        <v>1.085270340123875E-3</v>
      </c>
      <c r="AQ27" s="5">
        <f t="shared" si="88"/>
        <v>2.5858311085484836E-4</v>
      </c>
      <c r="AR27" s="5">
        <f t="shared" si="89"/>
        <v>4.8599519392891278E-4</v>
      </c>
      <c r="AS27" s="5">
        <f t="shared" si="90"/>
        <v>8.0111027447074068E-4</v>
      </c>
      <c r="AT27" s="5">
        <f t="shared" si="91"/>
        <v>6.6027162395813693E-4</v>
      </c>
      <c r="AU27" s="5">
        <f t="shared" si="92"/>
        <v>3.6279534482510078E-4</v>
      </c>
      <c r="AV27" s="5">
        <f t="shared" si="93"/>
        <v>1.4950717718005655E-4</v>
      </c>
      <c r="AW27" s="5">
        <f t="shared" si="94"/>
        <v>2.1509603467010606E-6</v>
      </c>
      <c r="AX27" s="5">
        <f t="shared" si="95"/>
        <v>2.0664819780940652E-3</v>
      </c>
      <c r="AY27" s="5">
        <f t="shared" si="96"/>
        <v>1.9694902501806192E-3</v>
      </c>
      <c r="AZ27" s="5">
        <f t="shared" si="97"/>
        <v>9.385254472758708E-4</v>
      </c>
      <c r="BA27" s="5">
        <f t="shared" si="98"/>
        <v>2.9815837375638823E-4</v>
      </c>
      <c r="BB27" s="5">
        <f t="shared" si="99"/>
        <v>7.1041027256443074E-5</v>
      </c>
      <c r="BC27" s="5">
        <f t="shared" si="100"/>
        <v>1.3541333728293609E-5</v>
      </c>
      <c r="BD27" s="5">
        <f t="shared" si="101"/>
        <v>7.71974468544549E-5</v>
      </c>
      <c r="BE27" s="5">
        <f t="shared" si="102"/>
        <v>1.2725160374128875E-4</v>
      </c>
      <c r="BF27" s="5">
        <f t="shared" si="103"/>
        <v>1.0488022152636462E-4</v>
      </c>
      <c r="BG27" s="5">
        <f t="shared" si="104"/>
        <v>5.7627883363957634E-5</v>
      </c>
      <c r="BH27" s="5">
        <f t="shared" si="105"/>
        <v>2.3748326133457998E-5</v>
      </c>
      <c r="BI27" s="5">
        <f t="shared" si="106"/>
        <v>7.8293070814926677E-6</v>
      </c>
      <c r="BJ27" s="8">
        <f t="shared" si="107"/>
        <v>0.53534412617013627</v>
      </c>
      <c r="BK27" s="8">
        <f t="shared" si="108"/>
        <v>0.24723484064423809</v>
      </c>
      <c r="BL27" s="8">
        <f t="shared" si="109"/>
        <v>0.20704669098354869</v>
      </c>
      <c r="BM27" s="8">
        <f t="shared" si="110"/>
        <v>0.48029495277081891</v>
      </c>
      <c r="BN27" s="8">
        <f t="shared" si="111"/>
        <v>0.51806419769243428</v>
      </c>
    </row>
    <row r="28" spans="1:66" x14ac:dyDescent="0.25">
      <c r="A28" t="s">
        <v>69</v>
      </c>
      <c r="B28" t="s">
        <v>72</v>
      </c>
      <c r="C28" t="s">
        <v>73</v>
      </c>
      <c r="D28" s="4" t="s">
        <v>440</v>
      </c>
      <c r="E28">
        <f>VLOOKUP(A28,home!$A$2:$E$405,3,FALSE)</f>
        <v>1.3729729729729701</v>
      </c>
      <c r="F28">
        <f>VLOOKUP(B28,home!$B$2:$E$405,3,FALSE)</f>
        <v>1.05</v>
      </c>
      <c r="G28">
        <f>VLOOKUP(C28,away!$B$2:$E$405,4,FALSE)</f>
        <v>1.02</v>
      </c>
      <c r="H28">
        <f>VLOOKUP(A28,away!$A$2:$E$405,3,FALSE)</f>
        <v>1.34594594594595</v>
      </c>
      <c r="I28">
        <f>VLOOKUP(C28,away!$B$2:$E$405,3,FALSE)</f>
        <v>0.87</v>
      </c>
      <c r="J28">
        <f>VLOOKUP(B28,home!$B$2:$E$405,4,FALSE)</f>
        <v>1.1599999999999999</v>
      </c>
      <c r="K28" s="3">
        <f t="shared" si="56"/>
        <v>1.4704540540540512</v>
      </c>
      <c r="L28" s="3">
        <f t="shared" si="57"/>
        <v>1.3583286486486528</v>
      </c>
      <c r="M28" s="5">
        <f t="shared" si="58"/>
        <v>5.90847335974704E-2</v>
      </c>
      <c r="N28" s="5">
        <f t="shared" si="59"/>
        <v>8.6881386051103945E-2</v>
      </c>
      <c r="O28" s="5">
        <f t="shared" si="60"/>
        <v>8.0256486343217609E-2</v>
      </c>
      <c r="P28" s="5">
        <f t="shared" si="61"/>
        <v>0.11801347570751793</v>
      </c>
      <c r="Q28" s="5">
        <f t="shared" si="62"/>
        <v>6.3877543170340459E-2</v>
      </c>
      <c r="R28" s="5">
        <f t="shared" si="63"/>
        <v>5.4507342319935939E-2</v>
      </c>
      <c r="S28" s="5">
        <f t="shared" si="64"/>
        <v>5.8928845069571398E-2</v>
      </c>
      <c r="T28" s="5">
        <f t="shared" si="65"/>
        <v>8.6766696893564518E-2</v>
      </c>
      <c r="U28" s="5">
        <f t="shared" si="66"/>
        <v>8.0150542490061746E-2</v>
      </c>
      <c r="V28" s="5">
        <f t="shared" si="67"/>
        <v>1.3078012246443177E-2</v>
      </c>
      <c r="W28" s="5">
        <f t="shared" si="68"/>
        <v>3.13096641059466E-2</v>
      </c>
      <c r="X28" s="5">
        <f t="shared" si="69"/>
        <v>4.2528813734673675E-2</v>
      </c>
      <c r="Y28" s="5">
        <f t="shared" si="70"/>
        <v>2.8884053044424787E-2</v>
      </c>
      <c r="Z28" s="5">
        <f t="shared" si="71"/>
        <v>2.4679628211622704E-2</v>
      </c>
      <c r="AA28" s="5">
        <f t="shared" si="72"/>
        <v>3.6290259356327334E-2</v>
      </c>
      <c r="AB28" s="5">
        <f t="shared" si="73"/>
        <v>2.668157949659225E-2</v>
      </c>
      <c r="AC28" s="5">
        <f t="shared" si="74"/>
        <v>1.6325935510081589E-3</v>
      </c>
      <c r="AD28" s="5">
        <f t="shared" si="75"/>
        <v>1.1509855628914946E-2</v>
      </c>
      <c r="AE28" s="5">
        <f t="shared" si="76"/>
        <v>1.5634166642565128E-2</v>
      </c>
      <c r="AF28" s="5">
        <f t="shared" si="77"/>
        <v>1.061816822417167E-2</v>
      </c>
      <c r="AG28" s="5">
        <f t="shared" si="78"/>
        <v>4.8076540316877242E-3</v>
      </c>
      <c r="AH28" s="5">
        <f t="shared" si="79"/>
        <v>8.3807615094611612E-3</v>
      </c>
      <c r="AI28" s="5">
        <f t="shared" si="80"/>
        <v>1.2323524737647314E-2</v>
      </c>
      <c r="AJ28" s="5">
        <f t="shared" si="81"/>
        <v>9.0605884553544413E-3</v>
      </c>
      <c r="AK28" s="5">
        <f t="shared" si="82"/>
        <v>4.4410596754304249E-3</v>
      </c>
      <c r="AL28" s="5">
        <f t="shared" si="83"/>
        <v>1.3043507359092188E-4</v>
      </c>
      <c r="AM28" s="5">
        <f t="shared" si="84"/>
        <v>3.3849427742229637E-3</v>
      </c>
      <c r="AN28" s="5">
        <f t="shared" si="85"/>
        <v>4.5978647442632995E-3</v>
      </c>
      <c r="AO28" s="5">
        <f t="shared" si="86"/>
        <v>3.1227057023722267E-3</v>
      </c>
      <c r="AP28" s="5">
        <f t="shared" si="87"/>
        <v>1.4138868722769031E-3</v>
      </c>
      <c r="AQ28" s="5">
        <f t="shared" si="88"/>
        <v>4.8013076114048923E-4</v>
      </c>
      <c r="AR28" s="5">
        <f t="shared" si="89"/>
        <v>2.276765691158603E-3</v>
      </c>
      <c r="AS28" s="5">
        <f t="shared" si="90"/>
        <v>3.3478793406953415E-3</v>
      </c>
      <c r="AT28" s="5">
        <f t="shared" si="91"/>
        <v>2.4614513745046347E-3</v>
      </c>
      <c r="AU28" s="5">
        <f t="shared" si="92"/>
        <v>1.2064837174990857E-3</v>
      </c>
      <c r="AV28" s="5">
        <f t="shared" si="93"/>
        <v>4.4351971838668328E-4</v>
      </c>
      <c r="AW28" s="5">
        <f t="shared" si="94"/>
        <v>7.2368272608002353E-6</v>
      </c>
      <c r="AX28" s="5">
        <f t="shared" si="95"/>
        <v>8.2956713751618672E-4</v>
      </c>
      <c r="AY28" s="5">
        <f t="shared" si="96"/>
        <v>1.1268248088656928E-3</v>
      </c>
      <c r="AZ28" s="5">
        <f t="shared" si="97"/>
        <v>7.6529920994515674E-4</v>
      </c>
      <c r="BA28" s="5">
        <f t="shared" si="98"/>
        <v>3.4650928055222885E-4</v>
      </c>
      <c r="BB28" s="5">
        <f t="shared" si="99"/>
        <v>1.1766837069918151E-4</v>
      </c>
      <c r="BC28" s="5">
        <f t="shared" si="100"/>
        <v>3.1966463792101572E-5</v>
      </c>
      <c r="BD28" s="5">
        <f t="shared" si="101"/>
        <v>5.1543267742684684E-4</v>
      </c>
      <c r="BE28" s="5">
        <f t="shared" si="102"/>
        <v>7.5792007011424095E-4</v>
      </c>
      <c r="BF28" s="5">
        <f t="shared" si="103"/>
        <v>5.5724331987420819E-4</v>
      </c>
      <c r="BG28" s="5">
        <f t="shared" si="104"/>
        <v>2.7313356626785601E-4</v>
      </c>
      <c r="BH28" s="5">
        <f t="shared" si="105"/>
        <v>1.0040758995420242E-4</v>
      </c>
      <c r="BI28" s="5">
        <f t="shared" si="106"/>
        <v>2.9528949541190745E-5</v>
      </c>
      <c r="BJ28" s="8">
        <f t="shared" si="107"/>
        <v>0.39903536765303987</v>
      </c>
      <c r="BK28" s="8">
        <f t="shared" si="108"/>
        <v>0.25199492005446761</v>
      </c>
      <c r="BL28" s="8">
        <f t="shared" si="109"/>
        <v>0.32406191039945109</v>
      </c>
      <c r="BM28" s="8">
        <f t="shared" si="110"/>
        <v>0.53603127114739013</v>
      </c>
      <c r="BN28" s="8">
        <f t="shared" si="111"/>
        <v>0.46262096718958623</v>
      </c>
    </row>
    <row r="29" spans="1:66" x14ac:dyDescent="0.25">
      <c r="A29" t="s">
        <v>69</v>
      </c>
      <c r="B29" t="s">
        <v>74</v>
      </c>
      <c r="C29" t="s">
        <v>75</v>
      </c>
      <c r="D29" s="4" t="s">
        <v>440</v>
      </c>
      <c r="E29">
        <f>VLOOKUP(A29,home!$A$2:$E$405,3,FALSE)</f>
        <v>1.3729729729729701</v>
      </c>
      <c r="F29">
        <f>VLOOKUP(B29,home!$B$2:$E$405,3,FALSE)</f>
        <v>1.0900000000000001</v>
      </c>
      <c r="G29">
        <f>VLOOKUP(C29,away!$B$2:$E$405,4,FALSE)</f>
        <v>1.02</v>
      </c>
      <c r="H29">
        <f>VLOOKUP(A29,away!$A$2:$E$405,3,FALSE)</f>
        <v>1.34594594594595</v>
      </c>
      <c r="I29">
        <f>VLOOKUP(C29,away!$B$2:$E$405,3,FALSE)</f>
        <v>0.36</v>
      </c>
      <c r="J29">
        <f>VLOOKUP(B29,home!$B$2:$E$405,4,FALSE)</f>
        <v>0.82</v>
      </c>
      <c r="K29" s="3">
        <f t="shared" si="56"/>
        <v>1.5264713513513481</v>
      </c>
      <c r="L29" s="3">
        <f t="shared" si="57"/>
        <v>0.39732324324324436</v>
      </c>
      <c r="M29" s="5">
        <f t="shared" si="58"/>
        <v>0.14605170230355233</v>
      </c>
      <c r="N29" s="5">
        <f t="shared" si="59"/>
        <v>0.22294373938246831</v>
      </c>
      <c r="O29" s="5">
        <f t="shared" si="60"/>
        <v>5.802973604044423E-2</v>
      </c>
      <c r="P29" s="5">
        <f t="shared" si="61"/>
        <v>8.8580729592218924E-2</v>
      </c>
      <c r="Q29" s="5">
        <f t="shared" si="62"/>
        <v>0.17015861556523965</v>
      </c>
      <c r="R29" s="5">
        <f t="shared" si="63"/>
        <v>1.1528281464069343E-2</v>
      </c>
      <c r="S29" s="5">
        <f t="shared" si="64"/>
        <v>1.3431109551160237E-2</v>
      </c>
      <c r="T29" s="5">
        <f t="shared" si="65"/>
        <v>6.7607973002161412E-2</v>
      </c>
      <c r="U29" s="5">
        <f t="shared" si="66"/>
        <v>1.7597591385216625E-2</v>
      </c>
      <c r="V29" s="5">
        <f t="shared" si="67"/>
        <v>9.0511135174892187E-4</v>
      </c>
      <c r="W29" s="5">
        <f t="shared" si="68"/>
        <v>8.6580750615315324E-2</v>
      </c>
      <c r="X29" s="5">
        <f t="shared" si="69"/>
        <v>3.4400544636911605E-2</v>
      </c>
      <c r="Y29" s="5">
        <f t="shared" si="70"/>
        <v>6.8340679822358578E-3</v>
      </c>
      <c r="Z29" s="5">
        <f t="shared" si="71"/>
        <v>1.5268180601083362E-3</v>
      </c>
      <c r="AA29" s="5">
        <f t="shared" si="72"/>
        <v>2.3306440274812154E-3</v>
      </c>
      <c r="AB29" s="5">
        <f t="shared" si="73"/>
        <v>1.7788306690741003E-3</v>
      </c>
      <c r="AC29" s="5">
        <f t="shared" si="74"/>
        <v>3.4309521318297985E-5</v>
      </c>
      <c r="AD29" s="5">
        <f t="shared" si="75"/>
        <v>3.3040758848193616E-2</v>
      </c>
      <c r="AE29" s="5">
        <f t="shared" si="76"/>
        <v>1.312786146478221E-2</v>
      </c>
      <c r="AF29" s="5">
        <f t="shared" si="77"/>
        <v>2.6080022470176384E-3</v>
      </c>
      <c r="AG29" s="5">
        <f t="shared" si="78"/>
        <v>3.4540663705690563E-4</v>
      </c>
      <c r="AH29" s="5">
        <f t="shared" si="79"/>
        <v>1.5166007587115075E-4</v>
      </c>
      <c r="AI29" s="5">
        <f t="shared" si="80"/>
        <v>2.3150476096108342E-4</v>
      </c>
      <c r="AJ29" s="5">
        <f t="shared" si="81"/>
        <v>1.7669269265426798E-4</v>
      </c>
      <c r="AK29" s="5">
        <f t="shared" si="82"/>
        <v>8.9905444443289653E-5</v>
      </c>
      <c r="AL29" s="5">
        <f t="shared" si="83"/>
        <v>8.3235248405884674E-7</v>
      </c>
      <c r="AM29" s="5">
        <f t="shared" si="84"/>
        <v>1.0087154361735217E-2</v>
      </c>
      <c r="AN29" s="5">
        <f t="shared" si="85"/>
        <v>4.0078608860998751E-3</v>
      </c>
      <c r="AO29" s="5">
        <f t="shared" si="86"/>
        <v>7.9620814286647274E-4</v>
      </c>
      <c r="AP29" s="5">
        <f t="shared" si="87"/>
        <v>1.054506672067958E-4</v>
      </c>
      <c r="AQ29" s="5">
        <f t="shared" si="88"/>
        <v>1.0474500274192035E-5</v>
      </c>
      <c r="AR29" s="5">
        <f t="shared" si="89"/>
        <v>1.205161464312843E-5</v>
      </c>
      <c r="AS29" s="5">
        <f t="shared" si="90"/>
        <v>1.8396444490261947E-5</v>
      </c>
      <c r="AT29" s="5">
        <f t="shared" si="91"/>
        <v>1.4040822740555113E-5</v>
      </c>
      <c r="AU29" s="5">
        <f t="shared" si="92"/>
        <v>7.1443045542866365E-6</v>
      </c>
      <c r="AV29" s="5">
        <f t="shared" si="93"/>
        <v>2.7263940568618788E-6</v>
      </c>
      <c r="AW29" s="5">
        <f t="shared" si="94"/>
        <v>1.4022886179068421E-8</v>
      </c>
      <c r="AX29" s="5">
        <f t="shared" si="95"/>
        <v>2.5662920249746013E-3</v>
      </c>
      <c r="AY29" s="5">
        <f t="shared" si="96"/>
        <v>1.0196474704721817E-3</v>
      </c>
      <c r="AZ29" s="5">
        <f t="shared" si="97"/>
        <v>2.0256481996638873E-4</v>
      </c>
      <c r="BA29" s="5">
        <f t="shared" si="98"/>
        <v>2.6827903745343155E-5</v>
      </c>
      <c r="BB29" s="5">
        <f t="shared" si="99"/>
        <v>2.6648374313793312E-6</v>
      </c>
      <c r="BC29" s="5">
        <f t="shared" si="100"/>
        <v>2.1176037019032661E-7</v>
      </c>
      <c r="BD29" s="5">
        <f t="shared" si="101"/>
        <v>7.9806443605425965E-7</v>
      </c>
      <c r="BE29" s="5">
        <f t="shared" si="102"/>
        <v>1.2182224981691971E-6</v>
      </c>
      <c r="BF29" s="5">
        <f t="shared" si="103"/>
        <v>9.2979087151347508E-7</v>
      </c>
      <c r="BG29" s="5">
        <f t="shared" si="104"/>
        <v>4.730997093711075E-7</v>
      </c>
      <c r="BH29" s="5">
        <f t="shared" si="105"/>
        <v>1.8054328817191115E-7</v>
      </c>
      <c r="BI29" s="5">
        <f t="shared" si="106"/>
        <v>5.5118831414638577E-8</v>
      </c>
      <c r="BJ29" s="8">
        <f t="shared" si="107"/>
        <v>0.65647307775652508</v>
      </c>
      <c r="BK29" s="8">
        <f t="shared" si="108"/>
        <v>0.25002344214295497</v>
      </c>
      <c r="BL29" s="8">
        <f t="shared" si="109"/>
        <v>9.1972860980335094E-2</v>
      </c>
      <c r="BM29" s="8">
        <f t="shared" si="110"/>
        <v>0.30168376114434464</v>
      </c>
      <c r="BN29" s="8">
        <f t="shared" si="111"/>
        <v>0.6972928043479929</v>
      </c>
    </row>
    <row r="30" spans="1:66" x14ac:dyDescent="0.25">
      <c r="A30" t="s">
        <v>69</v>
      </c>
      <c r="B30" t="s">
        <v>76</v>
      </c>
      <c r="C30" t="s">
        <v>77</v>
      </c>
      <c r="D30" s="4" t="s">
        <v>440</v>
      </c>
      <c r="E30">
        <f>VLOOKUP(A30,home!$A$2:$E$405,3,FALSE)</f>
        <v>1.3729729729729701</v>
      </c>
      <c r="F30">
        <f>VLOOKUP(B30,home!$B$2:$E$405,3,FALSE)</f>
        <v>0.51</v>
      </c>
      <c r="G30">
        <f>VLOOKUP(C30,away!$B$2:$E$405,4,FALSE)</f>
        <v>0.87</v>
      </c>
      <c r="H30">
        <f>VLOOKUP(A30,away!$A$2:$E$405,3,FALSE)</f>
        <v>1.34594594594595</v>
      </c>
      <c r="I30">
        <f>VLOOKUP(C30,away!$B$2:$E$405,3,FALSE)</f>
        <v>1.02</v>
      </c>
      <c r="J30">
        <f>VLOOKUP(B30,home!$B$2:$E$405,4,FALSE)</f>
        <v>1.1100000000000001</v>
      </c>
      <c r="K30" s="3">
        <f t="shared" si="56"/>
        <v>0.60918810810810686</v>
      </c>
      <c r="L30" s="3">
        <f t="shared" si="57"/>
        <v>1.5238800000000046</v>
      </c>
      <c r="M30" s="5">
        <f t="shared" si="58"/>
        <v>0.11847324694080878</v>
      </c>
      <c r="N30" s="5">
        <f t="shared" si="59"/>
        <v>7.2172493165295865E-2</v>
      </c>
      <c r="O30" s="5">
        <f t="shared" si="60"/>
        <v>0.18053901154816021</v>
      </c>
      <c r="P30" s="5">
        <f t="shared" si="61"/>
        <v>0.10998221888473138</v>
      </c>
      <c r="Q30" s="5">
        <f t="shared" si="62"/>
        <v>2.1983312284405924E-2</v>
      </c>
      <c r="R30" s="5">
        <f t="shared" si="63"/>
        <v>0.13755989445900563</v>
      </c>
      <c r="S30" s="5">
        <f t="shared" si="64"/>
        <v>2.5524936606262622E-2</v>
      </c>
      <c r="T30" s="5">
        <f t="shared" si="65"/>
        <v>3.34999299239606E-2</v>
      </c>
      <c r="U30" s="5">
        <f t="shared" si="66"/>
        <v>8.3799851857032495E-2</v>
      </c>
      <c r="V30" s="5">
        <f t="shared" si="67"/>
        <v>2.6328392811955431E-3</v>
      </c>
      <c r="W30" s="5">
        <f t="shared" si="68"/>
        <v>4.463990806828984E-3</v>
      </c>
      <c r="X30" s="5">
        <f t="shared" si="69"/>
        <v>6.8025863107105721E-3</v>
      </c>
      <c r="Y30" s="5">
        <f t="shared" si="70"/>
        <v>5.1831626135828293E-3</v>
      </c>
      <c r="Z30" s="5">
        <f t="shared" si="71"/>
        <v>6.9874923989396751E-2</v>
      </c>
      <c r="AA30" s="5">
        <f t="shared" si="72"/>
        <v>4.2566972749298375E-2</v>
      </c>
      <c r="AB30" s="5">
        <f t="shared" si="73"/>
        <v>1.2965646798517206E-2</v>
      </c>
      <c r="AC30" s="5">
        <f t="shared" si="74"/>
        <v>1.5275891055041248E-4</v>
      </c>
      <c r="AD30" s="5">
        <f t="shared" si="75"/>
        <v>6.7985252855603238E-4</v>
      </c>
      <c r="AE30" s="5">
        <f t="shared" si="76"/>
        <v>1.0360136712159696E-3</v>
      </c>
      <c r="AF30" s="5">
        <f t="shared" si="77"/>
        <v>7.8938025664629841E-4</v>
      </c>
      <c r="AG30" s="5">
        <f t="shared" si="78"/>
        <v>4.0097359516605516E-4</v>
      </c>
      <c r="AH30" s="5">
        <f t="shared" si="79"/>
        <v>2.6620249792240556E-2</v>
      </c>
      <c r="AI30" s="5">
        <f t="shared" si="80"/>
        <v>1.6216739608300248E-2</v>
      </c>
      <c r="AJ30" s="5">
        <f t="shared" si="81"/>
        <v>4.9395224608311146E-3</v>
      </c>
      <c r="AK30" s="5">
        <f t="shared" si="82"/>
        <v>1.003032780957069E-3</v>
      </c>
      <c r="AL30" s="5">
        <f t="shared" si="83"/>
        <v>5.6724245753617296E-6</v>
      </c>
      <c r="AM30" s="5">
        <f t="shared" si="84"/>
        <v>8.2831615132712461E-5</v>
      </c>
      <c r="AN30" s="5">
        <f t="shared" si="85"/>
        <v>1.2622544166843822E-4</v>
      </c>
      <c r="AO30" s="5">
        <f t="shared" si="86"/>
        <v>9.6176213024850129E-5</v>
      </c>
      <c r="AP30" s="5">
        <f t="shared" si="87"/>
        <v>4.8853669168103044E-5</v>
      </c>
      <c r="AQ30" s="5">
        <f t="shared" si="88"/>
        <v>1.8611782342972271E-5</v>
      </c>
      <c r="AR30" s="5">
        <f t="shared" si="89"/>
        <v>8.1132132506799275E-3</v>
      </c>
      <c r="AS30" s="5">
        <f t="shared" si="90"/>
        <v>4.9424730308593283E-3</v>
      </c>
      <c r="AT30" s="5">
        <f t="shared" si="91"/>
        <v>1.5054478975222673E-3</v>
      </c>
      <c r="AU30" s="5">
        <f t="shared" si="92"/>
        <v>3.057003188489724E-4</v>
      </c>
      <c r="AV30" s="5">
        <f t="shared" si="93"/>
        <v>4.6557249721912624E-5</v>
      </c>
      <c r="AW30" s="5">
        <f t="shared" si="94"/>
        <v>1.4627443029542193E-7</v>
      </c>
      <c r="AX30" s="5">
        <f t="shared" si="95"/>
        <v>8.4100058190393176E-6</v>
      </c>
      <c r="AY30" s="5">
        <f t="shared" si="96"/>
        <v>1.2815839667517674E-5</v>
      </c>
      <c r="AZ30" s="5">
        <f t="shared" si="97"/>
        <v>9.7649008762684473E-6</v>
      </c>
      <c r="BA30" s="5">
        <f t="shared" si="98"/>
        <v>4.9601790491093376E-6</v>
      </c>
      <c r="BB30" s="5">
        <f t="shared" si="99"/>
        <v>1.8896794123391898E-6</v>
      </c>
      <c r="BC30" s="5">
        <f t="shared" si="100"/>
        <v>5.7592893257509036E-7</v>
      </c>
      <c r="BD30" s="5">
        <f t="shared" si="101"/>
        <v>2.0605939014076949E-3</v>
      </c>
      <c r="BE30" s="5">
        <f t="shared" si="102"/>
        <v>1.2552893003776565E-3</v>
      </c>
      <c r="BF30" s="5">
        <f t="shared" si="103"/>
        <v>3.8235365701270676E-4</v>
      </c>
      <c r="BG30" s="5">
        <f t="shared" si="104"/>
        <v>7.7641766981262271E-5</v>
      </c>
      <c r="BH30" s="5">
        <f t="shared" si="105"/>
        <v>1.1824610284371409E-5</v>
      </c>
      <c r="BI30" s="5">
        <f t="shared" si="106"/>
        <v>1.4406823936503771E-6</v>
      </c>
      <c r="BJ30" s="8">
        <f t="shared" si="107"/>
        <v>0.14742281041146302</v>
      </c>
      <c r="BK30" s="8">
        <f t="shared" si="108"/>
        <v>0.2567844888877916</v>
      </c>
      <c r="BL30" s="8">
        <f t="shared" si="109"/>
        <v>0.52491345772043252</v>
      </c>
      <c r="BM30" s="8">
        <f t="shared" si="110"/>
        <v>0.35827283416143912</v>
      </c>
      <c r="BN30" s="8">
        <f t="shared" si="111"/>
        <v>0.64071017728240776</v>
      </c>
    </row>
    <row r="31" spans="1:66" x14ac:dyDescent="0.25">
      <c r="A31" t="s">
        <v>69</v>
      </c>
      <c r="B31" t="s">
        <v>78</v>
      </c>
      <c r="C31" t="s">
        <v>79</v>
      </c>
      <c r="D31" s="4" t="s">
        <v>440</v>
      </c>
      <c r="E31">
        <f>VLOOKUP(A31,home!$A$2:$E$405,3,FALSE)</f>
        <v>1.3729729729729701</v>
      </c>
      <c r="F31">
        <f>VLOOKUP(B31,home!$B$2:$E$405,3,FALSE)</f>
        <v>1.0900000000000001</v>
      </c>
      <c r="G31">
        <f>VLOOKUP(C31,away!$B$2:$E$405,4,FALSE)</f>
        <v>0.97</v>
      </c>
      <c r="H31">
        <f>VLOOKUP(A31,away!$A$2:$E$405,3,FALSE)</f>
        <v>1.34594594594595</v>
      </c>
      <c r="I31">
        <f>VLOOKUP(C31,away!$B$2:$E$405,3,FALSE)</f>
        <v>0.97</v>
      </c>
      <c r="J31">
        <f>VLOOKUP(B31,home!$B$2:$E$405,4,FALSE)</f>
        <v>0.89</v>
      </c>
      <c r="K31" s="3">
        <f t="shared" si="56"/>
        <v>1.4516443243243213</v>
      </c>
      <c r="L31" s="3">
        <f t="shared" si="57"/>
        <v>1.1619551351351387</v>
      </c>
      <c r="M31" s="5">
        <f t="shared" si="58"/>
        <v>7.3270334943639021E-2</v>
      </c>
      <c r="N31" s="5">
        <f t="shared" si="59"/>
        <v>0.10636246586227559</v>
      </c>
      <c r="O31" s="5">
        <f t="shared" si="60"/>
        <v>8.5136841940832958E-2</v>
      </c>
      <c r="P31" s="5">
        <f t="shared" si="61"/>
        <v>0.123588413394307</v>
      </c>
      <c r="Q31" s="5">
        <f t="shared" si="62"/>
        <v>7.7200234945055887E-2</v>
      </c>
      <c r="R31" s="5">
        <f t="shared" si="63"/>
        <v>4.9462595341169771E-2</v>
      </c>
      <c r="S31" s="5">
        <f t="shared" si="64"/>
        <v>5.2115552416510939E-2</v>
      </c>
      <c r="T31" s="5">
        <f t="shared" si="65"/>
        <v>8.9703209428046868E-2</v>
      </c>
      <c r="U31" s="5">
        <f t="shared" si="66"/>
        <v>7.1802095793359708E-2</v>
      </c>
      <c r="V31" s="5">
        <f t="shared" si="67"/>
        <v>9.7672975037182124E-3</v>
      </c>
      <c r="W31" s="5">
        <f t="shared" si="68"/>
        <v>3.7355760964831508E-2</v>
      </c>
      <c r="X31" s="5">
        <f t="shared" si="69"/>
        <v>4.3405718279966733E-2</v>
      </c>
      <c r="Y31" s="5">
        <f t="shared" si="70"/>
        <v>2.5217748624818258E-2</v>
      </c>
      <c r="Z31" s="5">
        <f t="shared" si="71"/>
        <v>1.9157772217927856E-2</v>
      </c>
      <c r="AA31" s="5">
        <f t="shared" si="72"/>
        <v>2.7810271306853134E-2</v>
      </c>
      <c r="AB31" s="5">
        <f t="shared" si="73"/>
        <v>2.0185311250256445E-2</v>
      </c>
      <c r="AC31" s="5">
        <f t="shared" si="74"/>
        <v>1.0296841165009466E-3</v>
      </c>
      <c r="AD31" s="5">
        <f t="shared" si="75"/>
        <v>1.3556819596353416E-2</v>
      </c>
      <c r="AE31" s="5">
        <f t="shared" si="76"/>
        <v>1.5752416146083529E-2</v>
      </c>
      <c r="AF31" s="5">
        <f t="shared" si="77"/>
        <v>9.1518004158637166E-3</v>
      </c>
      <c r="AG31" s="5">
        <f t="shared" si="78"/>
        <v>3.5446604963149126E-3</v>
      </c>
      <c r="AH31" s="5">
        <f t="shared" si="79"/>
        <v>5.5651179515926481E-3</v>
      </c>
      <c r="AI31" s="5">
        <f t="shared" si="80"/>
        <v>8.0785718886248591E-3</v>
      </c>
      <c r="AJ31" s="5">
        <f t="shared" si="81"/>
        <v>5.8636065153841472E-3</v>
      </c>
      <c r="AK31" s="5">
        <f t="shared" si="82"/>
        <v>2.8372903727095031E-3</v>
      </c>
      <c r="AL31" s="5">
        <f t="shared" si="83"/>
        <v>6.947260517018751E-5</v>
      </c>
      <c r="AM31" s="5">
        <f t="shared" si="84"/>
        <v>3.935936044587039E-3</v>
      </c>
      <c r="AN31" s="5">
        <f t="shared" si="85"/>
        <v>4.5733810985713963E-3</v>
      </c>
      <c r="AO31" s="5">
        <f t="shared" si="86"/>
        <v>2.6570318262075085E-3</v>
      </c>
      <c r="AP31" s="5">
        <f t="shared" si="87"/>
        <v>1.0291172582264361E-3</v>
      </c>
      <c r="AQ31" s="5">
        <f t="shared" si="88"/>
        <v>2.9894702071310081E-4</v>
      </c>
      <c r="AR31" s="5">
        <f t="shared" si="89"/>
        <v>1.293283476297162E-3</v>
      </c>
      <c r="AS31" s="5">
        <f t="shared" si="90"/>
        <v>1.877387618109203E-3</v>
      </c>
      <c r="AT31" s="5">
        <f t="shared" si="91"/>
        <v>1.3626495401924908E-3</v>
      </c>
      <c r="AU31" s="5">
        <f t="shared" si="92"/>
        <v>6.5936082368785859E-4</v>
      </c>
      <c r="AV31" s="5">
        <f t="shared" si="93"/>
        <v>2.3928934934707225E-4</v>
      </c>
      <c r="AW31" s="5">
        <f t="shared" si="94"/>
        <v>3.2550724860041847E-6</v>
      </c>
      <c r="AX31" s="5">
        <f t="shared" si="95"/>
        <v>9.5226320333804883E-4</v>
      </c>
      <c r="AY31" s="5">
        <f t="shared" si="96"/>
        <v>1.1064871191188827E-3</v>
      </c>
      <c r="AZ31" s="5">
        <f t="shared" si="97"/>
        <v>6.4284419501053599E-4</v>
      </c>
      <c r="BA31" s="5">
        <f t="shared" si="98"/>
        <v>2.4898537116143542E-4</v>
      </c>
      <c r="BB31" s="5">
        <f t="shared" si="99"/>
        <v>7.2327457648639675E-5</v>
      </c>
      <c r="BC31" s="5">
        <f t="shared" si="100"/>
        <v>1.6808252165221198E-5</v>
      </c>
      <c r="BD31" s="5">
        <f t="shared" si="101"/>
        <v>2.5045622941148544E-4</v>
      </c>
      <c r="BE31" s="5">
        <f t="shared" si="102"/>
        <v>3.6357336391685293E-4</v>
      </c>
      <c r="BF31" s="5">
        <f t="shared" si="103"/>
        <v>2.6388960510270038E-4</v>
      </c>
      <c r="BG31" s="5">
        <f t="shared" si="104"/>
        <v>1.2769128249850715E-4</v>
      </c>
      <c r="BH31" s="5">
        <f t="shared" si="105"/>
        <v>4.6340581376162842E-5</v>
      </c>
      <c r="BI31" s="5">
        <f t="shared" si="106"/>
        <v>1.3454008388119243E-5</v>
      </c>
      <c r="BJ31" s="8">
        <f t="shared" si="107"/>
        <v>0.43678496360635855</v>
      </c>
      <c r="BK31" s="8">
        <f t="shared" si="108"/>
        <v>0.26094724209896519</v>
      </c>
      <c r="BL31" s="8">
        <f t="shared" si="109"/>
        <v>0.28323907823911076</v>
      </c>
      <c r="BM31" s="8">
        <f t="shared" si="110"/>
        <v>0.48400493768844927</v>
      </c>
      <c r="BN31" s="8">
        <f t="shared" si="111"/>
        <v>0.51502088642728017</v>
      </c>
    </row>
    <row r="32" spans="1:66" x14ac:dyDescent="0.25">
      <c r="A32" t="s">
        <v>80</v>
      </c>
      <c r="B32" t="s">
        <v>81</v>
      </c>
      <c r="C32" t="s">
        <v>82</v>
      </c>
      <c r="D32" s="4" t="s">
        <v>440</v>
      </c>
      <c r="E32">
        <f>VLOOKUP(A32,home!$A$2:$E$405,3,FALSE)</f>
        <v>1.1734693877550999</v>
      </c>
      <c r="F32">
        <f>VLOOKUP(B32,home!$B$2:$E$405,3,FALSE)</f>
        <v>1.07</v>
      </c>
      <c r="G32">
        <f>VLOOKUP(C32,away!$B$2:$E$405,4,FALSE)</f>
        <v>0.56999999999999995</v>
      </c>
      <c r="H32">
        <f>VLOOKUP(A32,away!$A$2:$E$405,3,FALSE)</f>
        <v>1.0136054421768701</v>
      </c>
      <c r="I32">
        <f>VLOOKUP(C32,away!$B$2:$E$405,3,FALSE)</f>
        <v>0.71</v>
      </c>
      <c r="J32">
        <f>VLOOKUP(B32,home!$B$2:$E$405,4,FALSE)</f>
        <v>0.49</v>
      </c>
      <c r="K32" s="3">
        <f t="shared" si="56"/>
        <v>0.71569897959183537</v>
      </c>
      <c r="L32" s="3">
        <f t="shared" si="57"/>
        <v>0.35263333333333308</v>
      </c>
      <c r="M32" s="5">
        <f t="shared" si="58"/>
        <v>0.34358102553927206</v>
      </c>
      <c r="N32" s="5">
        <f t="shared" si="59"/>
        <v>0.24590058938557333</v>
      </c>
      <c r="O32" s="5">
        <f t="shared" si="60"/>
        <v>0.12115812230599857</v>
      </c>
      <c r="P32" s="5">
        <f t="shared" si="61"/>
        <v>8.6712744503665964E-2</v>
      </c>
      <c r="Q32" s="5">
        <f t="shared" si="62"/>
        <v>8.7995400452142852E-2</v>
      </c>
      <c r="R32" s="5">
        <f t="shared" si="63"/>
        <v>2.1362196264585964E-2</v>
      </c>
      <c r="S32" s="5">
        <f t="shared" si="64"/>
        <v>5.4711258047183686E-3</v>
      </c>
      <c r="T32" s="5">
        <f t="shared" si="65"/>
        <v>3.1030111379440624E-2</v>
      </c>
      <c r="U32" s="5">
        <f t="shared" si="66"/>
        <v>1.5288902068404692E-2</v>
      </c>
      <c r="V32" s="5">
        <f t="shared" si="67"/>
        <v>1.534221103247388E-4</v>
      </c>
      <c r="W32" s="5">
        <f t="shared" si="68"/>
        <v>2.0992739437457861E-2</v>
      </c>
      <c r="X32" s="5">
        <f t="shared" si="69"/>
        <v>7.4027396836288855E-3</v>
      </c>
      <c r="Y32" s="5">
        <f t="shared" si="70"/>
        <v>1.3052263852184986E-3</v>
      </c>
      <c r="Z32" s="5">
        <f t="shared" si="71"/>
        <v>2.5110074920339427E-3</v>
      </c>
      <c r="AA32" s="5">
        <f t="shared" si="72"/>
        <v>1.7971254997961464E-3</v>
      </c>
      <c r="AB32" s="5">
        <f t="shared" si="73"/>
        <v>6.4310044320128445E-4</v>
      </c>
      <c r="AC32" s="5">
        <f t="shared" si="74"/>
        <v>2.4200354619629751E-6</v>
      </c>
      <c r="AD32" s="5">
        <f t="shared" si="75"/>
        <v>3.7561205485564667E-3</v>
      </c>
      <c r="AE32" s="5">
        <f t="shared" si="76"/>
        <v>1.3245333094392946E-3</v>
      </c>
      <c r="AF32" s="5">
        <f t="shared" si="77"/>
        <v>2.3353729800930478E-4</v>
      </c>
      <c r="AG32" s="5">
        <f t="shared" si="78"/>
        <v>2.7451011951560383E-5</v>
      </c>
      <c r="AH32" s="5">
        <f t="shared" si="79"/>
        <v>2.2136623548522542E-4</v>
      </c>
      <c r="AI32" s="5">
        <f t="shared" si="80"/>
        <v>1.5843158885286176E-4</v>
      </c>
      <c r="AJ32" s="5">
        <f t="shared" si="81"/>
        <v>5.6694663238553179E-5</v>
      </c>
      <c r="AK32" s="5">
        <f t="shared" si="82"/>
        <v>1.3525437542711752E-5</v>
      </c>
      <c r="AL32" s="5">
        <f t="shared" si="83"/>
        <v>2.4430675864435455E-8</v>
      </c>
      <c r="AM32" s="5">
        <f t="shared" si="84"/>
        <v>5.3765032876515787E-4</v>
      </c>
      <c r="AN32" s="5">
        <f t="shared" si="85"/>
        <v>1.8959342760022004E-4</v>
      </c>
      <c r="AO32" s="5">
        <f t="shared" si="86"/>
        <v>3.342848117637877E-5</v>
      </c>
      <c r="AP32" s="5">
        <f t="shared" si="87"/>
        <v>3.9293322484990099E-6</v>
      </c>
      <c r="AQ32" s="5">
        <f t="shared" si="88"/>
        <v>3.4640338214059155E-7</v>
      </c>
      <c r="AR32" s="5">
        <f t="shared" si="89"/>
        <v>1.5612222701321332E-5</v>
      </c>
      <c r="AS32" s="5">
        <f t="shared" si="90"/>
        <v>1.1173651856496166E-5</v>
      </c>
      <c r="AT32" s="5">
        <f t="shared" si="91"/>
        <v>3.9984856160043608E-6</v>
      </c>
      <c r="AU32" s="5">
        <f t="shared" si="92"/>
        <v>9.5390402509565096E-7</v>
      </c>
      <c r="AV32" s="5">
        <f t="shared" si="93"/>
        <v>1.7067703434737542E-7</v>
      </c>
      <c r="AW32" s="5">
        <f t="shared" si="94"/>
        <v>1.7127214679238609E-10</v>
      </c>
      <c r="AX32" s="5">
        <f t="shared" si="95"/>
        <v>6.4132631945739677E-5</v>
      </c>
      <c r="AY32" s="5">
        <f t="shared" si="96"/>
        <v>2.2615303778465991E-5</v>
      </c>
      <c r="AZ32" s="5">
        <f t="shared" si="97"/>
        <v>3.9874549778731919E-6</v>
      </c>
      <c r="BA32" s="5">
        <f t="shared" si="98"/>
        <v>4.6870318012133869E-7</v>
      </c>
      <c r="BB32" s="5">
        <f t="shared" si="99"/>
        <v>4.132009118753031E-8</v>
      </c>
      <c r="BC32" s="5">
        <f t="shared" si="100"/>
        <v>2.914168297819221E-9</v>
      </c>
      <c r="BD32" s="5">
        <f t="shared" si="101"/>
        <v>9.1756502198487853E-7</v>
      </c>
      <c r="BE32" s="5">
        <f t="shared" si="102"/>
        <v>6.5670034994373753E-7</v>
      </c>
      <c r="BF32" s="5">
        <f t="shared" si="103"/>
        <v>2.3499988517616706E-7</v>
      </c>
      <c r="BG32" s="5">
        <f t="shared" si="104"/>
        <v>5.6063059341593756E-8</v>
      </c>
      <c r="BH32" s="5">
        <f t="shared" si="105"/>
        <v>1.003106859089379E-8</v>
      </c>
      <c r="BI32" s="5">
        <f t="shared" si="106"/>
        <v>1.4358451109436794E-9</v>
      </c>
      <c r="BJ32" s="8">
        <f t="shared" si="107"/>
        <v>0.4008246451927327</v>
      </c>
      <c r="BK32" s="8">
        <f t="shared" si="108"/>
        <v>0.43594337772789743</v>
      </c>
      <c r="BL32" s="8">
        <f t="shared" si="109"/>
        <v>0.16073325024356938</v>
      </c>
      <c r="BM32" s="8">
        <f t="shared" si="110"/>
        <v>9.3279587072488512E-2</v>
      </c>
      <c r="BN32" s="8">
        <f t="shared" si="111"/>
        <v>0.90671007845123874</v>
      </c>
    </row>
    <row r="33" spans="1:66" x14ac:dyDescent="0.25">
      <c r="A33" t="s">
        <v>80</v>
      </c>
      <c r="B33" t="s">
        <v>83</v>
      </c>
      <c r="C33" t="s">
        <v>84</v>
      </c>
      <c r="D33" s="4" t="s">
        <v>440</v>
      </c>
      <c r="E33">
        <f>VLOOKUP(A33,home!$A$2:$E$405,3,FALSE)</f>
        <v>1.1734693877550999</v>
      </c>
      <c r="F33">
        <f>VLOOKUP(B33,home!$B$2:$E$405,3,FALSE)</f>
        <v>1.35</v>
      </c>
      <c r="G33">
        <f>VLOOKUP(C33,away!$B$2:$E$405,4,FALSE)</f>
        <v>0.59</v>
      </c>
      <c r="H33">
        <f>VLOOKUP(A33,away!$A$2:$E$405,3,FALSE)</f>
        <v>1.0136054421768701</v>
      </c>
      <c r="I33">
        <f>VLOOKUP(C33,away!$B$2:$E$405,3,FALSE)</f>
        <v>0.85</v>
      </c>
      <c r="J33">
        <f>VLOOKUP(B33,home!$B$2:$E$405,4,FALSE)</f>
        <v>1.07</v>
      </c>
      <c r="K33" s="3">
        <f t="shared" si="56"/>
        <v>0.93466836734693715</v>
      </c>
      <c r="L33" s="3">
        <f t="shared" si="57"/>
        <v>0.92187414965986336</v>
      </c>
      <c r="M33" s="5">
        <f t="shared" si="58"/>
        <v>0.15621179738328561</v>
      </c>
      <c r="N33" s="5">
        <f t="shared" si="59"/>
        <v>0.14600622562056612</v>
      </c>
      <c r="O33" s="5">
        <f t="shared" si="60"/>
        <v>0.14400761787955532</v>
      </c>
      <c r="P33" s="5">
        <f t="shared" si="61"/>
        <v>0.13459936508900555</v>
      </c>
      <c r="Q33" s="5">
        <f t="shared" si="62"/>
        <v>6.823370026163153E-2</v>
      </c>
      <c r="R33" s="5">
        <f t="shared" si="63"/>
        <v>6.6378450138628781E-2</v>
      </c>
      <c r="S33" s="5">
        <f t="shared" si="64"/>
        <v>2.8994271536853026E-2</v>
      </c>
      <c r="T33" s="5">
        <f t="shared" si="65"/>
        <v>6.290288440683757E-2</v>
      </c>
      <c r="U33" s="5">
        <f t="shared" si="66"/>
        <v>6.204183761809224E-2</v>
      </c>
      <c r="V33" s="5">
        <f t="shared" si="67"/>
        <v>2.7758684081850816E-3</v>
      </c>
      <c r="W33" s="5">
        <f t="shared" si="68"/>
        <v>2.1258627073859809E-2</v>
      </c>
      <c r="X33" s="5">
        <f t="shared" si="69"/>
        <v>1.9597778756650665E-2</v>
      </c>
      <c r="Y33" s="5">
        <f t="shared" si="70"/>
        <v>9.0333428132547307E-3</v>
      </c>
      <c r="Z33" s="5">
        <f t="shared" si="71"/>
        <v>2.0397525759096018E-2</v>
      </c>
      <c r="AA33" s="5">
        <f t="shared" si="72"/>
        <v>1.9064922099171371E-2</v>
      </c>
      <c r="AB33" s="5">
        <f t="shared" si="73"/>
        <v>8.9096898060145226E-3</v>
      </c>
      <c r="AC33" s="5">
        <f t="shared" si="74"/>
        <v>1.4948859960124805E-4</v>
      </c>
      <c r="AD33" s="5">
        <f t="shared" si="75"/>
        <v>4.9674415647904856E-3</v>
      </c>
      <c r="AE33" s="5">
        <f t="shared" si="76"/>
        <v>4.5793559685262898E-3</v>
      </c>
      <c r="AF33" s="5">
        <f t="shared" si="77"/>
        <v>2.1107949447374962E-3</v>
      </c>
      <c r="AG33" s="5">
        <f t="shared" si="78"/>
        <v>6.486290982620727E-4</v>
      </c>
      <c r="AH33" s="5">
        <f t="shared" si="79"/>
        <v>4.7009879285829503E-3</v>
      </c>
      <c r="AI33" s="5">
        <f t="shared" si="80"/>
        <v>4.3938647121262858E-3</v>
      </c>
      <c r="AJ33" s="5">
        <f t="shared" si="81"/>
        <v>2.0534031784131975E-3</v>
      </c>
      <c r="AK33" s="5">
        <f t="shared" si="82"/>
        <v>6.3975033209082502E-4</v>
      </c>
      <c r="AL33" s="5">
        <f t="shared" si="83"/>
        <v>5.1522537814485147E-6</v>
      </c>
      <c r="AM33" s="5">
        <f t="shared" si="84"/>
        <v>9.2858209945080779E-4</v>
      </c>
      <c r="AN33" s="5">
        <f t="shared" si="85"/>
        <v>8.5603583332058419E-4</v>
      </c>
      <c r="AO33" s="5">
        <f t="shared" si="86"/>
        <v>3.9457865296039292E-4</v>
      </c>
      <c r="AP33" s="5">
        <f t="shared" si="87"/>
        <v>1.2125062005726555E-4</v>
      </c>
      <c r="AQ33" s="5">
        <f t="shared" si="88"/>
        <v>2.7944453065255711E-5</v>
      </c>
      <c r="AR33" s="5">
        <f t="shared" si="89"/>
        <v>8.667438498447381E-4</v>
      </c>
      <c r="AS33" s="5">
        <f t="shared" si="90"/>
        <v>8.1011805904238022E-4</v>
      </c>
      <c r="AT33" s="5">
        <f t="shared" si="91"/>
        <v>3.7859586180170548E-4</v>
      </c>
      <c r="AU33" s="5">
        <f t="shared" si="92"/>
        <v>1.1795385867816893E-4</v>
      </c>
      <c r="AV33" s="5">
        <f t="shared" si="93"/>
        <v>2.7561935128248873E-5</v>
      </c>
      <c r="AW33" s="5">
        <f t="shared" si="94"/>
        <v>1.2331727738612594E-7</v>
      </c>
      <c r="AX33" s="5">
        <f t="shared" si="95"/>
        <v>1.4465271914021292E-4</v>
      </c>
      <c r="AY33" s="5">
        <f t="shared" si="96"/>
        <v>1.3335160245337083E-4</v>
      </c>
      <c r="AZ33" s="5">
        <f t="shared" si="97"/>
        <v>6.146669755874068E-5</v>
      </c>
      <c r="BA33" s="5">
        <f t="shared" si="98"/>
        <v>1.8888186514788026E-5</v>
      </c>
      <c r="BB33" s="5">
        <f t="shared" si="99"/>
        <v>4.3531327204842767E-6</v>
      </c>
      <c r="BC33" s="5">
        <f t="shared" si="100"/>
        <v>8.0260810501059428E-7</v>
      </c>
      <c r="BD33" s="5">
        <f t="shared" si="101"/>
        <v>1.3317145825808899E-4</v>
      </c>
      <c r="BE33" s="5">
        <f t="shared" si="102"/>
        <v>1.2447114946729883E-4</v>
      </c>
      <c r="BF33" s="5">
        <f t="shared" si="103"/>
        <v>5.816962302719838E-5</v>
      </c>
      <c r="BG33" s="5">
        <f t="shared" si="104"/>
        <v>1.8123102194672774E-5</v>
      </c>
      <c r="BH33" s="5">
        <f t="shared" si="105"/>
        <v>4.2347725848891222E-6</v>
      </c>
      <c r="BI33" s="5">
        <f t="shared" si="106"/>
        <v>7.9162159560077724E-7</v>
      </c>
      <c r="BJ33" s="8">
        <f t="shared" si="107"/>
        <v>0.34203068711446361</v>
      </c>
      <c r="BK33" s="8">
        <f t="shared" si="108"/>
        <v>0.32286929487316529</v>
      </c>
      <c r="BL33" s="8">
        <f t="shared" si="109"/>
        <v>0.31473045898429847</v>
      </c>
      <c r="BM33" s="8">
        <f t="shared" si="110"/>
        <v>0.28445758207317462</v>
      </c>
      <c r="BN33" s="8">
        <f t="shared" si="111"/>
        <v>0.7154371563726728</v>
      </c>
    </row>
    <row r="34" spans="1:66" x14ac:dyDescent="0.25">
      <c r="A34" t="s">
        <v>80</v>
      </c>
      <c r="B34" t="s">
        <v>85</v>
      </c>
      <c r="C34" t="s">
        <v>86</v>
      </c>
      <c r="D34" s="4" t="s">
        <v>440</v>
      </c>
      <c r="E34">
        <f>VLOOKUP(A34,home!$A$2:$E$405,3,FALSE)</f>
        <v>1.1734693877550999</v>
      </c>
      <c r="F34">
        <f>VLOOKUP(B34,home!$B$2:$E$405,3,FALSE)</f>
        <v>1.49</v>
      </c>
      <c r="G34">
        <f>VLOOKUP(C34,away!$B$2:$E$405,4,FALSE)</f>
        <v>0.92</v>
      </c>
      <c r="H34">
        <f>VLOOKUP(A34,away!$A$2:$E$405,3,FALSE)</f>
        <v>1.0136054421768701</v>
      </c>
      <c r="I34">
        <f>VLOOKUP(C34,away!$B$2:$E$405,3,FALSE)</f>
        <v>0.39</v>
      </c>
      <c r="J34">
        <f>VLOOKUP(B34,home!$B$2:$E$405,4,FALSE)</f>
        <v>0.82</v>
      </c>
      <c r="K34" s="3">
        <f t="shared" si="56"/>
        <v>1.608591836734691</v>
      </c>
      <c r="L34" s="3">
        <f t="shared" si="57"/>
        <v>0.32415102040816302</v>
      </c>
      <c r="M34" s="5">
        <f t="shared" si="58"/>
        <v>0.14475062320599089</v>
      </c>
      <c r="N34" s="5">
        <f t="shared" si="59"/>
        <v>0.23284467085141605</v>
      </c>
      <c r="O34" s="5">
        <f t="shared" si="60"/>
        <v>4.6921062216939466E-2</v>
      </c>
      <c r="P34" s="5">
        <f t="shared" si="61"/>
        <v>7.5476837653089365E-2</v>
      </c>
      <c r="Q34" s="5">
        <f t="shared" si="62"/>
        <v>0.18727601837938199</v>
      </c>
      <c r="R34" s="5">
        <f t="shared" si="63"/>
        <v>7.604755098127915E-3</v>
      </c>
      <c r="S34" s="5">
        <f t="shared" si="64"/>
        <v>9.8389093185524776E-3</v>
      </c>
      <c r="T34" s="5">
        <f t="shared" si="65"/>
        <v>6.0705712455654558E-2</v>
      </c>
      <c r="U34" s="5">
        <f t="shared" si="66"/>
        <v>1.2232946971215087E-2</v>
      </c>
      <c r="V34" s="5">
        <f t="shared" si="67"/>
        <v>5.7002998587981865E-4</v>
      </c>
      <c r="W34" s="5">
        <f t="shared" si="68"/>
        <v>0.1004168914604166</v>
      </c>
      <c r="X34" s="5">
        <f t="shared" si="69"/>
        <v>3.2550237833109792E-2</v>
      </c>
      <c r="Y34" s="5">
        <f t="shared" si="70"/>
        <v>5.2755964040654647E-3</v>
      </c>
      <c r="Z34" s="5">
        <f t="shared" si="71"/>
        <v>8.2169637500411447E-4</v>
      </c>
      <c r="AA34" s="5">
        <f t="shared" si="72"/>
        <v>1.3217740811061059E-3</v>
      </c>
      <c r="AB34" s="5">
        <f t="shared" si="73"/>
        <v>1.0630974984373897E-3</v>
      </c>
      <c r="AC34" s="5">
        <f t="shared" si="74"/>
        <v>1.857680287860378E-5</v>
      </c>
      <c r="AD34" s="5">
        <f t="shared" si="75"/>
        <v>4.038244796837491E-2</v>
      </c>
      <c r="AE34" s="5">
        <f t="shared" si="76"/>
        <v>1.3090011715528276E-2</v>
      </c>
      <c r="AF34" s="5">
        <f t="shared" si="77"/>
        <v>2.1215703273716495E-3</v>
      </c>
      <c r="AG34" s="5">
        <f t="shared" si="78"/>
        <v>2.2923639549506686E-4</v>
      </c>
      <c r="AH34" s="5">
        <f t="shared" si="79"/>
        <v>6.6588429605818049E-5</v>
      </c>
      <c r="AI34" s="5">
        <f t="shared" si="80"/>
        <v>1.0711360428490151E-4</v>
      </c>
      <c r="AJ34" s="5">
        <f t="shared" si="81"/>
        <v>8.6151034727961306E-5</v>
      </c>
      <c r="AK34" s="5">
        <f t="shared" si="82"/>
        <v>4.6193950396548478E-5</v>
      </c>
      <c r="AL34" s="5">
        <f t="shared" si="83"/>
        <v>3.8745762993683335E-7</v>
      </c>
      <c r="AM34" s="5">
        <f t="shared" si="84"/>
        <v>1.2991775229858258E-2</v>
      </c>
      <c r="AN34" s="5">
        <f t="shared" si="85"/>
        <v>4.2112971976720507E-3</v>
      </c>
      <c r="AO34" s="5">
        <f t="shared" si="86"/>
        <v>6.8254814193371624E-4</v>
      </c>
      <c r="AP34" s="5">
        <f t="shared" si="87"/>
        <v>7.3749558895169933E-5</v>
      </c>
      <c r="AQ34" s="5">
        <f t="shared" si="88"/>
        <v>5.9764986926303105E-6</v>
      </c>
      <c r="AR34" s="5">
        <f t="shared" si="89"/>
        <v>4.3169414808206096E-6</v>
      </c>
      <c r="AS34" s="5">
        <f t="shared" si="90"/>
        <v>6.9441968257094004E-6</v>
      </c>
      <c r="AT34" s="5">
        <f t="shared" si="91"/>
        <v>5.5851891632575481E-6</v>
      </c>
      <c r="AU34" s="5">
        <f t="shared" si="92"/>
        <v>2.9947632315450503E-6</v>
      </c>
      <c r="AV34" s="5">
        <f t="shared" si="93"/>
        <v>1.2043379218041429E-6</v>
      </c>
      <c r="AW34" s="5">
        <f t="shared" si="94"/>
        <v>5.6119652130917029E-9</v>
      </c>
      <c r="AX34" s="5">
        <f t="shared" si="95"/>
        <v>3.4830772632403269E-3</v>
      </c>
      <c r="AY34" s="5">
        <f t="shared" si="96"/>
        <v>1.1290430490398238E-3</v>
      </c>
      <c r="AZ34" s="5">
        <f t="shared" si="97"/>
        <v>1.8299022821550122E-4</v>
      </c>
      <c r="BA34" s="5">
        <f t="shared" si="98"/>
        <v>1.9772156400259114E-5</v>
      </c>
      <c r="BB34" s="5">
        <f t="shared" si="99"/>
        <v>1.6022911682034453E-6</v>
      </c>
      <c r="BC34" s="5">
        <f t="shared" si="100"/>
        <v>1.0387686343282684E-7</v>
      </c>
      <c r="BD34" s="5">
        <f t="shared" si="101"/>
        <v>2.3322349767505445E-7</v>
      </c>
      <c r="BE34" s="5">
        <f t="shared" si="102"/>
        <v>3.7516141449480475E-7</v>
      </c>
      <c r="BF34" s="5">
        <f t="shared" si="103"/>
        <v>3.0174079440709142E-7</v>
      </c>
      <c r="BG34" s="5">
        <f t="shared" si="104"/>
        <v>1.6179259289769597E-7</v>
      </c>
      <c r="BH34" s="5">
        <f t="shared" si="105"/>
        <v>6.5064561044843211E-8</v>
      </c>
      <c r="BI34" s="5">
        <f t="shared" si="106"/>
        <v>2.0932464351492158E-8</v>
      </c>
      <c r="BJ34" s="8">
        <f t="shared" si="107"/>
        <v>0.69767432928279394</v>
      </c>
      <c r="BK34" s="8">
        <f t="shared" si="108"/>
        <v>0.23178440747306089</v>
      </c>
      <c r="BL34" s="8">
        <f t="shared" si="109"/>
        <v>6.9471886228789179E-2</v>
      </c>
      <c r="BM34" s="8">
        <f t="shared" si="110"/>
        <v>0.30374931451762771</v>
      </c>
      <c r="BN34" s="8">
        <f t="shared" si="111"/>
        <v>0.69487396740494578</v>
      </c>
    </row>
    <row r="35" spans="1:66" x14ac:dyDescent="0.25">
      <c r="A35" t="s">
        <v>80</v>
      </c>
      <c r="B35" t="s">
        <v>87</v>
      </c>
      <c r="C35" t="s">
        <v>88</v>
      </c>
      <c r="D35" s="4" t="s">
        <v>440</v>
      </c>
      <c r="E35">
        <f>VLOOKUP(A35,home!$A$2:$E$405,3,FALSE)</f>
        <v>1.1734693877550999</v>
      </c>
      <c r="F35">
        <f>VLOOKUP(B35,home!$B$2:$E$405,3,FALSE)</f>
        <v>0.85</v>
      </c>
      <c r="G35">
        <f>VLOOKUP(C35,away!$B$2:$E$405,4,FALSE)</f>
        <v>1.31</v>
      </c>
      <c r="H35">
        <f>VLOOKUP(A35,away!$A$2:$E$405,3,FALSE)</f>
        <v>1.0136054421768701</v>
      </c>
      <c r="I35">
        <f>VLOOKUP(C35,away!$B$2:$E$405,3,FALSE)</f>
        <v>1.38</v>
      </c>
      <c r="J35">
        <f>VLOOKUP(B35,home!$B$2:$E$405,4,FALSE)</f>
        <v>0.82</v>
      </c>
      <c r="K35" s="3">
        <f t="shared" si="56"/>
        <v>1.3066581632653038</v>
      </c>
      <c r="L35" s="3">
        <f t="shared" si="57"/>
        <v>1.1469959183673462</v>
      </c>
      <c r="M35" s="5">
        <f t="shared" si="58"/>
        <v>8.5978838098321436E-2</v>
      </c>
      <c r="N35" s="5">
        <f t="shared" si="59"/>
        <v>0.11234495066923761</v>
      </c>
      <c r="O35" s="5">
        <f t="shared" si="60"/>
        <v>9.8617376364741563E-2</v>
      </c>
      <c r="P35" s="5">
        <f t="shared" si="61"/>
        <v>0.12885919986679639</v>
      </c>
      <c r="Q35" s="5">
        <f t="shared" si="62"/>
        <v>7.3398223446798597E-2</v>
      </c>
      <c r="R35" s="5">
        <f t="shared" si="63"/>
        <v>5.6556864085227497E-2</v>
      </c>
      <c r="S35" s="5">
        <f t="shared" si="64"/>
        <v>4.828133805240141E-2</v>
      </c>
      <c r="T35" s="5">
        <f t="shared" si="65"/>
        <v>8.4187462708892449E-2</v>
      </c>
      <c r="U35" s="5">
        <f t="shared" si="66"/>
        <v>7.3900488145648785E-2</v>
      </c>
      <c r="V35" s="5">
        <f t="shared" si="67"/>
        <v>8.0400851180200857E-3</v>
      </c>
      <c r="W35" s="5">
        <f t="shared" si="68"/>
        <v>3.1968795945310075E-2</v>
      </c>
      <c r="X35" s="5">
        <f t="shared" si="69"/>
        <v>3.6668078464389221E-2</v>
      </c>
      <c r="Y35" s="5">
        <f t="shared" si="70"/>
        <v>2.1029068166514016E-2</v>
      </c>
      <c r="Z35" s="5">
        <f t="shared" si="71"/>
        <v>2.1623497420470889E-2</v>
      </c>
      <c r="AA35" s="5">
        <f t="shared" si="72"/>
        <v>2.8254519422804523E-2</v>
      </c>
      <c r="AB35" s="5">
        <f t="shared" si="73"/>
        <v>1.845949922647281E-2</v>
      </c>
      <c r="AC35" s="5">
        <f t="shared" si="74"/>
        <v>7.5312059199980077E-4</v>
      </c>
      <c r="AD35" s="5">
        <f t="shared" si="75"/>
        <v>1.044307204792554E-2</v>
      </c>
      <c r="AE35" s="5">
        <f t="shared" si="76"/>
        <v>1.1978161014186715E-2</v>
      </c>
      <c r="AF35" s="5">
        <f t="shared" si="77"/>
        <v>6.8694508964095187E-3</v>
      </c>
      <c r="AG35" s="5">
        <f t="shared" si="78"/>
        <v>2.6264107132022074E-3</v>
      </c>
      <c r="AH35" s="5">
        <f t="shared" si="79"/>
        <v>6.2005158205267379E-3</v>
      </c>
      <c r="AI35" s="5">
        <f t="shared" si="80"/>
        <v>8.1019546133469251E-3</v>
      </c>
      <c r="AJ35" s="5">
        <f t="shared" si="81"/>
        <v>5.293242566967375E-3</v>
      </c>
      <c r="AK35" s="5">
        <f t="shared" si="82"/>
        <v>2.3054862034237707E-3</v>
      </c>
      <c r="AL35" s="5">
        <f t="shared" si="83"/>
        <v>4.5149024590131971E-5</v>
      </c>
      <c r="AM35" s="5">
        <f t="shared" si="84"/>
        <v>2.729105068197922E-3</v>
      </c>
      <c r="AN35" s="5">
        <f t="shared" si="85"/>
        <v>3.1302723740186545E-3</v>
      </c>
      <c r="AO35" s="5">
        <f t="shared" si="86"/>
        <v>1.7952048181887302E-3</v>
      </c>
      <c r="AP35" s="5">
        <f t="shared" si="87"/>
        <v>6.8636419969862208E-4</v>
      </c>
      <c r="AQ35" s="5">
        <f t="shared" si="88"/>
        <v>1.9681423389194744E-4</v>
      </c>
      <c r="AR35" s="5">
        <f t="shared" si="89"/>
        <v>1.4223932675832645E-3</v>
      </c>
      <c r="AS35" s="5">
        <f t="shared" si="90"/>
        <v>1.8585817744612822E-3</v>
      </c>
      <c r="AT35" s="5">
        <f t="shared" si="91"/>
        <v>1.2142655238479743E-3</v>
      </c>
      <c r="AU35" s="5">
        <f t="shared" si="92"/>
        <v>5.2887665303585863E-4</v>
      </c>
      <c r="AV35" s="5">
        <f t="shared" si="93"/>
        <v>1.7276524901243412E-4</v>
      </c>
      <c r="AW35" s="5">
        <f t="shared" si="94"/>
        <v>1.8796185821645209E-6</v>
      </c>
      <c r="AX35" s="5">
        <f t="shared" si="95"/>
        <v>5.943345692949215E-4</v>
      </c>
      <c r="AY35" s="5">
        <f t="shared" si="96"/>
        <v>6.8169932512588966E-4</v>
      </c>
      <c r="AZ35" s="5">
        <f t="shared" si="97"/>
        <v>3.90953171736585E-4</v>
      </c>
      <c r="BA35" s="5">
        <f t="shared" si="98"/>
        <v>1.4947389741821031E-4</v>
      </c>
      <c r="BB35" s="5">
        <f t="shared" si="99"/>
        <v>4.2861487560286667E-5</v>
      </c>
      <c r="BC35" s="5">
        <f t="shared" si="100"/>
        <v>9.8323902573603141E-6</v>
      </c>
      <c r="BD35" s="5">
        <f t="shared" si="101"/>
        <v>2.7191321203853244E-4</v>
      </c>
      <c r="BE35" s="5">
        <f t="shared" si="102"/>
        <v>3.5529761820983789E-4</v>
      </c>
      <c r="BF35" s="5">
        <f t="shared" si="103"/>
        <v>2.32126266611302E-4</v>
      </c>
      <c r="BG35" s="5">
        <f t="shared" si="104"/>
        <v>1.0110322705865203E-4</v>
      </c>
      <c r="BH35" s="5">
        <f t="shared" si="105"/>
        <v>3.3026839242163311E-5</v>
      </c>
      <c r="BI35" s="5">
        <f t="shared" si="106"/>
        <v>8.6309578205247072E-6</v>
      </c>
      <c r="BJ35" s="8">
        <f t="shared" si="107"/>
        <v>0.401920589608255</v>
      </c>
      <c r="BK35" s="8">
        <f t="shared" si="108"/>
        <v>0.27263943007725511</v>
      </c>
      <c r="BL35" s="8">
        <f t="shared" si="109"/>
        <v>0.30388892703808179</v>
      </c>
      <c r="BM35" s="8">
        <f t="shared" si="110"/>
        <v>0.44363717190639601</v>
      </c>
      <c r="BN35" s="8">
        <f t="shared" si="111"/>
        <v>0.55575545253112313</v>
      </c>
    </row>
    <row r="36" spans="1:66" x14ac:dyDescent="0.25">
      <c r="A36" t="s">
        <v>80</v>
      </c>
      <c r="B36" t="s">
        <v>89</v>
      </c>
      <c r="C36" t="s">
        <v>90</v>
      </c>
      <c r="D36" s="4" t="s">
        <v>440</v>
      </c>
      <c r="E36">
        <f>VLOOKUP(A36,home!$A$2:$E$405,3,FALSE)</f>
        <v>1.1734693877550999</v>
      </c>
      <c r="F36">
        <f>VLOOKUP(B36,home!$B$2:$E$405,3,FALSE)</f>
        <v>1.25</v>
      </c>
      <c r="G36">
        <f>VLOOKUP(C36,away!$B$2:$E$405,4,FALSE)</f>
        <v>0.92</v>
      </c>
      <c r="H36">
        <f>VLOOKUP(A36,away!$A$2:$E$405,3,FALSE)</f>
        <v>1.0136054421768701</v>
      </c>
      <c r="I36">
        <f>VLOOKUP(C36,away!$B$2:$E$405,3,FALSE)</f>
        <v>1.28</v>
      </c>
      <c r="J36">
        <f>VLOOKUP(B36,home!$B$2:$E$405,4,FALSE)</f>
        <v>1.29</v>
      </c>
      <c r="K36" s="3">
        <f t="shared" si="56"/>
        <v>1.3494897959183649</v>
      </c>
      <c r="L36" s="3">
        <f t="shared" si="57"/>
        <v>1.673665306122448</v>
      </c>
      <c r="M36" s="5">
        <f t="shared" si="58"/>
        <v>4.8647488183093168E-2</v>
      </c>
      <c r="N36" s="5">
        <f t="shared" si="59"/>
        <v>6.564928890014346E-2</v>
      </c>
      <c r="O36" s="5">
        <f t="shared" si="60"/>
        <v>8.1419613202044813E-2</v>
      </c>
      <c r="P36" s="5">
        <f t="shared" si="61"/>
        <v>0.10987493720377965</v>
      </c>
      <c r="Q36" s="5">
        <f t="shared" si="62"/>
        <v>4.4296522740020203E-2</v>
      </c>
      <c r="R36" s="5">
        <f t="shared" si="63"/>
        <v>6.813459092708582E-2</v>
      </c>
      <c r="S36" s="5">
        <f t="shared" si="64"/>
        <v>6.2040725412674927E-2</v>
      </c>
      <c r="T36" s="5">
        <f t="shared" si="65"/>
        <v>7.4137553291835898E-2</v>
      </c>
      <c r="U36" s="5">
        <f t="shared" si="66"/>
        <v>9.1946935205174316E-2</v>
      </c>
      <c r="V36" s="5">
        <f t="shared" si="67"/>
        <v>1.5569425092385942E-2</v>
      </c>
      <c r="W36" s="5">
        <f t="shared" si="68"/>
        <v>1.992590181077436E-2</v>
      </c>
      <c r="X36" s="5">
        <f t="shared" si="69"/>
        <v>3.334929055389551E-2</v>
      </c>
      <c r="Y36" s="5">
        <f t="shared" si="70"/>
        <v>2.7907775291926E-2</v>
      </c>
      <c r="Z36" s="5">
        <f t="shared" si="71"/>
        <v>3.8011500327169621E-2</v>
      </c>
      <c r="AA36" s="5">
        <f t="shared" si="72"/>
        <v>5.1296131819062993E-2</v>
      </c>
      <c r="AB36" s="5">
        <f t="shared" si="73"/>
        <v>3.4611803229954441E-2</v>
      </c>
      <c r="AC36" s="5">
        <f t="shared" si="74"/>
        <v>2.1978133766721712E-3</v>
      </c>
      <c r="AD36" s="5">
        <f t="shared" si="75"/>
        <v>6.7224502920278199E-3</v>
      </c>
      <c r="AE36" s="5">
        <f t="shared" si="76"/>
        <v>1.1251131825899681E-2</v>
      </c>
      <c r="AF36" s="5">
        <f t="shared" si="77"/>
        <v>9.4153144958092055E-3</v>
      </c>
      <c r="AG36" s="5">
        <f t="shared" si="78"/>
        <v>5.2526950726225459E-3</v>
      </c>
      <c r="AH36" s="5">
        <f t="shared" si="79"/>
        <v>1.5904632332811468E-2</v>
      </c>
      <c r="AI36" s="5">
        <f t="shared" si="80"/>
        <v>2.1463139040962372E-2</v>
      </c>
      <c r="AJ36" s="5">
        <f t="shared" si="81"/>
        <v>1.4482143562077906E-2</v>
      </c>
      <c r="AK36" s="5">
        <f t="shared" si="82"/>
        <v>6.5145016533496589E-3</v>
      </c>
      <c r="AL36" s="5">
        <f t="shared" si="83"/>
        <v>1.985587464155292E-4</v>
      </c>
      <c r="AM36" s="5">
        <f t="shared" si="84"/>
        <v>1.8143756145319932E-3</v>
      </c>
      <c r="AN36" s="5">
        <f t="shared" si="85"/>
        <v>3.0366575183167935E-3</v>
      </c>
      <c r="AO36" s="5">
        <f t="shared" si="86"/>
        <v>2.5411741674913548E-3</v>
      </c>
      <c r="AP36" s="5">
        <f t="shared" si="87"/>
        <v>1.4176916803149587E-3</v>
      </c>
      <c r="AQ36" s="5">
        <f t="shared" si="88"/>
        <v>5.9318534503039562E-4</v>
      </c>
      <c r="AR36" s="5">
        <f t="shared" si="89"/>
        <v>5.3238062684119718E-3</v>
      </c>
      <c r="AS36" s="5">
        <f t="shared" si="90"/>
        <v>7.1844222346681835E-3</v>
      </c>
      <c r="AT36" s="5">
        <f t="shared" si="91"/>
        <v>4.847652247626867E-3</v>
      </c>
      <c r="AU36" s="5">
        <f t="shared" si="92"/>
        <v>2.1806190807777278E-3</v>
      </c>
      <c r="AV36" s="5">
        <f t="shared" si="93"/>
        <v>7.3568079957360736E-4</v>
      </c>
      <c r="AW36" s="5">
        <f t="shared" si="94"/>
        <v>1.2457323428245499E-5</v>
      </c>
      <c r="AX36" s="5">
        <f t="shared" si="95"/>
        <v>4.0808022962900668E-4</v>
      </c>
      <c r="AY36" s="5">
        <f t="shared" si="96"/>
        <v>6.8298972244455042E-4</v>
      </c>
      <c r="AZ36" s="5">
        <f t="shared" si="97"/>
        <v>5.7154810144682214E-4</v>
      </c>
      <c r="BA36" s="5">
        <f t="shared" si="98"/>
        <v>3.1886007605723323E-4</v>
      </c>
      <c r="BB36" s="5">
        <f t="shared" si="99"/>
        <v>1.3341626170113906E-4</v>
      </c>
      <c r="BC36" s="5">
        <f t="shared" si="100"/>
        <v>4.4658833696349862E-5</v>
      </c>
      <c r="BD36" s="5">
        <f t="shared" si="101"/>
        <v>1.4850449746597241E-3</v>
      </c>
      <c r="BE36" s="5">
        <f t="shared" si="102"/>
        <v>2.0040530397831442E-3</v>
      </c>
      <c r="BF36" s="5">
        <f t="shared" si="103"/>
        <v>1.3522245638332676E-3</v>
      </c>
      <c r="BG36" s="5">
        <f t="shared" si="104"/>
        <v>6.0827108356105203E-4</v>
      </c>
      <c r="BH36" s="5">
        <f t="shared" si="105"/>
        <v>2.052139051044618E-4</v>
      </c>
      <c r="BI36" s="5">
        <f t="shared" si="106"/>
        <v>5.5386814183806117E-5</v>
      </c>
      <c r="BJ36" s="8">
        <f t="shared" si="107"/>
        <v>0.30947056182561539</v>
      </c>
      <c r="BK36" s="8">
        <f t="shared" si="108"/>
        <v>0.23921193773746591</v>
      </c>
      <c r="BL36" s="8">
        <f t="shared" si="109"/>
        <v>0.41175586598470754</v>
      </c>
      <c r="BM36" s="8">
        <f t="shared" si="110"/>
        <v>0.5797568923197749</v>
      </c>
      <c r="BN36" s="8">
        <f t="shared" si="111"/>
        <v>0.41802244115616716</v>
      </c>
    </row>
    <row r="37" spans="1:66" x14ac:dyDescent="0.25">
      <c r="A37" t="s">
        <v>80</v>
      </c>
      <c r="B37" t="s">
        <v>91</v>
      </c>
      <c r="C37" t="s">
        <v>92</v>
      </c>
      <c r="D37" s="4" t="s">
        <v>440</v>
      </c>
      <c r="E37">
        <f>VLOOKUP(A37,home!$A$2:$E$405,3,FALSE)</f>
        <v>1.1734693877550999</v>
      </c>
      <c r="F37">
        <f>VLOOKUP(B37,home!$B$2:$E$405,3,FALSE)</f>
        <v>0.39</v>
      </c>
      <c r="G37">
        <f>VLOOKUP(C37,away!$B$2:$E$405,4,FALSE)</f>
        <v>1.32</v>
      </c>
      <c r="H37">
        <f>VLOOKUP(A37,away!$A$2:$E$405,3,FALSE)</f>
        <v>1.0136054421768701</v>
      </c>
      <c r="I37">
        <f>VLOOKUP(C37,away!$B$2:$E$405,3,FALSE)</f>
        <v>0.62</v>
      </c>
      <c r="J37">
        <f>VLOOKUP(B37,home!$B$2:$E$405,4,FALSE)</f>
        <v>1.1399999999999999</v>
      </c>
      <c r="K37" s="3">
        <f t="shared" si="56"/>
        <v>0.60410204081632546</v>
      </c>
      <c r="L37" s="3">
        <f t="shared" si="57"/>
        <v>0.71641632653061171</v>
      </c>
      <c r="M37" s="5">
        <f t="shared" si="58"/>
        <v>0.26699686363215286</v>
      </c>
      <c r="N37" s="5">
        <f t="shared" si="59"/>
        <v>0.16129335021174168</v>
      </c>
      <c r="O37" s="5">
        <f t="shared" si="60"/>
        <v>0.19128091223854163</v>
      </c>
      <c r="P37" s="5">
        <f t="shared" si="61"/>
        <v>0.11555318945251145</v>
      </c>
      <c r="Q37" s="5">
        <f t="shared" si="62"/>
        <v>4.8718821016507721E-2</v>
      </c>
      <c r="R37" s="5">
        <f t="shared" si="63"/>
        <v>6.8518384240680158E-2</v>
      </c>
      <c r="S37" s="5">
        <f t="shared" si="64"/>
        <v>1.2502524759096113E-2</v>
      </c>
      <c r="T37" s="5">
        <f t="shared" si="65"/>
        <v>3.4902958785548818E-2</v>
      </c>
      <c r="U37" s="5">
        <f t="shared" si="66"/>
        <v>4.1392095753232036E-2</v>
      </c>
      <c r="V37" s="5">
        <f t="shared" si="67"/>
        <v>6.0121663872299725E-4</v>
      </c>
      <c r="W37" s="5">
        <f t="shared" si="68"/>
        <v>9.810379734079203E-3</v>
      </c>
      <c r="X37" s="5">
        <f t="shared" si="69"/>
        <v>7.0283162109593816E-3</v>
      </c>
      <c r="Y37" s="5">
        <f t="shared" si="70"/>
        <v>2.5176002407755341E-3</v>
      </c>
      <c r="Z37" s="5">
        <f t="shared" si="71"/>
        <v>1.6362563045840346E-2</v>
      </c>
      <c r="AA37" s="5">
        <f t="shared" si="72"/>
        <v>9.8846577289779438E-3</v>
      </c>
      <c r="AB37" s="5">
        <f t="shared" si="73"/>
        <v>2.9856709534232194E-3</v>
      </c>
      <c r="AC37" s="5">
        <f t="shared" si="74"/>
        <v>1.6262480392858263E-5</v>
      </c>
      <c r="AD37" s="5">
        <f t="shared" si="75"/>
        <v>1.4816176046350911E-3</v>
      </c>
      <c r="AE37" s="5">
        <f t="shared" si="76"/>
        <v>1.061455041635756E-3</v>
      </c>
      <c r="AF37" s="5">
        <f t="shared" si="77"/>
        <v>3.8022186085304296E-4</v>
      </c>
      <c r="AG37" s="5">
        <f t="shared" si="78"/>
        <v>9.079904960632348E-5</v>
      </c>
      <c r="AH37" s="5">
        <f t="shared" si="79"/>
        <v>2.9306018274816194E-3</v>
      </c>
      <c r="AI37" s="5">
        <f t="shared" si="80"/>
        <v>1.770382544801699E-3</v>
      </c>
      <c r="AJ37" s="5">
        <f t="shared" si="81"/>
        <v>5.34745854170153E-4</v>
      </c>
      <c r="AK37" s="5">
        <f t="shared" si="82"/>
        <v>1.0768035394075289E-4</v>
      </c>
      <c r="AL37" s="5">
        <f t="shared" si="83"/>
        <v>2.8152862205792693E-7</v>
      </c>
      <c r="AM37" s="5">
        <f t="shared" si="84"/>
        <v>1.7900964373389095E-4</v>
      </c>
      <c r="AN37" s="5">
        <f t="shared" si="85"/>
        <v>1.2824543137738767E-4</v>
      </c>
      <c r="AO37" s="5">
        <f t="shared" si="86"/>
        <v>4.5938560420860868E-5</v>
      </c>
      <c r="AP37" s="5">
        <f t="shared" si="87"/>
        <v>1.0970378234272565E-5</v>
      </c>
      <c r="AQ37" s="5">
        <f t="shared" si="88"/>
        <v>1.964839518812232E-6</v>
      </c>
      <c r="AR37" s="5">
        <f t="shared" si="89"/>
        <v>4.1990619915365597E-4</v>
      </c>
      <c r="AS37" s="5">
        <f t="shared" si="90"/>
        <v>2.5366619186014994E-4</v>
      </c>
      <c r="AT37" s="5">
        <f t="shared" si="91"/>
        <v>7.6620132094411061E-5</v>
      </c>
      <c r="AU37" s="5">
        <f t="shared" si="92"/>
        <v>1.5428792721950056E-5</v>
      </c>
      <c r="AV37" s="5">
        <f t="shared" si="93"/>
        <v>2.3301412926655237E-6</v>
      </c>
      <c r="AW37" s="5">
        <f t="shared" si="94"/>
        <v>3.3845102313202794E-9</v>
      </c>
      <c r="AX37" s="5">
        <f t="shared" si="95"/>
        <v>1.8023348517574467E-5</v>
      </c>
      <c r="AY37" s="5">
        <f t="shared" si="96"/>
        <v>1.2912221136741644E-5</v>
      </c>
      <c r="AZ37" s="5">
        <f t="shared" si="97"/>
        <v>4.6252630170676843E-6</v>
      </c>
      <c r="BA37" s="5">
        <f t="shared" si="98"/>
        <v>1.1045379799751748E-6</v>
      </c>
      <c r="BB37" s="5">
        <f t="shared" si="99"/>
        <v>1.9782726053183923E-7</v>
      </c>
      <c r="BC37" s="5">
        <f t="shared" si="100"/>
        <v>2.8345335855566918E-8</v>
      </c>
      <c r="BD37" s="5">
        <f t="shared" si="101"/>
        <v>5.0137942780848925E-5</v>
      </c>
      <c r="BE37" s="5">
        <f t="shared" si="102"/>
        <v>3.0288433556242986E-5</v>
      </c>
      <c r="BF37" s="5">
        <f t="shared" si="103"/>
        <v>9.1486522622280289E-6</v>
      </c>
      <c r="BG37" s="5">
        <f t="shared" si="104"/>
        <v>1.8422398341102822E-6</v>
      </c>
      <c r="BH37" s="5">
        <f t="shared" si="105"/>
        <v>2.7822521086478746E-7</v>
      </c>
      <c r="BI37" s="5">
        <f t="shared" si="106"/>
        <v>3.3615283537994142E-8</v>
      </c>
      <c r="BJ37" s="8">
        <f t="shared" si="107"/>
        <v>0.26768854015287563</v>
      </c>
      <c r="BK37" s="8">
        <f t="shared" si="108"/>
        <v>0.3956832507126351</v>
      </c>
      <c r="BL37" s="8">
        <f t="shared" si="109"/>
        <v>0.32026481206129986</v>
      </c>
      <c r="BM37" s="8">
        <f t="shared" si="110"/>
        <v>0.14762473634388884</v>
      </c>
      <c r="BN37" s="8">
        <f t="shared" si="111"/>
        <v>0.85236152079213545</v>
      </c>
    </row>
    <row r="38" spans="1:66" x14ac:dyDescent="0.25">
      <c r="A38" t="s">
        <v>80</v>
      </c>
      <c r="B38" t="s">
        <v>93</v>
      </c>
      <c r="C38" t="s">
        <v>94</v>
      </c>
      <c r="D38" s="4" t="s">
        <v>440</v>
      </c>
      <c r="E38">
        <f>VLOOKUP(A38,home!$A$2:$E$405,3,FALSE)</f>
        <v>1.1734693877550999</v>
      </c>
      <c r="F38">
        <f>VLOOKUP(B38,home!$B$2:$E$405,3,FALSE)</f>
        <v>0.92</v>
      </c>
      <c r="G38">
        <f>VLOOKUP(C38,away!$B$2:$E$405,4,FALSE)</f>
        <v>0.79</v>
      </c>
      <c r="H38">
        <f>VLOOKUP(A38,away!$A$2:$E$405,3,FALSE)</f>
        <v>1.0136054421768701</v>
      </c>
      <c r="I38">
        <f>VLOOKUP(C38,away!$B$2:$E$405,3,FALSE)</f>
        <v>0.79</v>
      </c>
      <c r="J38">
        <f>VLOOKUP(B38,home!$B$2:$E$405,4,FALSE)</f>
        <v>1.06</v>
      </c>
      <c r="K38" s="3">
        <f t="shared" si="56"/>
        <v>0.85287755102040663</v>
      </c>
      <c r="L38" s="3">
        <f t="shared" si="57"/>
        <v>0.84879319727891112</v>
      </c>
      <c r="M38" s="5">
        <f t="shared" si="58"/>
        <v>0.18237856069505534</v>
      </c>
      <c r="N38" s="5">
        <f t="shared" si="59"/>
        <v>0.1555465802042254</v>
      </c>
      <c r="O38" s="5">
        <f t="shared" si="60"/>
        <v>0.15480168164748195</v>
      </c>
      <c r="P38" s="5">
        <f t="shared" si="61"/>
        <v>0.13202687913734504</v>
      </c>
      <c r="Q38" s="5">
        <f t="shared" si="62"/>
        <v>6.6331093197089491E-2</v>
      </c>
      <c r="R38" s="5">
        <f t="shared" si="63"/>
        <v>6.5697307154859177E-2</v>
      </c>
      <c r="S38" s="5">
        <f t="shared" si="64"/>
        <v>2.3894114456650201E-2</v>
      </c>
      <c r="T38" s="5">
        <f t="shared" si="65"/>
        <v>5.6301380673763016E-2</v>
      </c>
      <c r="U38" s="5">
        <f t="shared" si="66"/>
        <v>5.603175843487173E-2</v>
      </c>
      <c r="V38" s="5">
        <f t="shared" si="67"/>
        <v>1.9219275125318285E-3</v>
      </c>
      <c r="W38" s="5">
        <f t="shared" si="68"/>
        <v>1.8857433440813347E-2</v>
      </c>
      <c r="X38" s="5">
        <f t="shared" si="69"/>
        <v>1.600606122270222E-2</v>
      </c>
      <c r="Y38" s="5">
        <f t="shared" si="70"/>
        <v>6.7929179405297061E-3</v>
      </c>
      <c r="Z38" s="5">
        <f t="shared" si="71"/>
        <v>1.8587809130862533E-2</v>
      </c>
      <c r="AA38" s="5">
        <f t="shared" si="72"/>
        <v>1.5853125130364791E-2</v>
      </c>
      <c r="AB38" s="5">
        <f t="shared" si="73"/>
        <v>6.7603872686027924E-3</v>
      </c>
      <c r="AC38" s="5">
        <f t="shared" si="74"/>
        <v>8.6957209512708331E-5</v>
      </c>
      <c r="AD38" s="5">
        <f t="shared" si="75"/>
        <v>4.0207704128828025E-3</v>
      </c>
      <c r="AE38" s="5">
        <f t="shared" si="76"/>
        <v>3.412802574275241E-3</v>
      </c>
      <c r="AF38" s="5">
        <f t="shared" si="77"/>
        <v>1.44838180435039E-3</v>
      </c>
      <c r="AG38" s="5">
        <f t="shared" si="78"/>
        <v>4.0979220753172192E-4</v>
      </c>
      <c r="AH38" s="5">
        <f t="shared" si="79"/>
        <v>3.9443014856487364E-3</v>
      </c>
      <c r="AI38" s="5">
        <f t="shared" si="80"/>
        <v>3.3640061915662461E-3</v>
      </c>
      <c r="AJ38" s="5">
        <f t="shared" si="81"/>
        <v>1.4345426811402521E-3</v>
      </c>
      <c r="AK38" s="5">
        <f t="shared" si="82"/>
        <v>4.078297495750488E-4</v>
      </c>
      <c r="AL38" s="5">
        <f t="shared" si="83"/>
        <v>2.5179909188232582E-6</v>
      </c>
      <c r="AM38" s="5">
        <f t="shared" si="84"/>
        <v>6.8584496459095899E-4</v>
      </c>
      <c r="AN38" s="5">
        <f t="shared" si="85"/>
        <v>5.8214054033280159E-4</v>
      </c>
      <c r="AO38" s="5">
        <f t="shared" si="86"/>
        <v>2.4705846524737576E-4</v>
      </c>
      <c r="AP38" s="5">
        <f t="shared" si="87"/>
        <v>6.9900514877380279E-5</v>
      </c>
      <c r="AQ38" s="5">
        <f t="shared" si="88"/>
        <v>1.4832770378553425E-5</v>
      </c>
      <c r="AR38" s="5">
        <f t="shared" si="89"/>
        <v>6.6957925380715033E-4</v>
      </c>
      <c r="AS38" s="5">
        <f t="shared" si="90"/>
        <v>5.7106911420111363E-4</v>
      </c>
      <c r="AT38" s="5">
        <f t="shared" si="91"/>
        <v>2.4352601379161931E-4</v>
      </c>
      <c r="AU38" s="5">
        <f t="shared" si="92"/>
        <v>6.9232623417452688E-5</v>
      </c>
      <c r="AV38" s="5">
        <f t="shared" si="93"/>
        <v>1.4761737577748775E-5</v>
      </c>
      <c r="AW38" s="5">
        <f t="shared" si="94"/>
        <v>5.0633766235316725E-8</v>
      </c>
      <c r="AX38" s="5">
        <f t="shared" si="95"/>
        <v>9.7490295630002375E-5</v>
      </c>
      <c r="AY38" s="5">
        <f t="shared" si="96"/>
        <v>8.274909973145598E-5</v>
      </c>
      <c r="AZ38" s="5">
        <f t="shared" si="97"/>
        <v>3.5118436466506998E-5</v>
      </c>
      <c r="BA38" s="5">
        <f t="shared" si="98"/>
        <v>9.9360966572809266E-6</v>
      </c>
      <c r="BB38" s="5">
        <f t="shared" si="99"/>
        <v>2.1084228125514445E-6</v>
      </c>
      <c r="BC38" s="5">
        <f t="shared" si="100"/>
        <v>3.5792298805626713E-7</v>
      </c>
      <c r="BD38" s="5">
        <f t="shared" si="101"/>
        <v>9.4722385945099724E-5</v>
      </c>
      <c r="BE38" s="5">
        <f t="shared" si="102"/>
        <v>8.0786596551666445E-5</v>
      </c>
      <c r="BF38" s="5">
        <f t="shared" si="103"/>
        <v>3.4450537311129445E-5</v>
      </c>
      <c r="BG38" s="5">
        <f t="shared" si="104"/>
        <v>9.7940299644177418E-6</v>
      </c>
      <c r="BH38" s="5">
        <f t="shared" si="105"/>
        <v>2.0882770726682711E-6</v>
      </c>
      <c r="BI38" s="5">
        <f t="shared" si="106"/>
        <v>3.5620892711787592E-7</v>
      </c>
      <c r="BJ38" s="8">
        <f t="shared" si="107"/>
        <v>0.33095475120787626</v>
      </c>
      <c r="BK38" s="8">
        <f t="shared" si="108"/>
        <v>0.34039370610174535</v>
      </c>
      <c r="BL38" s="8">
        <f t="shared" si="109"/>
        <v>0.31008530652267791</v>
      </c>
      <c r="BM38" s="8">
        <f t="shared" si="110"/>
        <v>0.24315677246114045</v>
      </c>
      <c r="BN38" s="8">
        <f t="shared" si="111"/>
        <v>0.75678210203605645</v>
      </c>
    </row>
    <row r="39" spans="1:66" x14ac:dyDescent="0.25">
      <c r="A39" t="s">
        <v>80</v>
      </c>
      <c r="B39" t="s">
        <v>95</v>
      </c>
      <c r="C39" t="s">
        <v>96</v>
      </c>
      <c r="D39" s="4" t="s">
        <v>440</v>
      </c>
      <c r="E39">
        <f>VLOOKUP(A39,home!$A$2:$E$405,3,FALSE)</f>
        <v>1.1734693877550999</v>
      </c>
      <c r="F39">
        <f>VLOOKUP(B39,home!$B$2:$E$405,3,FALSE)</f>
        <v>1.51</v>
      </c>
      <c r="G39">
        <f>VLOOKUP(C39,away!$B$2:$E$405,4,FALSE)</f>
        <v>1.63</v>
      </c>
      <c r="H39">
        <f>VLOOKUP(A39,away!$A$2:$E$405,3,FALSE)</f>
        <v>1.0136054421768701</v>
      </c>
      <c r="I39">
        <f>VLOOKUP(C39,away!$B$2:$E$405,3,FALSE)</f>
        <v>0.78</v>
      </c>
      <c r="J39">
        <f>VLOOKUP(B39,home!$B$2:$E$405,4,FALSE)</f>
        <v>0.68</v>
      </c>
      <c r="K39" s="3">
        <f t="shared" si="56"/>
        <v>2.8882602040816274</v>
      </c>
      <c r="L39" s="3">
        <f t="shared" si="57"/>
        <v>0.53761632653061198</v>
      </c>
      <c r="M39" s="5">
        <f t="shared" si="58"/>
        <v>3.2520763048160088E-2</v>
      </c>
      <c r="N39" s="5">
        <f t="shared" si="59"/>
        <v>9.3928425718369096E-2</v>
      </c>
      <c r="O39" s="5">
        <f t="shared" si="60"/>
        <v>1.7483693165924293E-2</v>
      </c>
      <c r="P39" s="5">
        <f t="shared" si="61"/>
        <v>5.0497455191513052E-2</v>
      </c>
      <c r="Q39" s="5">
        <f t="shared" si="62"/>
        <v>0.13564486701720138</v>
      </c>
      <c r="R39" s="5">
        <f t="shared" si="63"/>
        <v>4.6997594470262923E-3</v>
      </c>
      <c r="S39" s="5">
        <f t="shared" si="64"/>
        <v>1.9602807113124756E-2</v>
      </c>
      <c r="T39" s="5">
        <f t="shared" si="65"/>
        <v>7.2924895118521169E-2</v>
      </c>
      <c r="U39" s="5">
        <f t="shared" si="66"/>
        <v>1.3574128179602714E-2</v>
      </c>
      <c r="V39" s="5">
        <f t="shared" si="67"/>
        <v>3.3820850334120287E-3</v>
      </c>
      <c r="W39" s="5">
        <f t="shared" si="68"/>
        <v>0.1305925570979091</v>
      </c>
      <c r="X39" s="5">
        <f t="shared" si="69"/>
        <v>7.0208690819217087E-2</v>
      </c>
      <c r="Y39" s="5">
        <f t="shared" si="70"/>
        <v>1.8872669224375496E-2</v>
      </c>
      <c r="Z39" s="5">
        <f t="shared" si="71"/>
        <v>8.4222246982927173E-4</v>
      </c>
      <c r="AA39" s="5">
        <f t="shared" si="72"/>
        <v>2.4325576425912247E-3</v>
      </c>
      <c r="AB39" s="5">
        <f t="shared" si="73"/>
        <v>3.5129297166154269E-3</v>
      </c>
      <c r="AC39" s="5">
        <f t="shared" si="74"/>
        <v>3.2822624575200689E-4</v>
      </c>
      <c r="AD39" s="5">
        <f t="shared" si="75"/>
        <v>9.4296321403787131E-2</v>
      </c>
      <c r="AE39" s="5">
        <f t="shared" si="76"/>
        <v>5.0695241918453961E-2</v>
      </c>
      <c r="AF39" s="5">
        <f t="shared" si="77"/>
        <v>1.3627294866389954E-2</v>
      </c>
      <c r="AG39" s="5">
        <f t="shared" si="78"/>
        <v>2.4420854022060112E-3</v>
      </c>
      <c r="AH39" s="5">
        <f t="shared" si="79"/>
        <v>1.1319813758778804E-4</v>
      </c>
      <c r="AI39" s="5">
        <f t="shared" si="80"/>
        <v>3.2694567597096478E-4</v>
      </c>
      <c r="AJ39" s="5">
        <f t="shared" si="81"/>
        <v>4.7215209240175231E-4</v>
      </c>
      <c r="AK39" s="5">
        <f t="shared" si="82"/>
        <v>4.5456603291928416E-4</v>
      </c>
      <c r="AL39" s="5">
        <f t="shared" si="83"/>
        <v>2.0386471391209579E-5</v>
      </c>
      <c r="AM39" s="5">
        <f t="shared" si="84"/>
        <v>5.4470462500369791E-2</v>
      </c>
      <c r="AN39" s="5">
        <f t="shared" si="85"/>
        <v>2.9284209953872261E-2</v>
      </c>
      <c r="AO39" s="5">
        <f t="shared" si="86"/>
        <v>7.8718346903759936E-3</v>
      </c>
      <c r="AP39" s="5">
        <f t="shared" si="87"/>
        <v>1.4106756164320596E-3</v>
      </c>
      <c r="AQ39" s="5">
        <f t="shared" si="88"/>
        <v>1.8960056070812758E-4</v>
      </c>
      <c r="AR39" s="5">
        <f t="shared" si="89"/>
        <v>1.2171433380010687E-5</v>
      </c>
      <c r="AS39" s="5">
        <f t="shared" si="90"/>
        <v>3.5154266658115594E-5</v>
      </c>
      <c r="AT39" s="5">
        <f t="shared" si="91"/>
        <v>5.0767334696154455E-5</v>
      </c>
      <c r="AU39" s="5">
        <f t="shared" si="92"/>
        <v>4.8876424156731782E-5</v>
      </c>
      <c r="AV39" s="5">
        <f t="shared" si="93"/>
        <v>3.5291957702425588E-5</v>
      </c>
      <c r="AW39" s="5">
        <f t="shared" si="94"/>
        <v>8.79322784976657E-7</v>
      </c>
      <c r="AX39" s="5">
        <f t="shared" si="95"/>
        <v>2.6220811522956432E-2</v>
      </c>
      <c r="AY39" s="5">
        <f t="shared" si="96"/>
        <v>1.4096736369623377E-2</v>
      </c>
      <c r="AZ39" s="5">
        <f t="shared" si="97"/>
        <v>3.7893178115536979E-3</v>
      </c>
      <c r="BA39" s="5">
        <f t="shared" si="98"/>
        <v>6.7906637396817216E-4</v>
      </c>
      <c r="BB39" s="5">
        <f t="shared" si="99"/>
        <v>9.1269292360807869E-5</v>
      </c>
      <c r="BC39" s="5">
        <f t="shared" si="100"/>
        <v>9.813572336813199E-6</v>
      </c>
      <c r="BD39" s="5">
        <f t="shared" si="101"/>
        <v>1.0905935503955685E-6</v>
      </c>
      <c r="BE39" s="5">
        <f t="shared" si="102"/>
        <v>3.1499179504356111E-6</v>
      </c>
      <c r="BF39" s="5">
        <f t="shared" si="103"/>
        <v>4.54889133118277E-6</v>
      </c>
      <c r="BG39" s="5">
        <f t="shared" si="104"/>
        <v>4.3794606015156981E-6</v>
      </c>
      <c r="BH39" s="5">
        <f t="shared" si="105"/>
        <v>3.1622554426752946E-6</v>
      </c>
      <c r="BI39" s="5">
        <f t="shared" si="106"/>
        <v>1.8266833100439168E-6</v>
      </c>
      <c r="BJ39" s="8">
        <f t="shared" si="107"/>
        <v>0.82134684685098791</v>
      </c>
      <c r="BK39" s="8">
        <f t="shared" si="108"/>
        <v>0.12044845947297653</v>
      </c>
      <c r="BL39" s="8">
        <f t="shared" si="109"/>
        <v>4.327034930941942E-2</v>
      </c>
      <c r="BM39" s="8">
        <f t="shared" si="110"/>
        <v>0.63703705746818062</v>
      </c>
      <c r="BN39" s="8">
        <f t="shared" si="111"/>
        <v>0.3347749635881942</v>
      </c>
    </row>
    <row r="40" spans="1:66" x14ac:dyDescent="0.25">
      <c r="A40" t="s">
        <v>80</v>
      </c>
      <c r="B40" t="s">
        <v>97</v>
      </c>
      <c r="C40" t="s">
        <v>98</v>
      </c>
      <c r="D40" s="4" t="s">
        <v>440</v>
      </c>
      <c r="E40">
        <f>VLOOKUP(A40,home!$A$2:$E$405,3,FALSE)</f>
        <v>1.1734693877550999</v>
      </c>
      <c r="F40">
        <f>VLOOKUP(B40,home!$B$2:$E$405,3,FALSE)</f>
        <v>0.99</v>
      </c>
      <c r="G40">
        <f>VLOOKUP(C40,away!$B$2:$E$405,4,FALSE)</f>
        <v>0.56999999999999995</v>
      </c>
      <c r="H40">
        <f>VLOOKUP(A40,away!$A$2:$E$405,3,FALSE)</f>
        <v>1.0136054421768701</v>
      </c>
      <c r="I40">
        <f>VLOOKUP(C40,away!$B$2:$E$405,3,FALSE)</f>
        <v>0.99</v>
      </c>
      <c r="J40">
        <f>VLOOKUP(B40,home!$B$2:$E$405,4,FALSE)</f>
        <v>1.07</v>
      </c>
      <c r="K40" s="3">
        <f t="shared" si="56"/>
        <v>0.66218877551020272</v>
      </c>
      <c r="L40" s="3">
        <f t="shared" si="57"/>
        <v>1.0737122448979584</v>
      </c>
      <c r="M40" s="5">
        <f t="shared" si="58"/>
        <v>0.17624133168855066</v>
      </c>
      <c r="N40" s="5">
        <f t="shared" si="59"/>
        <v>0.11670503162512887</v>
      </c>
      <c r="O40" s="5">
        <f t="shared" si="60"/>
        <v>0.18923247589111944</v>
      </c>
      <c r="P40" s="5">
        <f t="shared" si="61"/>
        <v>0.12530762149710434</v>
      </c>
      <c r="Q40" s="5">
        <f t="shared" si="62"/>
        <v>3.864038099386178E-2</v>
      </c>
      <c r="R40" s="5">
        <f t="shared" si="63"/>
        <v>0.10159061324832631</v>
      </c>
      <c r="S40" s="5">
        <f t="shared" si="64"/>
        <v>2.2273435883090338E-2</v>
      </c>
      <c r="T40" s="5">
        <f t="shared" si="65"/>
        <v>4.148865022063173E-2</v>
      </c>
      <c r="U40" s="5">
        <f t="shared" si="66"/>
        <v>6.7272163790239786E-2</v>
      </c>
      <c r="V40" s="5">
        <f t="shared" si="67"/>
        <v>1.7596019215606953E-3</v>
      </c>
      <c r="W40" s="5">
        <f t="shared" si="68"/>
        <v>8.5290755251910145E-3</v>
      </c>
      <c r="X40" s="5">
        <f t="shared" si="69"/>
        <v>9.157772829057078E-3</v>
      </c>
      <c r="Y40" s="5">
        <f t="shared" si="70"/>
        <v>4.9164064112762014E-3</v>
      </c>
      <c r="Z40" s="5">
        <f t="shared" si="71"/>
        <v>3.6359695137140248E-2</v>
      </c>
      <c r="AA40" s="5">
        <f t="shared" si="72"/>
        <v>2.4076982000787173E-2</v>
      </c>
      <c r="AB40" s="5">
        <f t="shared" si="73"/>
        <v>7.9717536145412233E-3</v>
      </c>
      <c r="AC40" s="5">
        <f t="shared" si="74"/>
        <v>7.8192332021381389E-5</v>
      </c>
      <c r="AD40" s="5">
        <f t="shared" si="75"/>
        <v>1.4119645195650688E-3</v>
      </c>
      <c r="AE40" s="5">
        <f t="shared" si="76"/>
        <v>1.5160435940184773E-3</v>
      </c>
      <c r="AF40" s="5">
        <f t="shared" si="77"/>
        <v>8.1389728534837422E-4</v>
      </c>
      <c r="AG40" s="5">
        <f t="shared" si="78"/>
        <v>2.9129716045591905E-4</v>
      </c>
      <c r="AH40" s="5">
        <f t="shared" si="79"/>
        <v>9.7599624723760554E-3</v>
      </c>
      <c r="AI40" s="5">
        <f t="shared" si="80"/>
        <v>6.4629375986082309E-3</v>
      </c>
      <c r="AJ40" s="5">
        <f t="shared" si="81"/>
        <v>2.1398423673106171E-3</v>
      </c>
      <c r="AK40" s="5">
        <f t="shared" si="82"/>
        <v>4.723265323314237E-4</v>
      </c>
      <c r="AL40" s="5">
        <f t="shared" si="83"/>
        <v>2.2237905379031358E-6</v>
      </c>
      <c r="AM40" s="5">
        <f t="shared" si="84"/>
        <v>1.8699741125492901E-4</v>
      </c>
      <c r="AN40" s="5">
        <f t="shared" si="85"/>
        <v>2.0078141022863657E-4</v>
      </c>
      <c r="AO40" s="5">
        <f t="shared" si="86"/>
        <v>1.0779072935518363E-4</v>
      </c>
      <c r="AP40" s="5">
        <f t="shared" si="87"/>
        <v>3.8578741998380831E-5</v>
      </c>
      <c r="AQ40" s="5">
        <f t="shared" si="88"/>
        <v>1.0355616919105155E-5</v>
      </c>
      <c r="AR40" s="5">
        <f t="shared" si="89"/>
        <v>2.0958782432669455E-3</v>
      </c>
      <c r="AS40" s="5">
        <f t="shared" si="90"/>
        <v>1.3878670475274133E-3</v>
      </c>
      <c r="AT40" s="5">
        <f t="shared" si="91"/>
        <v>4.5951499038656904E-4</v>
      </c>
      <c r="AU40" s="5">
        <f t="shared" si="92"/>
        <v>1.0142855627088826E-4</v>
      </c>
      <c r="AV40" s="5">
        <f t="shared" si="93"/>
        <v>1.679121286969679E-5</v>
      </c>
      <c r="AW40" s="5">
        <f t="shared" si="94"/>
        <v>4.3919875274087449E-8</v>
      </c>
      <c r="AX40" s="5">
        <f t="shared" si="95"/>
        <v>2.0637931130413197E-5</v>
      </c>
      <c r="AY40" s="5">
        <f t="shared" si="96"/>
        <v>2.2159199364085413E-5</v>
      </c>
      <c r="AZ40" s="5">
        <f t="shared" si="97"/>
        <v>1.1896301847176781E-5</v>
      </c>
      <c r="BA40" s="5">
        <f t="shared" si="98"/>
        <v>4.2577349874386376E-6</v>
      </c>
      <c r="BB40" s="5">
        <f t="shared" si="99"/>
        <v>1.1428955478858295E-6</v>
      </c>
      <c r="BC40" s="5">
        <f t="shared" si="100"/>
        <v>2.4542818888087534E-7</v>
      </c>
      <c r="BD40" s="5">
        <f t="shared" si="101"/>
        <v>3.7506168893515669E-4</v>
      </c>
      <c r="BE40" s="5">
        <f t="shared" si="102"/>
        <v>2.4836164053675997E-4</v>
      </c>
      <c r="BF40" s="5">
        <f t="shared" si="103"/>
        <v>8.2231145315371097E-5</v>
      </c>
      <c r="BG40" s="5">
        <f t="shared" si="104"/>
        <v>1.8150847141729044E-5</v>
      </c>
      <c r="BH40" s="5">
        <f t="shared" si="105"/>
        <v>3.0048218108136041E-6</v>
      </c>
      <c r="BI40" s="5">
        <f t="shared" si="106"/>
        <v>3.9795185510580224E-7</v>
      </c>
      <c r="BJ40" s="8">
        <f t="shared" si="107"/>
        <v>0.22407536356535665</v>
      </c>
      <c r="BK40" s="8">
        <f t="shared" si="108"/>
        <v>0.32568456631222942</v>
      </c>
      <c r="BL40" s="8">
        <f t="shared" si="109"/>
        <v>0.41376774566155666</v>
      </c>
      <c r="BM40" s="8">
        <f t="shared" si="110"/>
        <v>0.25214780045270274</v>
      </c>
      <c r="BN40" s="8">
        <f t="shared" si="111"/>
        <v>0.74771745494409136</v>
      </c>
    </row>
    <row r="41" spans="1:66" x14ac:dyDescent="0.25">
      <c r="A41" t="s">
        <v>99</v>
      </c>
      <c r="B41" t="s">
        <v>100</v>
      </c>
      <c r="C41" t="s">
        <v>101</v>
      </c>
      <c r="D41" s="4" t="s">
        <v>440</v>
      </c>
      <c r="E41">
        <f>VLOOKUP(A41,home!$A$2:$E$405,3,FALSE)</f>
        <v>1.36466165413534</v>
      </c>
      <c r="F41">
        <f>VLOOKUP(B41,home!$B$2:$E$405,3,FALSE)</f>
        <v>1.03</v>
      </c>
      <c r="G41">
        <f>VLOOKUP(C41,away!$B$2:$E$405,4,FALSE)</f>
        <v>0.28999999999999998</v>
      </c>
      <c r="H41">
        <f>VLOOKUP(A41,away!$A$2:$E$405,3,FALSE)</f>
        <v>1.29699248120301</v>
      </c>
      <c r="I41">
        <f>VLOOKUP(C41,away!$B$2:$E$405,3,FALSE)</f>
        <v>1.25</v>
      </c>
      <c r="J41">
        <f>VLOOKUP(B41,home!$B$2:$E$405,4,FALSE)</f>
        <v>1.62</v>
      </c>
      <c r="K41" s="3">
        <f t="shared" si="56"/>
        <v>0.40762443609022608</v>
      </c>
      <c r="L41" s="3">
        <f t="shared" si="57"/>
        <v>2.6264097744360955</v>
      </c>
      <c r="M41" s="5">
        <f t="shared" si="58"/>
        <v>4.8121115306974993E-2</v>
      </c>
      <c r="N41" s="5">
        <f t="shared" si="59"/>
        <v>1.961534249103843E-2</v>
      </c>
      <c r="O41" s="5">
        <f t="shared" si="60"/>
        <v>0.12638576759900555</v>
      </c>
      <c r="P41" s="5">
        <f t="shared" si="61"/>
        <v>5.1517927247375001E-2</v>
      </c>
      <c r="Q41" s="5">
        <f t="shared" si="62"/>
        <v>3.9978464608130945E-3</v>
      </c>
      <c r="R41" s="5">
        <f t="shared" si="63"/>
        <v>0.1659704076858185</v>
      </c>
      <c r="S41" s="5">
        <f t="shared" si="64"/>
        <v>1.3788629019375208E-2</v>
      </c>
      <c r="T41" s="5">
        <f t="shared" si="65"/>
        <v>1.0499983021374263E-2</v>
      </c>
      <c r="U41" s="5">
        <f t="shared" si="66"/>
        <v>6.7653593840596701E-2</v>
      </c>
      <c r="V41" s="5">
        <f t="shared" si="67"/>
        <v>1.6402168711401211E-3</v>
      </c>
      <c r="W41" s="5">
        <f t="shared" si="68"/>
        <v>5.4320663638808141E-4</v>
      </c>
      <c r="X41" s="5">
        <f t="shared" si="69"/>
        <v>1.426683219348211E-3</v>
      </c>
      <c r="Y41" s="5">
        <f t="shared" si="70"/>
        <v>1.8735273761600491E-3</v>
      </c>
      <c r="Z41" s="5">
        <f t="shared" si="71"/>
        <v>0.14530210033772578</v>
      </c>
      <c r="AA41" s="5">
        <f t="shared" si="72"/>
        <v>5.9228686712890916E-2</v>
      </c>
      <c r="AB41" s="5">
        <f t="shared" si="73"/>
        <v>1.2071530010853411E-2</v>
      </c>
      <c r="AC41" s="5">
        <f t="shared" si="74"/>
        <v>1.0974986357115062E-4</v>
      </c>
      <c r="AD41" s="5">
        <f t="shared" si="75"/>
        <v>5.5356074709540024E-5</v>
      </c>
      <c r="AE41" s="5">
        <f t="shared" si="76"/>
        <v>1.4538773569155067E-4</v>
      </c>
      <c r="AF41" s="5">
        <f t="shared" si="77"/>
        <v>1.9092388505171018E-4</v>
      </c>
      <c r="AG41" s="5">
        <f t="shared" si="78"/>
        <v>1.6714811929104169E-4</v>
      </c>
      <c r="AH41" s="5">
        <f t="shared" si="79"/>
        <v>9.5405714143274339E-2</v>
      </c>
      <c r="AI41" s="5">
        <f t="shared" si="80"/>
        <v>3.8889700427437508E-2</v>
      </c>
      <c r="AJ41" s="5">
        <f t="shared" si="81"/>
        <v>7.9261961032260179E-3</v>
      </c>
      <c r="AK41" s="5">
        <f t="shared" si="82"/>
        <v>1.0769704056393513E-3</v>
      </c>
      <c r="AL41" s="5">
        <f t="shared" si="83"/>
        <v>4.6998790038836289E-6</v>
      </c>
      <c r="AM41" s="5">
        <f t="shared" si="84"/>
        <v>4.512897747528939E-6</v>
      </c>
      <c r="AN41" s="5">
        <f t="shared" si="85"/>
        <v>1.1852718755140645E-5</v>
      </c>
      <c r="AO41" s="5">
        <f t="shared" si="86"/>
        <v>1.5565048196071714E-5</v>
      </c>
      <c r="AP41" s="5">
        <f t="shared" si="87"/>
        <v>1.3626731573910551E-5</v>
      </c>
      <c r="AQ41" s="5">
        <f t="shared" si="88"/>
        <v>8.9473452498339107E-6</v>
      </c>
      <c r="AR41" s="5">
        <f t="shared" si="89"/>
        <v>5.011490003259033E-2</v>
      </c>
      <c r="AS41" s="5">
        <f t="shared" si="90"/>
        <v>2.0428057865502686E-2</v>
      </c>
      <c r="AT41" s="5">
        <f t="shared" si="91"/>
        <v>4.1634877839220197E-3</v>
      </c>
      <c r="AU41" s="5">
        <f t="shared" si="92"/>
        <v>5.6571312002991951E-4</v>
      </c>
      <c r="AV41" s="5">
        <f t="shared" si="93"/>
        <v>5.7649622885259569E-5</v>
      </c>
      <c r="AW41" s="5">
        <f t="shared" si="94"/>
        <v>1.397677177269589E-7</v>
      </c>
      <c r="AX41" s="5">
        <f t="shared" si="95"/>
        <v>3.0659456657822232E-7</v>
      </c>
      <c r="AY41" s="5">
        <f t="shared" si="96"/>
        <v>8.0524296645004146E-7</v>
      </c>
      <c r="AZ41" s="5">
        <f t="shared" si="97"/>
        <v>1.0574489989401531E-6</v>
      </c>
      <c r="BA41" s="5">
        <f t="shared" si="98"/>
        <v>9.2576479559469397E-7</v>
      </c>
      <c r="BB41" s="5">
        <f t="shared" si="99"/>
        <v>6.0785942699468479E-7</v>
      </c>
      <c r="BC41" s="5">
        <f t="shared" si="100"/>
        <v>3.1929758810839273E-7</v>
      </c>
      <c r="BD41" s="5">
        <f t="shared" si="101"/>
        <v>2.1937043881747182E-2</v>
      </c>
      <c r="BE41" s="5">
        <f t="shared" si="102"/>
        <v>8.94207514178374E-3</v>
      </c>
      <c r="BF41" s="5">
        <f t="shared" si="103"/>
        <v>1.8225041685730123E-3</v>
      </c>
      <c r="BG41" s="5">
        <f t="shared" si="104"/>
        <v>2.4763241132888688E-4</v>
      </c>
      <c r="BH41" s="5">
        <f t="shared" si="105"/>
        <v>2.52352555064001E-5</v>
      </c>
      <c r="BI41" s="5">
        <f t="shared" si="106"/>
        <v>2.0573013590778243E-6</v>
      </c>
      <c r="BJ41" s="8">
        <f t="shared" si="107"/>
        <v>3.8573931969731107E-2</v>
      </c>
      <c r="BK41" s="8">
        <f t="shared" si="108"/>
        <v>0.1151831434304068</v>
      </c>
      <c r="BL41" s="8">
        <f t="shared" si="109"/>
        <v>0.68291492351397076</v>
      </c>
      <c r="BM41" s="8">
        <f t="shared" si="110"/>
        <v>0.56636502698556024</v>
      </c>
      <c r="BN41" s="8">
        <f t="shared" si="111"/>
        <v>0.41560840679102551</v>
      </c>
    </row>
    <row r="42" spans="1:66" x14ac:dyDescent="0.25">
      <c r="A42" t="s">
        <v>99</v>
      </c>
      <c r="B42" t="s">
        <v>102</v>
      </c>
      <c r="C42" t="s">
        <v>103</v>
      </c>
      <c r="D42" s="4" t="s">
        <v>440</v>
      </c>
      <c r="E42">
        <f>VLOOKUP(A42,home!$A$2:$E$405,3,FALSE)</f>
        <v>1.36466165413534</v>
      </c>
      <c r="F42">
        <f>VLOOKUP(B42,home!$B$2:$E$405,3,FALSE)</f>
        <v>0.73</v>
      </c>
      <c r="G42">
        <f>VLOOKUP(C42,away!$B$2:$E$405,4,FALSE)</f>
        <v>0.87</v>
      </c>
      <c r="H42">
        <f>VLOOKUP(A42,away!$A$2:$E$405,3,FALSE)</f>
        <v>1.29699248120301</v>
      </c>
      <c r="I42">
        <f>VLOOKUP(C42,away!$B$2:$E$405,3,FALSE)</f>
        <v>0.93</v>
      </c>
      <c r="J42">
        <f>VLOOKUP(B42,home!$B$2:$E$405,4,FALSE)</f>
        <v>0.6</v>
      </c>
      <c r="K42" s="3">
        <f t="shared" si="56"/>
        <v>0.86669661654135444</v>
      </c>
      <c r="L42" s="3">
        <f t="shared" si="57"/>
        <v>0.72372180451127965</v>
      </c>
      <c r="M42" s="5">
        <f t="shared" si="58"/>
        <v>0.20384030281386131</v>
      </c>
      <c r="N42" s="5">
        <f t="shared" si="59"/>
        <v>0.17666770076353872</v>
      </c>
      <c r="O42" s="5">
        <f t="shared" si="60"/>
        <v>0.14752367178457337</v>
      </c>
      <c r="P42" s="5">
        <f t="shared" si="61"/>
        <v>0.12785826719544702</v>
      </c>
      <c r="Q42" s="5">
        <f t="shared" si="62"/>
        <v>7.6558649251949731E-2</v>
      </c>
      <c r="R42" s="5">
        <f t="shared" si="63"/>
        <v>5.3383048976030592E-2</v>
      </c>
      <c r="S42" s="5">
        <f t="shared" si="64"/>
        <v>2.0049686279595073E-2</v>
      </c>
      <c r="T42" s="5">
        <f t="shared" si="65"/>
        <v>5.5407163787567187E-2</v>
      </c>
      <c r="U42" s="5">
        <f t="shared" si="66"/>
        <v>4.6266907928187134E-2</v>
      </c>
      <c r="V42" s="5">
        <f t="shared" si="67"/>
        <v>1.3973455963832283E-3</v>
      </c>
      <c r="W42" s="5">
        <f t="shared" si="68"/>
        <v>2.2117707424547044E-2</v>
      </c>
      <c r="X42" s="5">
        <f t="shared" si="69"/>
        <v>1.6007067128945715E-2</v>
      </c>
      <c r="Y42" s="5">
        <f t="shared" si="70"/>
        <v>5.7923317537468899E-3</v>
      </c>
      <c r="Z42" s="5">
        <f t="shared" si="71"/>
        <v>1.2878158845082296E-2</v>
      </c>
      <c r="AA42" s="5">
        <f t="shared" si="72"/>
        <v>1.1161456698314942E-2</v>
      </c>
      <c r="AB42" s="5">
        <f t="shared" si="73"/>
        <v>4.8367983780511978E-3</v>
      </c>
      <c r="AC42" s="5">
        <f t="shared" si="74"/>
        <v>5.4780072978837973E-5</v>
      </c>
      <c r="AD42" s="5">
        <f t="shared" si="75"/>
        <v>4.7923355476266289E-3</v>
      </c>
      <c r="AE42" s="5">
        <f t="shared" si="76"/>
        <v>3.4683177303518956E-3</v>
      </c>
      <c r="AF42" s="5">
        <f t="shared" si="77"/>
        <v>1.2550485832143697E-3</v>
      </c>
      <c r="AG42" s="5">
        <f t="shared" si="78"/>
        <v>3.0276867513107623E-4</v>
      </c>
      <c r="AH42" s="5">
        <f t="shared" si="79"/>
        <v>2.3300510895364638E-3</v>
      </c>
      <c r="AI42" s="5">
        <f t="shared" si="80"/>
        <v>2.0194473956697497E-3</v>
      </c>
      <c r="AJ42" s="5">
        <f t="shared" si="81"/>
        <v>8.7512411255511087E-4</v>
      </c>
      <c r="AK42" s="5">
        <f t="shared" si="82"/>
        <v>2.5282236913509005E-4</v>
      </c>
      <c r="AL42" s="5">
        <f t="shared" si="83"/>
        <v>1.3744259817569449E-6</v>
      </c>
      <c r="AM42" s="5">
        <f t="shared" si="84"/>
        <v>8.3070020089177183E-4</v>
      </c>
      <c r="AN42" s="5">
        <f t="shared" si="85"/>
        <v>6.0119584839727562E-4</v>
      </c>
      <c r="AO42" s="5">
        <f t="shared" si="86"/>
        <v>2.1754927213338301E-4</v>
      </c>
      <c r="AP42" s="5">
        <f t="shared" si="87"/>
        <v>5.2481717266162468E-5</v>
      </c>
      <c r="AQ42" s="5">
        <f t="shared" si="88"/>
        <v>9.4955407809294697E-6</v>
      </c>
      <c r="AR42" s="5">
        <f t="shared" si="89"/>
        <v>3.3726175582456065E-4</v>
      </c>
      <c r="AS42" s="5">
        <f t="shared" si="90"/>
        <v>2.9230362266194316E-4</v>
      </c>
      <c r="AT42" s="5">
        <f t="shared" si="91"/>
        <v>1.2666928038194346E-4</v>
      </c>
      <c r="AU42" s="5">
        <f t="shared" si="92"/>
        <v>3.6594612242252856E-5</v>
      </c>
      <c r="AV42" s="5">
        <f t="shared" si="93"/>
        <v>7.9291066535008433E-6</v>
      </c>
      <c r="AW42" s="5">
        <f t="shared" si="94"/>
        <v>2.3947358407265155E-8</v>
      </c>
      <c r="AX42" s="5">
        <f t="shared" si="95"/>
        <v>1.1999417557885361E-4</v>
      </c>
      <c r="AY42" s="5">
        <f t="shared" si="96"/>
        <v>8.6842401280771259E-5</v>
      </c>
      <c r="AZ42" s="5">
        <f t="shared" si="97"/>
        <v>3.1424869681506216E-5</v>
      </c>
      <c r="BA42" s="5">
        <f t="shared" si="98"/>
        <v>7.5809544641438286E-6</v>
      </c>
      <c r="BB42" s="5">
        <f t="shared" si="99"/>
        <v>1.371625511177003E-6</v>
      </c>
      <c r="BC42" s="5">
        <f t="shared" si="100"/>
        <v>1.9853505801254545E-7</v>
      </c>
      <c r="BD42" s="5">
        <f t="shared" si="101"/>
        <v>4.0680614419665587E-5</v>
      </c>
      <c r="BE42" s="5">
        <f t="shared" si="102"/>
        <v>3.5257750876347602E-5</v>
      </c>
      <c r="BF42" s="5">
        <f t="shared" si="103"/>
        <v>1.5278886695694216E-5</v>
      </c>
      <c r="BG42" s="5">
        <f t="shared" si="104"/>
        <v>4.4140531345589649E-6</v>
      </c>
      <c r="BH42" s="5">
        <f t="shared" si="105"/>
        <v>9.5641122923900372E-7</v>
      </c>
      <c r="BI42" s="5">
        <f t="shared" si="106"/>
        <v>1.6578367528072047E-7</v>
      </c>
      <c r="BJ42" s="8">
        <f t="shared" si="107"/>
        <v>0.36432792578766321</v>
      </c>
      <c r="BK42" s="8">
        <f t="shared" si="108"/>
        <v>0.35328859878552799</v>
      </c>
      <c r="BL42" s="8">
        <f t="shared" si="109"/>
        <v>0.26954684060984857</v>
      </c>
      <c r="BM42" s="8">
        <f t="shared" si="110"/>
        <v>0.21412306478879903</v>
      </c>
      <c r="BN42" s="8">
        <f t="shared" si="111"/>
        <v>0.7858316407854008</v>
      </c>
    </row>
    <row r="43" spans="1:66" x14ac:dyDescent="0.25">
      <c r="A43" t="s">
        <v>99</v>
      </c>
      <c r="B43" t="s">
        <v>104</v>
      </c>
      <c r="C43" t="s">
        <v>105</v>
      </c>
      <c r="D43" s="4" t="s">
        <v>440</v>
      </c>
      <c r="E43">
        <f>VLOOKUP(A43,home!$A$2:$E$405,3,FALSE)</f>
        <v>1.36466165413534</v>
      </c>
      <c r="F43">
        <f>VLOOKUP(B43,home!$B$2:$E$405,3,FALSE)</f>
        <v>0.73</v>
      </c>
      <c r="G43">
        <f>VLOOKUP(C43,away!$B$2:$E$405,4,FALSE)</f>
        <v>0.79</v>
      </c>
      <c r="H43">
        <f>VLOOKUP(A43,away!$A$2:$E$405,3,FALSE)</f>
        <v>1.29699248120301</v>
      </c>
      <c r="I43">
        <f>VLOOKUP(C43,away!$B$2:$E$405,3,FALSE)</f>
        <v>0.96</v>
      </c>
      <c r="J43">
        <f>VLOOKUP(B43,home!$B$2:$E$405,4,FALSE)</f>
        <v>1.23</v>
      </c>
      <c r="K43" s="3">
        <f t="shared" si="56"/>
        <v>0.78700037593985062</v>
      </c>
      <c r="L43" s="3">
        <f t="shared" si="57"/>
        <v>1.5314887218045141</v>
      </c>
      <c r="M43" s="5">
        <f t="shared" si="58"/>
        <v>9.8422179613764676E-2</v>
      </c>
      <c r="N43" s="5">
        <f t="shared" si="59"/>
        <v>7.7458292356852296E-2</v>
      </c>
      <c r="O43" s="5">
        <f t="shared" si="60"/>
        <v>0.15073245805389876</v>
      </c>
      <c r="P43" s="5">
        <f t="shared" si="61"/>
        <v>0.11862650115475606</v>
      </c>
      <c r="Q43" s="5">
        <f t="shared" si="62"/>
        <v>3.0479852602250803E-2</v>
      </c>
      <c r="R43" s="5">
        <f t="shared" si="63"/>
        <v>0.115422529759709</v>
      </c>
      <c r="S43" s="5">
        <f t="shared" si="64"/>
        <v>3.5744602566826558E-2</v>
      </c>
      <c r="T43" s="5">
        <f t="shared" si="65"/>
        <v>4.6679550502611071E-2</v>
      </c>
      <c r="U43" s="5">
        <f t="shared" si="66"/>
        <v>9.0837574312819566E-2</v>
      </c>
      <c r="V43" s="5">
        <f t="shared" si="67"/>
        <v>4.7869259125555607E-3</v>
      </c>
      <c r="W43" s="5">
        <f t="shared" si="68"/>
        <v>7.9958851521875398E-3</v>
      </c>
      <c r="X43" s="5">
        <f t="shared" si="69"/>
        <v>1.2245607931419386E-2</v>
      </c>
      <c r="Y43" s="5">
        <f t="shared" si="70"/>
        <v>9.3770052193043497E-3</v>
      </c>
      <c r="Z43" s="5">
        <f t="shared" si="71"/>
        <v>5.892276752304676E-2</v>
      </c>
      <c r="AA43" s="5">
        <f t="shared" si="72"/>
        <v>4.6372240192054215E-2</v>
      </c>
      <c r="AB43" s="5">
        <f t="shared" si="73"/>
        <v>1.8247485232159858E-2</v>
      </c>
      <c r="AC43" s="5">
        <f t="shared" si="74"/>
        <v>3.605997871376184E-4</v>
      </c>
      <c r="AD43" s="5">
        <f t="shared" si="75"/>
        <v>1.5731911551858655E-3</v>
      </c>
      <c r="AE43" s="5">
        <f t="shared" si="76"/>
        <v>2.4093245114097678E-3</v>
      </c>
      <c r="AF43" s="5">
        <f t="shared" si="77"/>
        <v>1.8449266581956158E-3</v>
      </c>
      <c r="AG43" s="5">
        <f t="shared" si="78"/>
        <v>9.4182812319435947E-4</v>
      </c>
      <c r="AH43" s="5">
        <f t="shared" si="79"/>
        <v>2.2559888479763847E-2</v>
      </c>
      <c r="AI43" s="5">
        <f t="shared" si="80"/>
        <v>1.7754640714735252E-2</v>
      </c>
      <c r="AJ43" s="5">
        <f t="shared" si="81"/>
        <v>6.9864544585868096E-3</v>
      </c>
      <c r="AK43" s="5">
        <f t="shared" si="82"/>
        <v>1.8327807617981552E-3</v>
      </c>
      <c r="AL43" s="5">
        <f t="shared" si="83"/>
        <v>1.7384980187658051E-5</v>
      </c>
      <c r="AM43" s="5">
        <f t="shared" si="84"/>
        <v>2.4762040611130489E-4</v>
      </c>
      <c r="AN43" s="5">
        <f t="shared" si="85"/>
        <v>3.7922785924811699E-4</v>
      </c>
      <c r="AO43" s="5">
        <f t="shared" si="86"/>
        <v>2.9039159471628049E-4</v>
      </c>
      <c r="AP43" s="5">
        <f t="shared" si="87"/>
        <v>1.48243817404937E-4</v>
      </c>
      <c r="AQ43" s="5">
        <f t="shared" si="88"/>
        <v>5.6758433608227179E-5</v>
      </c>
      <c r="AR43" s="5">
        <f t="shared" si="89"/>
        <v>6.9100429543851863E-3</v>
      </c>
      <c r="AS43" s="5">
        <f t="shared" si="90"/>
        <v>5.4382064028616573E-3</v>
      </c>
      <c r="AT43" s="5">
        <f t="shared" si="91"/>
        <v>2.1399352417453134E-3</v>
      </c>
      <c r="AU43" s="5">
        <f t="shared" si="92"/>
        <v>5.6137661324683226E-4</v>
      </c>
      <c r="AV43" s="5">
        <f t="shared" si="93"/>
        <v>1.1045090141727425E-4</v>
      </c>
      <c r="AW43" s="5">
        <f t="shared" si="94"/>
        <v>5.8205019900542724E-7</v>
      </c>
      <c r="AX43" s="5">
        <f t="shared" si="95"/>
        <v>3.2479558783329231E-5</v>
      </c>
      <c r="AY43" s="5">
        <f t="shared" si="96"/>
        <v>4.9742077965855451E-5</v>
      </c>
      <c r="AZ43" s="5">
        <f t="shared" si="97"/>
        <v>3.8089715701914238E-5</v>
      </c>
      <c r="BA43" s="5">
        <f t="shared" si="98"/>
        <v>1.9444656671407327E-5</v>
      </c>
      <c r="BB43" s="5">
        <f t="shared" si="99"/>
        <v>7.4448180979053039E-6</v>
      </c>
      <c r="BC43" s="5">
        <f t="shared" si="100"/>
        <v>2.2803309905656223E-6</v>
      </c>
      <c r="BD43" s="5">
        <f t="shared" si="101"/>
        <v>1.7637754753042744E-3</v>
      </c>
      <c r="BE43" s="5">
        <f t="shared" si="102"/>
        <v>1.3880919621379526E-3</v>
      </c>
      <c r="BF43" s="5">
        <f t="shared" si="103"/>
        <v>5.4621444802082676E-4</v>
      </c>
      <c r="BG43" s="5">
        <f t="shared" si="104"/>
        <v>1.4329032531205623E-4</v>
      </c>
      <c r="BH43" s="5">
        <f t="shared" si="105"/>
        <v>2.8192384972282931E-5</v>
      </c>
      <c r="BI43" s="5">
        <f t="shared" si="106"/>
        <v>4.4374835143655341E-6</v>
      </c>
      <c r="BJ43" s="8">
        <f t="shared" si="107"/>
        <v>0.19227718748191089</v>
      </c>
      <c r="BK43" s="8">
        <f t="shared" si="108"/>
        <v>0.258007936093194</v>
      </c>
      <c r="BL43" s="8">
        <f t="shared" si="109"/>
        <v>0.48978006615844349</v>
      </c>
      <c r="BM43" s="8">
        <f t="shared" si="110"/>
        <v>0.4077969836875967</v>
      </c>
      <c r="BN43" s="8">
        <f t="shared" si="111"/>
        <v>0.59114181354123152</v>
      </c>
    </row>
    <row r="44" spans="1:66" x14ac:dyDescent="0.25">
      <c r="A44" t="s">
        <v>99</v>
      </c>
      <c r="B44" t="s">
        <v>106</v>
      </c>
      <c r="C44" t="s">
        <v>107</v>
      </c>
      <c r="D44" s="4" t="s">
        <v>440</v>
      </c>
      <c r="E44">
        <f>VLOOKUP(A44,home!$A$2:$E$405,3,FALSE)</f>
        <v>1.36466165413534</v>
      </c>
      <c r="F44">
        <f>VLOOKUP(B44,home!$B$2:$E$405,3,FALSE)</f>
        <v>1.04</v>
      </c>
      <c r="G44">
        <f>VLOOKUP(C44,away!$B$2:$E$405,4,FALSE)</f>
        <v>0.81</v>
      </c>
      <c r="H44">
        <f>VLOOKUP(A44,away!$A$2:$E$405,3,FALSE)</f>
        <v>1.29699248120301</v>
      </c>
      <c r="I44">
        <f>VLOOKUP(C44,away!$B$2:$E$405,3,FALSE)</f>
        <v>0.98</v>
      </c>
      <c r="J44">
        <f>VLOOKUP(B44,home!$B$2:$E$405,4,FALSE)</f>
        <v>1.8</v>
      </c>
      <c r="K44" s="3">
        <f t="shared" si="56"/>
        <v>1.1495909774436106</v>
      </c>
      <c r="L44" s="3">
        <f t="shared" si="57"/>
        <v>2.2878947368421096</v>
      </c>
      <c r="M44" s="5">
        <f t="shared" si="58"/>
        <v>3.2145406543689234E-2</v>
      </c>
      <c r="N44" s="5">
        <f t="shared" si="59"/>
        <v>3.6954069328881942E-2</v>
      </c>
      <c r="O44" s="5">
        <f t="shared" si="60"/>
        <v>7.3545306444956507E-2</v>
      </c>
      <c r="P44" s="5">
        <f t="shared" si="61"/>
        <v>8.4547020722447436E-2</v>
      </c>
      <c r="Q44" s="5">
        <f t="shared" si="62"/>
        <v>2.1241032340154179E-2</v>
      </c>
      <c r="R44" s="5">
        <f t="shared" si="63"/>
        <v>8.4131959767428058E-2</v>
      </c>
      <c r="S44" s="5">
        <f t="shared" si="64"/>
        <v>5.5592691784180345E-2</v>
      </c>
      <c r="T44" s="5">
        <f t="shared" si="65"/>
        <v>4.8597246096131787E-2</v>
      </c>
      <c r="U44" s="5">
        <f t="shared" si="66"/>
        <v>9.6717341863284137E-2</v>
      </c>
      <c r="V44" s="5">
        <f t="shared" si="67"/>
        <v>1.6246304145458648E-2</v>
      </c>
      <c r="W44" s="5">
        <f t="shared" si="68"/>
        <v>8.1394997099430624E-3</v>
      </c>
      <c r="X44" s="5">
        <f t="shared" si="69"/>
        <v>1.8622318546906609E-2</v>
      </c>
      <c r="Y44" s="5">
        <f t="shared" si="70"/>
        <v>2.1302952295632421E-2</v>
      </c>
      <c r="Z44" s="5">
        <f t="shared" si="71"/>
        <v>6.4161689317370249E-2</v>
      </c>
      <c r="AA44" s="5">
        <f t="shared" si="72"/>
        <v>7.3759699136788925E-2</v>
      </c>
      <c r="AB44" s="5">
        <f t="shared" si="73"/>
        <v>4.2396742313303926E-2</v>
      </c>
      <c r="AC44" s="5">
        <f t="shared" si="74"/>
        <v>2.6706315943275426E-3</v>
      </c>
      <c r="AD44" s="5">
        <f t="shared" si="75"/>
        <v>2.3392738568638587E-3</v>
      </c>
      <c r="AE44" s="5">
        <f t="shared" si="76"/>
        <v>5.3520123451511643E-3</v>
      </c>
      <c r="AF44" s="5">
        <f t="shared" si="77"/>
        <v>6.1224204379926742E-3</v>
      </c>
      <c r="AG44" s="5">
        <f t="shared" si="78"/>
        <v>4.6691511656060001E-3</v>
      </c>
      <c r="AH44" s="5">
        <f t="shared" si="79"/>
        <v>3.6698797824027504E-2</v>
      </c>
      <c r="AI44" s="5">
        <f t="shared" si="80"/>
        <v>4.2188606861529226E-2</v>
      </c>
      <c r="AJ44" s="5">
        <f t="shared" si="81"/>
        <v>2.424982089946481E-2</v>
      </c>
      <c r="AK44" s="5">
        <f t="shared" si="82"/>
        <v>9.2924584368827487E-3</v>
      </c>
      <c r="AL44" s="5">
        <f t="shared" si="83"/>
        <v>2.809657354194655E-4</v>
      </c>
      <c r="AM44" s="5">
        <f t="shared" si="84"/>
        <v>5.3784162392408151E-4</v>
      </c>
      <c r="AN44" s="5">
        <f t="shared" si="85"/>
        <v>1.2305250206305193E-3</v>
      </c>
      <c r="AO44" s="5">
        <f t="shared" si="86"/>
        <v>1.4076558591265469E-3</v>
      </c>
      <c r="AP44" s="5">
        <f t="shared" si="87"/>
        <v>1.0735228104601948E-3</v>
      </c>
      <c r="AQ44" s="5">
        <f t="shared" si="88"/>
        <v>6.1402679698295743E-4</v>
      </c>
      <c r="AR44" s="5">
        <f t="shared" si="89"/>
        <v>1.6792597278005049E-2</v>
      </c>
      <c r="AS44" s="5">
        <f t="shared" si="90"/>
        <v>1.9304618318638736E-2</v>
      </c>
      <c r="AT44" s="5">
        <f t="shared" si="91"/>
        <v>1.1096207521049872E-2</v>
      </c>
      <c r="AU44" s="5">
        <f t="shared" si="92"/>
        <v>4.2520333500136219E-3</v>
      </c>
      <c r="AV44" s="5">
        <f t="shared" si="93"/>
        <v>1.222024793741248E-3</v>
      </c>
      <c r="AW44" s="5">
        <f t="shared" si="94"/>
        <v>2.052722509731051E-5</v>
      </c>
      <c r="AX44" s="5">
        <f t="shared" si="95"/>
        <v>1.0304964635945729E-4</v>
      </c>
      <c r="AY44" s="5">
        <f t="shared" si="96"/>
        <v>2.35766743539243E-4</v>
      </c>
      <c r="AZ44" s="5">
        <f t="shared" si="97"/>
        <v>2.6970474583291881E-4</v>
      </c>
      <c r="BA44" s="5">
        <f t="shared" si="98"/>
        <v>2.0568535616415792E-4</v>
      </c>
      <c r="BB44" s="5">
        <f t="shared" si="99"/>
        <v>1.1764661095336793E-4</v>
      </c>
      <c r="BC44" s="5">
        <f t="shared" si="100"/>
        <v>5.3832612401504381E-5</v>
      </c>
      <c r="BD44" s="5">
        <f t="shared" si="101"/>
        <v>6.4032824883761431E-3</v>
      </c>
      <c r="BE44" s="5">
        <f t="shared" si="102"/>
        <v>7.3611557746598852E-3</v>
      </c>
      <c r="BF44" s="5">
        <f t="shared" si="103"/>
        <v>4.2311591310529697E-3</v>
      </c>
      <c r="BG44" s="5">
        <f t="shared" si="104"/>
        <v>1.6213674537288803E-3</v>
      </c>
      <c r="BH44" s="5">
        <f t="shared" si="105"/>
        <v>4.6597734898186062E-4</v>
      </c>
      <c r="BI44" s="5">
        <f t="shared" si="106"/>
        <v>1.071366712165279E-4</v>
      </c>
      <c r="BJ44" s="8">
        <f t="shared" si="107"/>
        <v>0.1791892339496387</v>
      </c>
      <c r="BK44" s="8">
        <f t="shared" si="108"/>
        <v>0.19171878726906191</v>
      </c>
      <c r="BL44" s="8">
        <f t="shared" si="109"/>
        <v>0.55583829367713089</v>
      </c>
      <c r="BM44" s="8">
        <f t="shared" si="110"/>
        <v>0.65812796954720232</v>
      </c>
      <c r="BN44" s="8">
        <f t="shared" si="111"/>
        <v>0.33256479514755738</v>
      </c>
    </row>
    <row r="45" spans="1:66" x14ac:dyDescent="0.25">
      <c r="A45" t="s">
        <v>99</v>
      </c>
      <c r="B45" t="s">
        <v>108</v>
      </c>
      <c r="C45" t="s">
        <v>109</v>
      </c>
      <c r="D45" s="4" t="s">
        <v>440</v>
      </c>
      <c r="E45">
        <f>VLOOKUP(A45,home!$A$2:$E$405,3,FALSE)</f>
        <v>1.36466165413534</v>
      </c>
      <c r="F45">
        <f>VLOOKUP(B45,home!$B$2:$E$405,3,FALSE)</f>
        <v>1.07</v>
      </c>
      <c r="G45">
        <f>VLOOKUP(C45,away!$B$2:$E$405,4,FALSE)</f>
        <v>0.51</v>
      </c>
      <c r="H45">
        <f>VLOOKUP(A45,away!$A$2:$E$405,3,FALSE)</f>
        <v>1.29699248120301</v>
      </c>
      <c r="I45">
        <f>VLOOKUP(C45,away!$B$2:$E$405,3,FALSE)</f>
        <v>1.39</v>
      </c>
      <c r="J45">
        <f>VLOOKUP(B45,home!$B$2:$E$405,4,FALSE)</f>
        <v>0.56000000000000005</v>
      </c>
      <c r="K45" s="3">
        <f t="shared" si="56"/>
        <v>0.74469586466165516</v>
      </c>
      <c r="L45" s="3">
        <f t="shared" si="57"/>
        <v>1.0095789473684231</v>
      </c>
      <c r="M45" s="5">
        <f t="shared" si="58"/>
        <v>0.17303267802048222</v>
      </c>
      <c r="N45" s="5">
        <f t="shared" si="59"/>
        <v>0.12885671977318477</v>
      </c>
      <c r="O45" s="5">
        <f t="shared" si="60"/>
        <v>0.17469014893625773</v>
      </c>
      <c r="P45" s="5">
        <f t="shared" si="61"/>
        <v>0.13009103150995976</v>
      </c>
      <c r="Q45" s="5">
        <f t="shared" si="62"/>
        <v>4.7979533174478214E-2</v>
      </c>
      <c r="R45" s="5">
        <f t="shared" si="63"/>
        <v>8.8181748339350052E-2</v>
      </c>
      <c r="S45" s="5">
        <f t="shared" si="64"/>
        <v>2.445156122088403E-2</v>
      </c>
      <c r="T45" s="5">
        <f t="shared" si="65"/>
        <v>4.8439126597518055E-2</v>
      </c>
      <c r="U45" s="5">
        <f t="shared" si="66"/>
        <v>6.5668583326948762E-2</v>
      </c>
      <c r="V45" s="5">
        <f t="shared" si="67"/>
        <v>2.0425999281651441E-3</v>
      </c>
      <c r="W45" s="5">
        <f t="shared" si="68"/>
        <v>1.1910053314476875E-2</v>
      </c>
      <c r="X45" s="5">
        <f t="shared" si="69"/>
        <v>1.2024139088331363E-2</v>
      </c>
      <c r="Y45" s="5">
        <f t="shared" si="70"/>
        <v>6.069658841904543E-3</v>
      </c>
      <c r="Z45" s="5">
        <f t="shared" si="71"/>
        <v>2.9675478888516078E-2</v>
      </c>
      <c r="AA45" s="5">
        <f t="shared" si="72"/>
        <v>2.2099206410132174E-2</v>
      </c>
      <c r="AB45" s="5">
        <f t="shared" si="73"/>
        <v>8.2285938129648857E-3</v>
      </c>
      <c r="AC45" s="5">
        <f t="shared" si="74"/>
        <v>9.5980400442669176E-5</v>
      </c>
      <c r="AD45" s="5">
        <f t="shared" si="75"/>
        <v>2.2173418627976916E-3</v>
      </c>
      <c r="AE45" s="5">
        <f t="shared" si="76"/>
        <v>2.2385816637992321E-3</v>
      </c>
      <c r="AF45" s="5">
        <f t="shared" si="77"/>
        <v>1.1300124598683408E-3</v>
      </c>
      <c r="AG45" s="5">
        <f t="shared" si="78"/>
        <v>3.802789299156941E-4</v>
      </c>
      <c r="AH45" s="5">
        <f t="shared" si="79"/>
        <v>7.4899346847304808E-3</v>
      </c>
      <c r="AI45" s="5">
        <f t="shared" si="80"/>
        <v>5.5777233863046859E-3</v>
      </c>
      <c r="AJ45" s="5">
        <f t="shared" si="81"/>
        <v>2.0768537700038519E-3</v>
      </c>
      <c r="AK45" s="5">
        <f t="shared" si="82"/>
        <v>5.1554147134294558E-4</v>
      </c>
      <c r="AL45" s="5">
        <f t="shared" si="83"/>
        <v>2.8864349650411879E-6</v>
      </c>
      <c r="AM45" s="5">
        <f t="shared" si="84"/>
        <v>3.3024906315332259E-4</v>
      </c>
      <c r="AN45" s="5">
        <f t="shared" si="85"/>
        <v>3.3341250154773932E-4</v>
      </c>
      <c r="AO45" s="5">
        <f t="shared" si="86"/>
        <v>1.6830312117601968E-4</v>
      </c>
      <c r="AP45" s="5">
        <f t="shared" si="87"/>
        <v>5.6638429305235386E-5</v>
      </c>
      <c r="AQ45" s="5">
        <f t="shared" si="88"/>
        <v>1.4295241459645094E-5</v>
      </c>
      <c r="AR45" s="5">
        <f t="shared" si="89"/>
        <v>1.5123360749736887E-3</v>
      </c>
      <c r="AS45" s="5">
        <f t="shared" si="90"/>
        <v>1.1262304210115448E-3</v>
      </c>
      <c r="AT45" s="5">
        <f t="shared" si="91"/>
        <v>4.1934956859172612E-4</v>
      </c>
      <c r="AU45" s="5">
        <f t="shared" si="92"/>
        <v>1.0409596319263585E-4</v>
      </c>
      <c r="AV45" s="5">
        <f t="shared" si="93"/>
        <v>1.9379958329381944E-5</v>
      </c>
      <c r="AW45" s="5">
        <f t="shared" si="94"/>
        <v>6.0280730123797421E-8</v>
      </c>
      <c r="AX45" s="5">
        <f t="shared" si="95"/>
        <v>4.0989185273110828E-5</v>
      </c>
      <c r="AY45" s="5">
        <f t="shared" si="96"/>
        <v>4.1381818521516505E-5</v>
      </c>
      <c r="AZ45" s="5">
        <f t="shared" si="97"/>
        <v>2.0889106391571872E-5</v>
      </c>
      <c r="BA45" s="5">
        <f t="shared" si="98"/>
        <v>7.0297340140900444E-6</v>
      </c>
      <c r="BB45" s="5">
        <f t="shared" si="99"/>
        <v>1.7742678665562563E-6</v>
      </c>
      <c r="BC45" s="5">
        <f t="shared" si="100"/>
        <v>3.5825269701349679E-7</v>
      </c>
      <c r="BD45" s="5">
        <f t="shared" si="101"/>
        <v>2.5447044377320473E-4</v>
      </c>
      <c r="BE45" s="5">
        <f t="shared" si="102"/>
        <v>1.8950308715652179E-4</v>
      </c>
      <c r="BF45" s="5">
        <f t="shared" si="103"/>
        <v>7.0561082673039493E-5</v>
      </c>
      <c r="BG45" s="5">
        <f t="shared" si="104"/>
        <v>1.7515515490887228E-5</v>
      </c>
      <c r="BH45" s="5">
        <f t="shared" si="105"/>
        <v>3.2609329883702193E-6</v>
      </c>
      <c r="BI45" s="5">
        <f t="shared" si="106"/>
        <v>4.8568066227561543E-7</v>
      </c>
      <c r="BJ45" s="8">
        <f t="shared" si="107"/>
        <v>0.26226076642768059</v>
      </c>
      <c r="BK45" s="8">
        <f t="shared" si="108"/>
        <v>0.32975811933342042</v>
      </c>
      <c r="BL45" s="8">
        <f t="shared" si="109"/>
        <v>0.37824552286687896</v>
      </c>
      <c r="BM45" s="8">
        <f t="shared" si="110"/>
        <v>0.25706670622499189</v>
      </c>
      <c r="BN45" s="8">
        <f t="shared" si="111"/>
        <v>0.74283185975371269</v>
      </c>
    </row>
    <row r="46" spans="1:66" x14ac:dyDescent="0.25">
      <c r="A46" t="s">
        <v>99</v>
      </c>
      <c r="B46" t="s">
        <v>110</v>
      </c>
      <c r="C46" t="s">
        <v>111</v>
      </c>
      <c r="D46" s="4" t="s">
        <v>440</v>
      </c>
      <c r="E46">
        <f>VLOOKUP(A46,home!$A$2:$E$405,3,FALSE)</f>
        <v>1.36466165413534</v>
      </c>
      <c r="F46">
        <f>VLOOKUP(B46,home!$B$2:$E$405,3,FALSE)</f>
        <v>0.93</v>
      </c>
      <c r="G46">
        <f>VLOOKUP(C46,away!$B$2:$E$405,4,FALSE)</f>
        <v>0.85</v>
      </c>
      <c r="H46">
        <f>VLOOKUP(A46,away!$A$2:$E$405,3,FALSE)</f>
        <v>1.29699248120301</v>
      </c>
      <c r="I46">
        <f>VLOOKUP(C46,away!$B$2:$E$405,3,FALSE)</f>
        <v>0.61</v>
      </c>
      <c r="J46">
        <f>VLOOKUP(B46,home!$B$2:$E$405,4,FALSE)</f>
        <v>0.49</v>
      </c>
      <c r="K46" s="3">
        <f t="shared" si="56"/>
        <v>1.0787650375939863</v>
      </c>
      <c r="L46" s="3">
        <f t="shared" si="57"/>
        <v>0.38767105263157969</v>
      </c>
      <c r="M46" s="5">
        <f t="shared" si="58"/>
        <v>0.23074638080084336</v>
      </c>
      <c r="N46" s="5">
        <f t="shared" si="59"/>
        <v>0.24892112815929807</v>
      </c>
      <c r="O46" s="5">
        <f t="shared" si="60"/>
        <v>8.9453692335990279E-2</v>
      </c>
      <c r="P46" s="5">
        <f t="shared" si="61"/>
        <v>9.649951577575544E-2</v>
      </c>
      <c r="Q46" s="5">
        <f t="shared" si="62"/>
        <v>0.13426370508835131</v>
      </c>
      <c r="R46" s="5">
        <f t="shared" si="63"/>
        <v>1.7339303534837411E-2</v>
      </c>
      <c r="S46" s="5">
        <f t="shared" si="64"/>
        <v>1.0089168584828823E-2</v>
      </c>
      <c r="T46" s="5">
        <f t="shared" si="65"/>
        <v>5.2050151881817136E-2</v>
      </c>
      <c r="U46" s="5">
        <f t="shared" si="66"/>
        <v>1.8705034429612421E-2</v>
      </c>
      <c r="V46" s="5">
        <f t="shared" si="67"/>
        <v>4.6881673465083506E-4</v>
      </c>
      <c r="W46" s="5">
        <f t="shared" si="68"/>
        <v>4.8279663622381071E-2</v>
      </c>
      <c r="X46" s="5">
        <f t="shared" si="69"/>
        <v>1.8716628017187056E-2</v>
      </c>
      <c r="Y46" s="5">
        <f t="shared" si="70"/>
        <v>3.6279474425683108E-3</v>
      </c>
      <c r="Z46" s="5">
        <f t="shared" si="71"/>
        <v>2.2406486844162975E-3</v>
      </c>
      <c r="AA46" s="5">
        <f t="shared" si="72"/>
        <v>2.4171334622792632E-3</v>
      </c>
      <c r="AB46" s="5">
        <f t="shared" si="73"/>
        <v>1.3037595351526857E-3</v>
      </c>
      <c r="AC46" s="5">
        <f t="shared" si="74"/>
        <v>1.2253872553808176E-5</v>
      </c>
      <c r="AD46" s="5">
        <f t="shared" si="75"/>
        <v>1.302060328565573E-2</v>
      </c>
      <c r="AE46" s="5">
        <f t="shared" si="76"/>
        <v>5.0477109816483619E-3</v>
      </c>
      <c r="AF46" s="5">
        <f t="shared" si="77"/>
        <v>9.784257148178026E-4</v>
      </c>
      <c r="AG46" s="5">
        <f t="shared" si="78"/>
        <v>1.2643577559507448E-4</v>
      </c>
      <c r="AH46" s="5">
        <f t="shared" si="79"/>
        <v>2.1715865851630752E-4</v>
      </c>
      <c r="AI46" s="5">
        <f t="shared" si="80"/>
        <v>2.342631684182041E-4</v>
      </c>
      <c r="AJ46" s="5">
        <f t="shared" si="81"/>
        <v>1.2635745784277512E-4</v>
      </c>
      <c r="AK46" s="5">
        <f t="shared" si="82"/>
        <v>4.5436669253347284E-5</v>
      </c>
      <c r="AL46" s="5">
        <f t="shared" si="83"/>
        <v>2.049857100624977E-7</v>
      </c>
      <c r="AM46" s="5">
        <f t="shared" si="84"/>
        <v>2.8092343185893583E-3</v>
      </c>
      <c r="AN46" s="5">
        <f t="shared" si="85"/>
        <v>1.089058825376295E-3</v>
      </c>
      <c r="AO46" s="5">
        <f t="shared" si="86"/>
        <v>2.1109829060567004E-4</v>
      </c>
      <c r="AP46" s="5">
        <f t="shared" si="87"/>
        <v>2.7278898842609082E-5</v>
      </c>
      <c r="AQ46" s="5">
        <f t="shared" si="88"/>
        <v>2.6438098572361601E-6</v>
      </c>
      <c r="AR46" s="5">
        <f t="shared" si="89"/>
        <v>1.6837225147015738E-5</v>
      </c>
      <c r="AS46" s="5">
        <f t="shared" si="90"/>
        <v>1.8163409818698842E-5</v>
      </c>
      <c r="AT46" s="5">
        <f t="shared" si="91"/>
        <v>9.7970257379518169E-6</v>
      </c>
      <c r="AU46" s="5">
        <f t="shared" si="92"/>
        <v>3.5228962795036148E-6</v>
      </c>
      <c r="AV46" s="5">
        <f t="shared" si="93"/>
        <v>9.5009433434960777E-7</v>
      </c>
      <c r="AW46" s="5">
        <f t="shared" si="94"/>
        <v>2.3812847023413431E-9</v>
      </c>
      <c r="AX46" s="5">
        <f t="shared" si="95"/>
        <v>5.0508396088389418E-4</v>
      </c>
      <c r="AY46" s="5">
        <f t="shared" si="96"/>
        <v>1.9580643078318687E-4</v>
      </c>
      <c r="AZ46" s="5">
        <f t="shared" si="97"/>
        <v>3.7954242566875301E-5</v>
      </c>
      <c r="BA46" s="5">
        <f t="shared" si="98"/>
        <v>4.9045870559116215E-6</v>
      </c>
      <c r="BB46" s="5">
        <f t="shared" si="99"/>
        <v>4.753416066721195E-7</v>
      </c>
      <c r="BC46" s="5">
        <f t="shared" si="100"/>
        <v>3.6855236203633375E-8</v>
      </c>
      <c r="BD46" s="5">
        <f t="shared" si="101"/>
        <v>1.0878841326897493E-6</v>
      </c>
      <c r="BE46" s="5">
        <f t="shared" si="102"/>
        <v>1.1735713672989587E-6</v>
      </c>
      <c r="BF46" s="5">
        <f t="shared" si="103"/>
        <v>6.3300388008174345E-7</v>
      </c>
      <c r="BG46" s="5">
        <f t="shared" si="104"/>
        <v>2.2762081816450706E-7</v>
      </c>
      <c r="BH46" s="5">
        <f t="shared" si="105"/>
        <v>6.1387345116102091E-8</v>
      </c>
      <c r="BI46" s="5">
        <f t="shared" si="106"/>
        <v>1.3244504332393383E-8</v>
      </c>
      <c r="BJ46" s="8">
        <f t="shared" si="107"/>
        <v>0.52991597553072378</v>
      </c>
      <c r="BK46" s="8">
        <f t="shared" si="108"/>
        <v>0.33801214718512557</v>
      </c>
      <c r="BL46" s="8">
        <f t="shared" si="109"/>
        <v>0.12989460661526792</v>
      </c>
      <c r="BM46" s="8">
        <f t="shared" si="110"/>
        <v>0.18264384827095914</v>
      </c>
      <c r="BN46" s="8">
        <f t="shared" si="111"/>
        <v>0.81722372569507584</v>
      </c>
    </row>
    <row r="47" spans="1:66" x14ac:dyDescent="0.25">
      <c r="A47" t="s">
        <v>99</v>
      </c>
      <c r="B47" t="s">
        <v>112</v>
      </c>
      <c r="C47" t="s">
        <v>113</v>
      </c>
      <c r="D47" s="4" t="s">
        <v>440</v>
      </c>
      <c r="E47">
        <f>VLOOKUP(A47,home!$A$2:$E$405,3,FALSE)</f>
        <v>1.36466165413534</v>
      </c>
      <c r="F47">
        <f>VLOOKUP(B47,home!$B$2:$E$405,3,FALSE)</f>
        <v>0.49</v>
      </c>
      <c r="G47">
        <f>VLOOKUP(C47,away!$B$2:$E$405,4,FALSE)</f>
        <v>1.1299999999999999</v>
      </c>
      <c r="H47">
        <f>VLOOKUP(A47,away!$A$2:$E$405,3,FALSE)</f>
        <v>1.29699248120301</v>
      </c>
      <c r="I47">
        <f>VLOOKUP(C47,away!$B$2:$E$405,3,FALSE)</f>
        <v>1.07</v>
      </c>
      <c r="J47">
        <f>VLOOKUP(B47,home!$B$2:$E$405,4,FALSE)</f>
        <v>1.0900000000000001</v>
      </c>
      <c r="K47" s="3">
        <f t="shared" si="56"/>
        <v>0.7556131578947376</v>
      </c>
      <c r="L47" s="3">
        <f t="shared" si="57"/>
        <v>1.5126823308270707</v>
      </c>
      <c r="M47" s="5">
        <f t="shared" si="58"/>
        <v>0.10348842702400396</v>
      </c>
      <c r="N47" s="5">
        <f t="shared" si="59"/>
        <v>7.8197217149166734E-2</v>
      </c>
      <c r="O47" s="5">
        <f t="shared" si="60"/>
        <v>0.15654511500429752</v>
      </c>
      <c r="P47" s="5">
        <f t="shared" si="61"/>
        <v>0.1182875487013921</v>
      </c>
      <c r="Q47" s="5">
        <f t="shared" si="62"/>
        <v>2.9543423094331198E-2</v>
      </c>
      <c r="R47" s="5">
        <f t="shared" si="63"/>
        <v>0.11840151472214633</v>
      </c>
      <c r="S47" s="5">
        <f t="shared" si="64"/>
        <v>3.38007460837597E-2</v>
      </c>
      <c r="T47" s="5">
        <f t="shared" si="65"/>
        <v>4.4689814106943219E-2</v>
      </c>
      <c r="U47" s="5">
        <f t="shared" si="66"/>
        <v>8.9465742438721255E-2</v>
      </c>
      <c r="V47" s="5">
        <f t="shared" si="67"/>
        <v>4.2927047910377419E-3</v>
      </c>
      <c r="W47" s="5">
        <f t="shared" si="68"/>
        <v>7.4411330731093059E-3</v>
      </c>
      <c r="X47" s="5">
        <f t="shared" si="69"/>
        <v>1.1256070521025388E-2</v>
      </c>
      <c r="Y47" s="5">
        <f t="shared" si="70"/>
        <v>8.5134294958492847E-3</v>
      </c>
      <c r="Z47" s="5">
        <f t="shared" si="71"/>
        <v>5.9701293087783998E-2</v>
      </c>
      <c r="AA47" s="5">
        <f t="shared" si="72"/>
        <v>4.5111082600459734E-2</v>
      </c>
      <c r="AB47" s="5">
        <f t="shared" si="73"/>
        <v>1.7043263789891863E-2</v>
      </c>
      <c r="AC47" s="5">
        <f t="shared" si="74"/>
        <v>3.0666081562965441E-4</v>
      </c>
      <c r="AD47" s="5">
        <f t="shared" si="75"/>
        <v>1.4056545149217739E-3</v>
      </c>
      <c r="AE47" s="5">
        <f t="shared" si="76"/>
        <v>2.1263087479694641E-3</v>
      </c>
      <c r="AF47" s="5">
        <f t="shared" si="77"/>
        <v>1.6082148364682202E-3</v>
      </c>
      <c r="AG47" s="5">
        <f t="shared" si="78"/>
        <v>8.1090605576647436E-4</v>
      </c>
      <c r="AH47" s="5">
        <f t="shared" si="79"/>
        <v>2.2577272795354809E-2</v>
      </c>
      <c r="AI47" s="5">
        <f t="shared" si="80"/>
        <v>1.7059684393548998E-2</v>
      </c>
      <c r="AJ47" s="5">
        <f t="shared" si="81"/>
        <v>6.4452609986485635E-3</v>
      </c>
      <c r="AK47" s="5">
        <f t="shared" si="82"/>
        <v>1.6233746722148772E-3</v>
      </c>
      <c r="AL47" s="5">
        <f t="shared" si="83"/>
        <v>1.4020565277386106E-5</v>
      </c>
      <c r="AM47" s="5">
        <f t="shared" si="84"/>
        <v>2.1242620938580751E-4</v>
      </c>
      <c r="AN47" s="5">
        <f t="shared" si="85"/>
        <v>3.2133337354248263E-4</v>
      </c>
      <c r="AO47" s="5">
        <f t="shared" si="86"/>
        <v>2.4303765823138426E-4</v>
      </c>
      <c r="AP47" s="5">
        <f t="shared" si="87"/>
        <v>1.2254625711073441E-4</v>
      </c>
      <c r="AQ47" s="5">
        <f t="shared" si="88"/>
        <v>4.6343389460099838E-5</v>
      </c>
      <c r="AR47" s="5">
        <f t="shared" si="89"/>
        <v>6.8304483271591854E-3</v>
      </c>
      <c r="AS47" s="5">
        <f t="shared" si="90"/>
        <v>5.1611766303215805E-3</v>
      </c>
      <c r="AT47" s="5">
        <f t="shared" si="91"/>
        <v>1.9499264860449047E-3</v>
      </c>
      <c r="AU47" s="5">
        <f t="shared" si="92"/>
        <v>4.9113003659432652E-4</v>
      </c>
      <c r="AV47" s="5">
        <f t="shared" si="93"/>
        <v>9.2776079471999261E-5</v>
      </c>
      <c r="AW47" s="5">
        <f t="shared" si="94"/>
        <v>4.4515398854028875E-7</v>
      </c>
      <c r="AX47" s="5">
        <f t="shared" si="95"/>
        <v>2.6752006482269776E-5</v>
      </c>
      <c r="AY47" s="5">
        <f t="shared" si="96"/>
        <v>4.0467287519900748E-5</v>
      </c>
      <c r="AZ47" s="5">
        <f t="shared" si="97"/>
        <v>3.0607075403926355E-5</v>
      </c>
      <c r="BA47" s="5">
        <f t="shared" si="98"/>
        <v>1.5432927387270406E-5</v>
      </c>
      <c r="BB47" s="5">
        <f t="shared" si="99"/>
        <v>5.8362791429152863E-6</v>
      </c>
      <c r="BC47" s="5">
        <f t="shared" si="100"/>
        <v>1.7656872674525028E-6</v>
      </c>
      <c r="BD47" s="5">
        <f t="shared" si="101"/>
        <v>1.7220497493535033E-3</v>
      </c>
      <c r="BE47" s="5">
        <f t="shared" si="102"/>
        <v>1.3012034491608421E-3</v>
      </c>
      <c r="BF47" s="5">
        <f t="shared" si="103"/>
        <v>4.9160322364197415E-4</v>
      </c>
      <c r="BG47" s="5">
        <f t="shared" si="104"/>
        <v>1.238206214157817E-4</v>
      </c>
      <c r="BH47" s="5">
        <f t="shared" si="105"/>
        <v>2.3390122690116894E-5</v>
      </c>
      <c r="BI47" s="5">
        <f t="shared" si="106"/>
        <v>3.5347768938849173E-6</v>
      </c>
      <c r="BJ47" s="8">
        <f t="shared" si="107"/>
        <v>0.18665871974648532</v>
      </c>
      <c r="BK47" s="8">
        <f t="shared" si="108"/>
        <v>0.26023057526862037</v>
      </c>
      <c r="BL47" s="8">
        <f t="shared" si="109"/>
        <v>0.49246337091803205</v>
      </c>
      <c r="BM47" s="8">
        <f t="shared" si="110"/>
        <v>0.39455069119205266</v>
      </c>
      <c r="BN47" s="8">
        <f t="shared" si="111"/>
        <v>0.60446324569533783</v>
      </c>
    </row>
    <row r="48" spans="1:66" x14ac:dyDescent="0.25">
      <c r="A48" t="s">
        <v>99</v>
      </c>
      <c r="B48" t="s">
        <v>114</v>
      </c>
      <c r="C48" t="s">
        <v>115</v>
      </c>
      <c r="D48" s="4" t="s">
        <v>440</v>
      </c>
      <c r="E48">
        <f>VLOOKUP(A48,home!$A$2:$E$405,3,FALSE)</f>
        <v>1.36466165413534</v>
      </c>
      <c r="F48">
        <f>VLOOKUP(B48,home!$B$2:$E$405,3,FALSE)</f>
        <v>1.83</v>
      </c>
      <c r="G48">
        <f>VLOOKUP(C48,away!$B$2:$E$405,4,FALSE)</f>
        <v>1.04</v>
      </c>
      <c r="H48">
        <f>VLOOKUP(A48,away!$A$2:$E$405,3,FALSE)</f>
        <v>1.29699248120301</v>
      </c>
      <c r="I48">
        <f>VLOOKUP(C48,away!$B$2:$E$405,3,FALSE)</f>
        <v>0.73</v>
      </c>
      <c r="J48">
        <f>VLOOKUP(B48,home!$B$2:$E$405,4,FALSE)</f>
        <v>0.69</v>
      </c>
      <c r="K48" s="3">
        <f t="shared" si="56"/>
        <v>2.5972240601503795</v>
      </c>
      <c r="L48" s="3">
        <f t="shared" si="57"/>
        <v>0.65329511278195607</v>
      </c>
      <c r="M48" s="5">
        <f t="shared" si="58"/>
        <v>3.8754082537249143E-2</v>
      </c>
      <c r="N48" s="5">
        <f t="shared" si="59"/>
        <v>0.10065303559479713</v>
      </c>
      <c r="O48" s="5">
        <f t="shared" si="60"/>
        <v>2.5317852721933414E-2</v>
      </c>
      <c r="P48" s="5">
        <f t="shared" si="61"/>
        <v>6.5756136240749233E-2</v>
      </c>
      <c r="Q48" s="5">
        <f t="shared" si="62"/>
        <v>0.13070924288698987</v>
      </c>
      <c r="R48" s="5">
        <f t="shared" si="63"/>
        <v>8.2700147246862216E-3</v>
      </c>
      <c r="S48" s="5">
        <f t="shared" si="64"/>
        <v>2.7892993268231907E-2</v>
      </c>
      <c r="T48" s="5">
        <f t="shared" si="65"/>
        <v>8.5391709573500146E-2</v>
      </c>
      <c r="U48" s="5">
        <f t="shared" si="66"/>
        <v>2.1479081220752969E-2</v>
      </c>
      <c r="V48" s="5">
        <f t="shared" si="67"/>
        <v>5.2586157679007772E-3</v>
      </c>
      <c r="W48" s="5">
        <f t="shared" si="68"/>
        <v>0.11316039683670999</v>
      </c>
      <c r="X48" s="5">
        <f t="shared" si="69"/>
        <v>7.3927134213889356E-2</v>
      </c>
      <c r="Y48" s="5">
        <f t="shared" si="70"/>
        <v>2.4148117741954824E-2</v>
      </c>
      <c r="Z48" s="5">
        <f t="shared" si="71"/>
        <v>1.8009200674241077E-3</v>
      </c>
      <c r="AA48" s="5">
        <f t="shared" si="72"/>
        <v>4.6773929295215351E-3</v>
      </c>
      <c r="AB48" s="5">
        <f t="shared" si="73"/>
        <v>6.074118727665302E-3</v>
      </c>
      <c r="AC48" s="5">
        <f t="shared" si="74"/>
        <v>5.5766101310016395E-4</v>
      </c>
      <c r="AD48" s="5">
        <f t="shared" si="75"/>
        <v>7.3475726330117022E-2</v>
      </c>
      <c r="AE48" s="5">
        <f t="shared" si="76"/>
        <v>4.8001332919569942E-2</v>
      </c>
      <c r="AF48" s="5">
        <f t="shared" si="77"/>
        <v>1.5679518101687332E-2</v>
      </c>
      <c r="AG48" s="5">
        <f t="shared" si="78"/>
        <v>3.4144508488695162E-3</v>
      </c>
      <c r="AH48" s="5">
        <f t="shared" si="79"/>
        <v>2.9413306963978002E-4</v>
      </c>
      <c r="AI48" s="5">
        <f t="shared" si="80"/>
        <v>7.6392948535432368E-4</v>
      </c>
      <c r="AJ48" s="5">
        <f t="shared" si="81"/>
        <v>9.9204801981027336E-4</v>
      </c>
      <c r="AK48" s="5">
        <f t="shared" si="82"/>
        <v>8.5885699529192751E-4</v>
      </c>
      <c r="AL48" s="5">
        <f t="shared" si="83"/>
        <v>3.7848537395587151E-5</v>
      </c>
      <c r="AM48" s="5">
        <f t="shared" si="84"/>
        <v>3.8166584852320939E-2</v>
      </c>
      <c r="AN48" s="5">
        <f t="shared" si="85"/>
        <v>2.4934043355599105E-2</v>
      </c>
      <c r="AO48" s="5">
        <f t="shared" si="86"/>
        <v>8.1446443330531488E-3</v>
      </c>
      <c r="AP48" s="5">
        <f t="shared" si="87"/>
        <v>1.773618779376959E-3</v>
      </c>
      <c r="AQ48" s="5">
        <f t="shared" si="88"/>
        <v>2.8967412012631636E-4</v>
      </c>
      <c r="AR48" s="5">
        <f t="shared" si="89"/>
        <v>3.8431139380644604E-5</v>
      </c>
      <c r="AS48" s="5">
        <f t="shared" si="90"/>
        <v>9.9814279858402908E-5</v>
      </c>
      <c r="AT48" s="5">
        <f t="shared" si="91"/>
        <v>1.2962002459741376E-4</v>
      </c>
      <c r="AU48" s="5">
        <f t="shared" si="92"/>
        <v>1.1221741552056235E-4</v>
      </c>
      <c r="AV48" s="5">
        <f t="shared" si="93"/>
        <v>7.2863442889474305E-5</v>
      </c>
      <c r="AW48" s="5">
        <f t="shared" si="94"/>
        <v>1.7838791414966072E-6</v>
      </c>
      <c r="AX48" s="5">
        <f t="shared" si="95"/>
        <v>1.6521195412036491E-2</v>
      </c>
      <c r="AY48" s="5">
        <f t="shared" si="96"/>
        <v>1.0793216219999114E-2</v>
      </c>
      <c r="AZ48" s="5">
        <f t="shared" si="97"/>
        <v>3.5255777038621797E-3</v>
      </c>
      <c r="BA48" s="5">
        <f t="shared" si="98"/>
        <v>7.6774756122206409E-4</v>
      </c>
      <c r="BB48" s="5">
        <f t="shared" si="99"/>
        <v>1.2539143239915999E-4</v>
      </c>
      <c r="BC48" s="5">
        <f t="shared" si="100"/>
        <v>1.6383521994220051E-5</v>
      </c>
      <c r="BD48" s="5">
        <f t="shared" si="101"/>
        <v>4.1844792560028804E-6</v>
      </c>
      <c r="BE48" s="5">
        <f t="shared" si="102"/>
        <v>1.0868030202890839E-5</v>
      </c>
      <c r="BF48" s="5">
        <f t="shared" si="103"/>
        <v>1.4113354764694554E-5</v>
      </c>
      <c r="BG48" s="5">
        <f t="shared" si="104"/>
        <v>1.2218514854767564E-5</v>
      </c>
      <c r="BH48" s="5">
        <f t="shared" si="105"/>
        <v>7.9335551900267849E-6</v>
      </c>
      <c r="BI48" s="5">
        <f t="shared" si="106"/>
        <v>4.1210440844136971E-6</v>
      </c>
      <c r="BJ48" s="8">
        <f t="shared" si="107"/>
        <v>0.77361874234007488</v>
      </c>
      <c r="BK48" s="8">
        <f t="shared" si="108"/>
        <v>0.14905055358462593</v>
      </c>
      <c r="BL48" s="8">
        <f t="shared" si="109"/>
        <v>6.9233813175255038E-2</v>
      </c>
      <c r="BM48" s="8">
        <f t="shared" si="110"/>
        <v>0.61345223212011724</v>
      </c>
      <c r="BN48" s="8">
        <f t="shared" si="111"/>
        <v>0.36946036470640503</v>
      </c>
    </row>
    <row r="49" spans="1:66" x14ac:dyDescent="0.25">
      <c r="A49" t="s">
        <v>99</v>
      </c>
      <c r="B49" t="s">
        <v>116</v>
      </c>
      <c r="C49" t="s">
        <v>117</v>
      </c>
      <c r="D49" s="4" t="s">
        <v>440</v>
      </c>
      <c r="E49">
        <f>VLOOKUP(A49,home!$A$2:$E$405,3,FALSE)</f>
        <v>1.36466165413534</v>
      </c>
      <c r="F49">
        <f>VLOOKUP(B49,home!$B$2:$E$405,3,FALSE)</f>
        <v>1.1299999999999999</v>
      </c>
      <c r="G49">
        <f>VLOOKUP(C49,away!$B$2:$E$405,4,FALSE)</f>
        <v>1</v>
      </c>
      <c r="H49">
        <f>VLOOKUP(A49,away!$A$2:$E$405,3,FALSE)</f>
        <v>1.29699248120301</v>
      </c>
      <c r="I49">
        <f>VLOOKUP(C49,away!$B$2:$E$405,3,FALSE)</f>
        <v>0.8</v>
      </c>
      <c r="J49">
        <f>VLOOKUP(B49,home!$B$2:$E$405,4,FALSE)</f>
        <v>1.01</v>
      </c>
      <c r="K49" s="3">
        <f t="shared" si="56"/>
        <v>1.542067669172934</v>
      </c>
      <c r="L49" s="3">
        <f t="shared" si="57"/>
        <v>1.0479699248120322</v>
      </c>
      <c r="M49" s="5">
        <f t="shared" si="58"/>
        <v>7.5017219836080354E-2</v>
      </c>
      <c r="N49" s="5">
        <f t="shared" si="59"/>
        <v>0.11568162934045803</v>
      </c>
      <c r="O49" s="5">
        <f t="shared" si="60"/>
        <v>7.8615790231224822E-2</v>
      </c>
      <c r="P49" s="5">
        <f t="shared" si="61"/>
        <v>0.12123086840205317</v>
      </c>
      <c r="Q49" s="5">
        <f t="shared" si="62"/>
        <v>8.9194450261583708E-2</v>
      </c>
      <c r="R49" s="5">
        <f t="shared" si="63"/>
        <v>4.1193491888827587E-2</v>
      </c>
      <c r="S49" s="5">
        <f t="shared" si="64"/>
        <v>4.8978499488617711E-2</v>
      </c>
      <c r="T49" s="5">
        <f t="shared" si="65"/>
        <v>9.3473101334282424E-2</v>
      </c>
      <c r="U49" s="5">
        <f t="shared" si="66"/>
        <v>6.3523152022098517E-2</v>
      </c>
      <c r="V49" s="5">
        <f t="shared" si="67"/>
        <v>8.7945823031759119E-3</v>
      </c>
      <c r="W49" s="5">
        <f t="shared" si="68"/>
        <v>4.5847959339347204E-2</v>
      </c>
      <c r="X49" s="5">
        <f t="shared" si="69"/>
        <v>4.8047282501640802E-2</v>
      </c>
      <c r="Y49" s="5">
        <f t="shared" si="70"/>
        <v>2.5176053515333488E-2</v>
      </c>
      <c r="Z49" s="5">
        <f t="shared" si="71"/>
        <v>1.438984686582657E-2</v>
      </c>
      <c r="AA49" s="5">
        <f t="shared" si="72"/>
        <v>2.2190117616140627E-2</v>
      </c>
      <c r="AB49" s="5">
        <f t="shared" si="73"/>
        <v>1.7109331475497622E-2</v>
      </c>
      <c r="AC49" s="5">
        <f t="shared" si="74"/>
        <v>8.8827509551893272E-4</v>
      </c>
      <c r="AD49" s="5">
        <f t="shared" si="75"/>
        <v>1.7675163948690648E-2</v>
      </c>
      <c r="AE49" s="5">
        <f t="shared" si="76"/>
        <v>1.8523040234349683E-2</v>
      </c>
      <c r="AF49" s="5">
        <f t="shared" si="77"/>
        <v>9.7057945408408411E-3</v>
      </c>
      <c r="AG49" s="5">
        <f t="shared" si="78"/>
        <v>3.390460258402003E-3</v>
      </c>
      <c r="AH49" s="5">
        <f t="shared" si="79"/>
        <v>3.7700316845092319E-3</v>
      </c>
      <c r="AI49" s="5">
        <f t="shared" si="80"/>
        <v>5.8136439724392613E-3</v>
      </c>
      <c r="AJ49" s="5">
        <f t="shared" si="81"/>
        <v>4.4825162049903448E-3</v>
      </c>
      <c r="AK49" s="5">
        <f t="shared" si="82"/>
        <v>2.3041144387531227E-3</v>
      </c>
      <c r="AL49" s="5">
        <f t="shared" si="83"/>
        <v>5.7419542577014547E-5</v>
      </c>
      <c r="AM49" s="5">
        <f t="shared" si="84"/>
        <v>5.4512597745213689E-3</v>
      </c>
      <c r="AN49" s="5">
        <f t="shared" si="85"/>
        <v>5.7127562960360145E-3</v>
      </c>
      <c r="AO49" s="5">
        <f t="shared" si="86"/>
        <v>2.9933983930131628E-3</v>
      </c>
      <c r="AP49" s="5">
        <f t="shared" si="87"/>
        <v>1.0456638296194875E-3</v>
      </c>
      <c r="AQ49" s="5">
        <f t="shared" si="88"/>
        <v>2.7395606122624901E-4</v>
      </c>
      <c r="AR49" s="5">
        <f t="shared" si="89"/>
        <v>7.9017596419082403E-4</v>
      </c>
      <c r="AS49" s="5">
        <f t="shared" si="90"/>
        <v>1.2185048073362196E-3</v>
      </c>
      <c r="AT49" s="5">
        <f t="shared" si="91"/>
        <v>9.3950843406248976E-4</v>
      </c>
      <c r="AU49" s="5">
        <f t="shared" si="92"/>
        <v>4.8292852702768563E-4</v>
      </c>
      <c r="AV49" s="5">
        <f t="shared" si="93"/>
        <v>1.8617711701267536E-4</v>
      </c>
      <c r="AW49" s="5">
        <f t="shared" si="94"/>
        <v>2.5775641264878992E-6</v>
      </c>
      <c r="AX49" s="5">
        <f t="shared" si="95"/>
        <v>1.4010352424253907E-3</v>
      </c>
      <c r="AY49" s="5">
        <f t="shared" si="96"/>
        <v>1.468242797663544E-3</v>
      </c>
      <c r="AZ49" s="5">
        <f t="shared" si="97"/>
        <v>7.6933714713663592E-4</v>
      </c>
      <c r="BA49" s="5">
        <f t="shared" si="98"/>
        <v>2.6874739741329461E-4</v>
      </c>
      <c r="BB49" s="5">
        <f t="shared" si="99"/>
        <v>7.040979746515993E-5</v>
      </c>
      <c r="BC49" s="5">
        <f t="shared" si="100"/>
        <v>1.4757470031118815E-5</v>
      </c>
      <c r="BD49" s="5">
        <f t="shared" si="101"/>
        <v>1.3801344096355539E-4</v>
      </c>
      <c r="BE49" s="5">
        <f t="shared" si="102"/>
        <v>2.128260652212062E-4</v>
      </c>
      <c r="BF49" s="5">
        <f t="shared" si="103"/>
        <v>1.6409609716745615E-4</v>
      </c>
      <c r="BG49" s="5">
        <f t="shared" si="104"/>
        <v>8.4349095359798157E-5</v>
      </c>
      <c r="BH49" s="5">
        <f t="shared" si="105"/>
        <v>3.2518003219582373E-5</v>
      </c>
      <c r="BI49" s="5">
        <f t="shared" si="106"/>
        <v>1.0028992286195863E-5</v>
      </c>
      <c r="BJ49" s="8">
        <f t="shared" si="107"/>
        <v>0.48618449948148029</v>
      </c>
      <c r="BK49" s="8">
        <f t="shared" si="108"/>
        <v>0.25643510746568665</v>
      </c>
      <c r="BL49" s="8">
        <f t="shared" si="109"/>
        <v>0.24326131607832877</v>
      </c>
      <c r="BM49" s="8">
        <f t="shared" si="110"/>
        <v>0.47787165469755766</v>
      </c>
      <c r="BN49" s="8">
        <f t="shared" si="111"/>
        <v>0.52093344996022772</v>
      </c>
    </row>
    <row r="50" spans="1:66" x14ac:dyDescent="0.25">
      <c r="A50" t="s">
        <v>99</v>
      </c>
      <c r="B50" t="s">
        <v>118</v>
      </c>
      <c r="C50" t="s">
        <v>119</v>
      </c>
      <c r="D50" s="4" t="s">
        <v>440</v>
      </c>
      <c r="E50">
        <f>VLOOKUP(A50,home!$A$2:$E$405,3,FALSE)</f>
        <v>1.36466165413534</v>
      </c>
      <c r="F50">
        <f>VLOOKUP(B50,home!$B$2:$E$405,3,FALSE)</f>
        <v>0.87</v>
      </c>
      <c r="G50">
        <f>VLOOKUP(C50,away!$B$2:$E$405,4,FALSE)</f>
        <v>1.27</v>
      </c>
      <c r="H50">
        <f>VLOOKUP(A50,away!$A$2:$E$405,3,FALSE)</f>
        <v>1.29699248120301</v>
      </c>
      <c r="I50">
        <f>VLOOKUP(C50,away!$B$2:$E$405,3,FALSE)</f>
        <v>0.8</v>
      </c>
      <c r="J50">
        <f>VLOOKUP(B50,home!$B$2:$E$405,4,FALSE)</f>
        <v>1.47</v>
      </c>
      <c r="K50" s="3">
        <f t="shared" si="56"/>
        <v>1.5078146616541372</v>
      </c>
      <c r="L50" s="3">
        <f t="shared" si="57"/>
        <v>1.5252631578947398</v>
      </c>
      <c r="M50" s="5">
        <f t="shared" si="58"/>
        <v>4.8167159922296789E-2</v>
      </c>
      <c r="N50" s="5">
        <f t="shared" si="59"/>
        <v>7.2627149941078661E-2</v>
      </c>
      <c r="O50" s="5">
        <f t="shared" si="60"/>
        <v>7.3467594449903362E-2</v>
      </c>
      <c r="P50" s="5">
        <f t="shared" si="61"/>
        <v>0.11077551606802441</v>
      </c>
      <c r="Q50" s="5">
        <f t="shared" si="62"/>
        <v>5.4754140757655917E-2</v>
      </c>
      <c r="R50" s="5">
        <f t="shared" si="63"/>
        <v>5.602870755679483E-2</v>
      </c>
      <c r="S50" s="5">
        <f t="shared" si="64"/>
        <v>6.3690774896906138E-2</v>
      </c>
      <c r="T50" s="5">
        <f t="shared" si="65"/>
        <v>8.3514473639835343E-2</v>
      </c>
      <c r="U50" s="5">
        <f t="shared" si="66"/>
        <v>8.4480906727667213E-2</v>
      </c>
      <c r="V50" s="5">
        <f t="shared" si="67"/>
        <v>1.6275216164703826E-2</v>
      </c>
      <c r="W50" s="5">
        <f t="shared" si="68"/>
        <v>2.751969874022266E-2</v>
      </c>
      <c r="X50" s="5">
        <f t="shared" si="69"/>
        <v>4.1974782604823901E-2</v>
      </c>
      <c r="Y50" s="5">
        <f t="shared" si="70"/>
        <v>3.2011294733889452E-2</v>
      </c>
      <c r="Z50" s="5">
        <f t="shared" si="71"/>
        <v>2.8486174473612579E-2</v>
      </c>
      <c r="AA50" s="5">
        <f t="shared" si="72"/>
        <v>4.2951871525750876E-2</v>
      </c>
      <c r="AB50" s="5">
        <f t="shared" si="73"/>
        <v>3.2381730816006017E-2</v>
      </c>
      <c r="AC50" s="5">
        <f t="shared" si="74"/>
        <v>2.3393732792634913E-3</v>
      </c>
      <c r="AD50" s="5">
        <f t="shared" si="75"/>
        <v>1.0373651311203149E-2</v>
      </c>
      <c r="AE50" s="5">
        <f t="shared" si="76"/>
        <v>1.5822548157824624E-2</v>
      </c>
      <c r="AF50" s="5">
        <f t="shared" si="77"/>
        <v>1.2066774884572595E-2</v>
      </c>
      <c r="AG50" s="5">
        <f t="shared" si="78"/>
        <v>6.1350023886827089E-3</v>
      </c>
      <c r="AH50" s="5">
        <f t="shared" si="79"/>
        <v>1.086222810849072E-2</v>
      </c>
      <c r="AI50" s="5">
        <f t="shared" si="80"/>
        <v>1.6378226800213995E-2</v>
      </c>
      <c r="AJ50" s="5">
        <f t="shared" si="81"/>
        <v>1.2347665250629695E-2</v>
      </c>
      <c r="AK50" s="5">
        <f t="shared" si="82"/>
        <v>6.2059969006989209E-3</v>
      </c>
      <c r="AL50" s="5">
        <f t="shared" si="83"/>
        <v>2.1520495101161213E-4</v>
      </c>
      <c r="AM50" s="5">
        <f t="shared" si="84"/>
        <v>3.1283087083839533E-3</v>
      </c>
      <c r="AN50" s="5">
        <f t="shared" si="85"/>
        <v>4.7714940194193232E-3</v>
      </c>
      <c r="AO50" s="5">
        <f t="shared" si="86"/>
        <v>3.6388920179676915E-3</v>
      </c>
      <c r="AP50" s="5">
        <f t="shared" si="87"/>
        <v>1.8500893101877874E-3</v>
      </c>
      <c r="AQ50" s="5">
        <f t="shared" si="88"/>
        <v>7.0546826591108168E-4</v>
      </c>
      <c r="AR50" s="5">
        <f t="shared" si="89"/>
        <v>3.3135512693059067E-3</v>
      </c>
      <c r="AS50" s="5">
        <f t="shared" si="90"/>
        <v>4.9962211860021229E-3</v>
      </c>
      <c r="AT50" s="5">
        <f t="shared" si="91"/>
        <v>3.766687778560512E-3</v>
      </c>
      <c r="AU50" s="5">
        <f t="shared" si="92"/>
        <v>1.8931556861289979E-3</v>
      </c>
      <c r="AV50" s="5">
        <f t="shared" si="93"/>
        <v>7.1363197508479996E-4</v>
      </c>
      <c r="AW50" s="5">
        <f t="shared" si="94"/>
        <v>1.3748094222035584E-5</v>
      </c>
      <c r="AX50" s="5">
        <f t="shared" si="95"/>
        <v>7.8615162278027517E-4</v>
      </c>
      <c r="AY50" s="5">
        <f t="shared" si="96"/>
        <v>1.1990881067459166E-3</v>
      </c>
      <c r="AZ50" s="5">
        <f t="shared" si="97"/>
        <v>9.1446245614465102E-4</v>
      </c>
      <c r="BA50" s="5">
        <f t="shared" si="98"/>
        <v>4.6493196454512338E-4</v>
      </c>
      <c r="BB50" s="5">
        <f t="shared" si="99"/>
        <v>1.7728589911207511E-4</v>
      </c>
      <c r="BC50" s="5">
        <f t="shared" si="100"/>
        <v>5.4081530065978299E-5</v>
      </c>
      <c r="BD50" s="5">
        <f t="shared" si="101"/>
        <v>8.4233961214460963E-4</v>
      </c>
      <c r="BE50" s="5">
        <f t="shared" si="102"/>
        <v>1.2700920172837018E-3</v>
      </c>
      <c r="BF50" s="5">
        <f t="shared" si="103"/>
        <v>9.5753168265512293E-4</v>
      </c>
      <c r="BG50" s="5">
        <f t="shared" si="104"/>
        <v>4.8126010336858372E-4</v>
      </c>
      <c r="BH50" s="5">
        <f t="shared" si="105"/>
        <v>1.8141275998208398E-4</v>
      </c>
      <c r="BI50" s="5">
        <f t="shared" si="106"/>
        <v>5.4707363862425802E-5</v>
      </c>
      <c r="BJ50" s="8">
        <f t="shared" si="107"/>
        <v>0.3744897710610528</v>
      </c>
      <c r="BK50" s="8">
        <f t="shared" si="108"/>
        <v>0.24266233338895213</v>
      </c>
      <c r="BL50" s="8">
        <f t="shared" si="109"/>
        <v>0.3535755195705344</v>
      </c>
      <c r="BM50" s="8">
        <f t="shared" si="110"/>
        <v>0.5822081897858743</v>
      </c>
      <c r="BN50" s="8">
        <f t="shared" si="111"/>
        <v>0.415820268695754</v>
      </c>
    </row>
    <row r="51" spans="1:66" x14ac:dyDescent="0.25">
      <c r="A51" t="s">
        <v>99</v>
      </c>
      <c r="B51" t="s">
        <v>120</v>
      </c>
      <c r="C51" t="s">
        <v>121</v>
      </c>
      <c r="D51" s="4" t="s">
        <v>440</v>
      </c>
      <c r="E51">
        <f>VLOOKUP(A51,home!$A$2:$E$405,3,FALSE)</f>
        <v>1.36466165413534</v>
      </c>
      <c r="F51">
        <f>VLOOKUP(B51,home!$B$2:$E$405,3,FALSE)</f>
        <v>0.85</v>
      </c>
      <c r="G51">
        <f>VLOOKUP(C51,away!$B$2:$E$405,4,FALSE)</f>
        <v>0.81</v>
      </c>
      <c r="H51">
        <f>VLOOKUP(A51,away!$A$2:$E$405,3,FALSE)</f>
        <v>1.29699248120301</v>
      </c>
      <c r="I51">
        <f>VLOOKUP(C51,away!$B$2:$E$405,3,FALSE)</f>
        <v>1.22</v>
      </c>
      <c r="J51">
        <f>VLOOKUP(B51,home!$B$2:$E$405,4,FALSE)</f>
        <v>1.29</v>
      </c>
      <c r="K51" s="3">
        <f t="shared" si="56"/>
        <v>0.93956954887218169</v>
      </c>
      <c r="L51" s="3">
        <f t="shared" si="57"/>
        <v>2.0412067669172971</v>
      </c>
      <c r="M51" s="5">
        <f t="shared" si="58"/>
        <v>5.0753417887579144E-2</v>
      </c>
      <c r="N51" s="5">
        <f t="shared" si="59"/>
        <v>4.7686365948354043E-2</v>
      </c>
      <c r="O51" s="5">
        <f t="shared" si="60"/>
        <v>0.10359822003630791</v>
      </c>
      <c r="P51" s="5">
        <f t="shared" si="61"/>
        <v>9.733773286347483E-2</v>
      </c>
      <c r="Q51" s="5">
        <f t="shared" si="62"/>
        <v>2.2402328670724385E-2</v>
      </c>
      <c r="R51" s="5">
        <f t="shared" si="63"/>
        <v>0.10573269388934944</v>
      </c>
      <c r="S51" s="5">
        <f t="shared" si="64"/>
        <v>4.6669931963931412E-2</v>
      </c>
      <c r="T51" s="5">
        <f t="shared" si="65"/>
        <v>4.5727784877387982E-2</v>
      </c>
      <c r="U51" s="5">
        <f t="shared" si="66"/>
        <v>9.9343219498656529E-2</v>
      </c>
      <c r="V51" s="5">
        <f t="shared" si="67"/>
        <v>9.9451328913980567E-3</v>
      </c>
      <c r="W51" s="5">
        <f t="shared" si="68"/>
        <v>7.0161819476129523E-3</v>
      </c>
      <c r="X51" s="5">
        <f t="shared" si="69"/>
        <v>1.4321478069390535E-2</v>
      </c>
      <c r="Y51" s="5">
        <f t="shared" si="70"/>
        <v>1.4616548973748819E-2</v>
      </c>
      <c r="Z51" s="5">
        <f t="shared" si="71"/>
        <v>7.1940763417111753E-2</v>
      </c>
      <c r="AA51" s="5">
        <f t="shared" si="72"/>
        <v>6.7593350629336038E-2</v>
      </c>
      <c r="AB51" s="5">
        <f t="shared" si="73"/>
        <v>3.1754326978782221E-2</v>
      </c>
      <c r="AC51" s="5">
        <f t="shared" si="74"/>
        <v>1.1920831258336402E-3</v>
      </c>
      <c r="AD51" s="5">
        <f t="shared" si="75"/>
        <v>1.6480477268309614E-3</v>
      </c>
      <c r="AE51" s="5">
        <f t="shared" si="76"/>
        <v>3.3640061722100267E-3</v>
      </c>
      <c r="AF51" s="5">
        <f t="shared" si="77"/>
        <v>3.4333160813333316E-3</v>
      </c>
      <c r="AG51" s="5">
        <f t="shared" si="78"/>
        <v>2.3360360060611916E-3</v>
      </c>
      <c r="AH51" s="5">
        <f t="shared" si="79"/>
        <v>3.6711493276051221E-2</v>
      </c>
      <c r="AI51" s="5">
        <f t="shared" si="80"/>
        <v>3.4493001175803568E-2</v>
      </c>
      <c r="AJ51" s="5">
        <f t="shared" si="81"/>
        <v>1.6204286776998696E-2</v>
      </c>
      <c r="AK51" s="5">
        <f t="shared" si="82"/>
        <v>5.0750181389533754E-3</v>
      </c>
      <c r="AL51" s="5">
        <f t="shared" si="83"/>
        <v>9.1449737718529573E-5</v>
      </c>
      <c r="AM51" s="5">
        <f t="shared" si="84"/>
        <v>3.0969109184367835E-4</v>
      </c>
      <c r="AN51" s="5">
        <f t="shared" si="85"/>
        <v>6.3214355232532225E-4</v>
      </c>
      <c r="AO51" s="5">
        <f t="shared" si="86"/>
        <v>6.4516784833479335E-4</v>
      </c>
      <c r="AP51" s="5">
        <f t="shared" si="87"/>
        <v>4.3897365927281754E-4</v>
      </c>
      <c r="AQ51" s="5">
        <f t="shared" si="88"/>
        <v>2.2400900095153082E-4</v>
      </c>
      <c r="AR51" s="5">
        <f t="shared" si="89"/>
        <v>1.4987149699742916E-2</v>
      </c>
      <c r="AS51" s="5">
        <f t="shared" si="90"/>
        <v>1.4081469482267303E-2</v>
      </c>
      <c r="AT51" s="5">
        <f t="shared" si="91"/>
        <v>6.6152599644556413E-3</v>
      </c>
      <c r="AU51" s="5">
        <f t="shared" si="92"/>
        <v>2.0718322734919309E-3</v>
      </c>
      <c r="AV51" s="5">
        <f t="shared" si="93"/>
        <v>4.8665762863590997E-4</v>
      </c>
      <c r="AW51" s="5">
        <f t="shared" si="94"/>
        <v>4.8718722966917898E-6</v>
      </c>
      <c r="AX51" s="5">
        <f t="shared" si="95"/>
        <v>4.8496053242216345E-5</v>
      </c>
      <c r="AY51" s="5">
        <f t="shared" si="96"/>
        <v>9.8990472046793512E-5</v>
      </c>
      <c r="AZ51" s="5">
        <f t="shared" si="97"/>
        <v>1.0103001070112625E-4</v>
      </c>
      <c r="BA51" s="5">
        <f t="shared" si="98"/>
        <v>6.8741047168288628E-5</v>
      </c>
      <c r="BB51" s="5">
        <f t="shared" si="99"/>
        <v>3.5078672661222972E-5</v>
      </c>
      <c r="BC51" s="5">
        <f t="shared" si="100"/>
        <v>1.4320564802113019E-5</v>
      </c>
      <c r="BD51" s="5">
        <f t="shared" si="101"/>
        <v>5.09864523065296E-3</v>
      </c>
      <c r="BE51" s="5">
        <f t="shared" si="102"/>
        <v>4.7905317992239013E-3</v>
      </c>
      <c r="BF51" s="5">
        <f t="shared" si="103"/>
        <v>2.2505189007273208E-3</v>
      </c>
      <c r="BG51" s="5">
        <f t="shared" si="104"/>
        <v>7.0483967609489585E-4</v>
      </c>
      <c r="BH51" s="5">
        <f t="shared" si="105"/>
        <v>1.6556147412392396E-4</v>
      </c>
      <c r="BI51" s="5">
        <f t="shared" si="106"/>
        <v>3.1111303910645734E-5</v>
      </c>
      <c r="BJ51" s="8">
        <f t="shared" si="107"/>
        <v>0.16516873644700414</v>
      </c>
      <c r="BK51" s="8">
        <f t="shared" si="108"/>
        <v>0.20608873894198237</v>
      </c>
      <c r="BL51" s="8">
        <f t="shared" si="109"/>
        <v>0.55178918783356645</v>
      </c>
      <c r="BM51" s="8">
        <f t="shared" si="110"/>
        <v>0.56738254874412486</v>
      </c>
      <c r="BN51" s="8">
        <f t="shared" si="111"/>
        <v>0.42751075929578974</v>
      </c>
    </row>
    <row r="52" spans="1:66" x14ac:dyDescent="0.25">
      <c r="A52" t="s">
        <v>122</v>
      </c>
      <c r="B52" t="s">
        <v>123</v>
      </c>
      <c r="C52" t="s">
        <v>124</v>
      </c>
      <c r="D52" s="4" t="s">
        <v>440</v>
      </c>
      <c r="E52">
        <f>VLOOKUP(A52,home!$A$2:$E$405,3,FALSE)</f>
        <v>1.35943060498221</v>
      </c>
      <c r="F52">
        <f>VLOOKUP(B52,home!$B$2:$E$405,3,FALSE)</f>
        <v>1.1599999999999999</v>
      </c>
      <c r="G52">
        <f>VLOOKUP(C52,away!$B$2:$E$405,4,FALSE)</f>
        <v>0.98</v>
      </c>
      <c r="H52">
        <f>VLOOKUP(A52,away!$A$2:$E$405,3,FALSE)</f>
        <v>1.17437722419929</v>
      </c>
      <c r="I52">
        <f>VLOOKUP(C52,away!$B$2:$E$405,3,FALSE)</f>
        <v>0.74</v>
      </c>
      <c r="J52">
        <f>VLOOKUP(B52,home!$B$2:$E$405,4,FALSE)</f>
        <v>1.1399999999999999</v>
      </c>
      <c r="K52" s="3">
        <f t="shared" si="56"/>
        <v>1.5454007117437762</v>
      </c>
      <c r="L52" s="3">
        <f t="shared" si="57"/>
        <v>0.99070462633452105</v>
      </c>
      <c r="M52" s="5">
        <f t="shared" si="58"/>
        <v>7.9174156670326998E-2</v>
      </c>
      <c r="N52" s="5">
        <f t="shared" si="59"/>
        <v>0.12235579807003659</v>
      </c>
      <c r="O52" s="5">
        <f t="shared" si="60"/>
        <v>7.843820329942712E-2</v>
      </c>
      <c r="P52" s="5">
        <f t="shared" si="61"/>
        <v>0.12121845520683769</v>
      </c>
      <c r="Q52" s="5">
        <f t="shared" si="62"/>
        <v>9.4544368711706184E-2</v>
      </c>
      <c r="R52" s="5">
        <f t="shared" si="63"/>
        <v>3.8854545445055073E-2</v>
      </c>
      <c r="S52" s="5">
        <f t="shared" si="64"/>
        <v>4.6397443625184609E-2</v>
      </c>
      <c r="T52" s="5">
        <f t="shared" si="65"/>
        <v>9.3665543476564042E-2</v>
      </c>
      <c r="U52" s="5">
        <f t="shared" si="66"/>
        <v>6.0045842185269011E-2</v>
      </c>
      <c r="V52" s="5">
        <f t="shared" si="67"/>
        <v>7.8929043941698088E-3</v>
      </c>
      <c r="W52" s="5">
        <f t="shared" si="68"/>
        <v>4.8702978232812222E-2</v>
      </c>
      <c r="X52" s="5">
        <f t="shared" si="69"/>
        <v>4.8250265851516538E-2</v>
      </c>
      <c r="Y52" s="5">
        <f t="shared" si="70"/>
        <v>2.3900880800483998E-2</v>
      </c>
      <c r="Z52" s="5">
        <f t="shared" si="71"/>
        <v>1.2831125975513651E-2</v>
      </c>
      <c r="AA52" s="5">
        <f t="shared" si="72"/>
        <v>1.9829231215032852E-2</v>
      </c>
      <c r="AB52" s="5">
        <f t="shared" si="73"/>
        <v>1.5322054016521841E-2</v>
      </c>
      <c r="AC52" s="5">
        <f t="shared" si="74"/>
        <v>7.5526986802998061E-4</v>
      </c>
      <c r="AD52" s="5">
        <f t="shared" si="75"/>
        <v>1.8816404306257424E-2</v>
      </c>
      <c r="AE52" s="5">
        <f t="shared" si="76"/>
        <v>1.8641498797190032E-2</v>
      </c>
      <c r="AF52" s="5">
        <f t="shared" si="77"/>
        <v>9.2341095500927881E-3</v>
      </c>
      <c r="AG52" s="5">
        <f t="shared" si="78"/>
        <v>3.0494250171189028E-3</v>
      </c>
      <c r="AH52" s="5">
        <f t="shared" si="79"/>
        <v>3.177963966255604E-3</v>
      </c>
      <c r="AI52" s="5">
        <f t="shared" si="80"/>
        <v>4.9112277753474848E-3</v>
      </c>
      <c r="AJ52" s="5">
        <f t="shared" si="81"/>
        <v>3.7949074497789039E-3</v>
      </c>
      <c r="AK52" s="5">
        <f t="shared" si="82"/>
        <v>1.9548842246300247E-3</v>
      </c>
      <c r="AL52" s="5">
        <f t="shared" si="83"/>
        <v>4.6253803269711929E-5</v>
      </c>
      <c r="AM52" s="5">
        <f t="shared" si="84"/>
        <v>5.8157769214697719E-3</v>
      </c>
      <c r="AN52" s="5">
        <f t="shared" si="85"/>
        <v>5.7617171018296406E-3</v>
      </c>
      <c r="AO52" s="5">
        <f t="shared" si="86"/>
        <v>2.8540798942066773E-3</v>
      </c>
      <c r="AP52" s="5">
        <f t="shared" si="87"/>
        <v>9.4251671837296508E-4</v>
      </c>
      <c r="AQ52" s="5">
        <f t="shared" si="88"/>
        <v>2.3343891832243181E-4</v>
      </c>
      <c r="AR52" s="5">
        <f t="shared" si="89"/>
        <v>6.2968472073876634E-4</v>
      </c>
      <c r="AS52" s="5">
        <f t="shared" si="90"/>
        <v>9.7311521560387046E-4</v>
      </c>
      <c r="AT52" s="5">
        <f t="shared" si="91"/>
        <v>7.5192647340146005E-4</v>
      </c>
      <c r="AU52" s="5">
        <f t="shared" si="92"/>
        <v>3.8734256905786782E-4</v>
      </c>
      <c r="AV52" s="5">
        <f t="shared" si="93"/>
        <v>1.4964987047767303E-4</v>
      </c>
      <c r="AW52" s="5">
        <f t="shared" si="94"/>
        <v>1.9671172512423228E-6</v>
      </c>
      <c r="AX52" s="5">
        <f t="shared" si="95"/>
        <v>1.4979509656304017E-3</v>
      </c>
      <c r="AY52" s="5">
        <f t="shared" si="96"/>
        <v>1.4840269516723018E-3</v>
      </c>
      <c r="AZ52" s="5">
        <f t="shared" si="97"/>
        <v>7.3511618331343319E-4</v>
      </c>
      <c r="BA52" s="5">
        <f t="shared" si="98"/>
        <v>2.4276100123399804E-4</v>
      </c>
      <c r="BB52" s="5">
        <f t="shared" si="99"/>
        <v>6.0126111754030543E-5</v>
      </c>
      <c r="BC52" s="5">
        <f t="shared" si="100"/>
        <v>1.1913443415644899E-5</v>
      </c>
      <c r="BD52" s="5">
        <f t="shared" si="101"/>
        <v>1.0397192766134276E-4</v>
      </c>
      <c r="BE52" s="5">
        <f t="shared" si="102"/>
        <v>1.606782910092115E-4</v>
      </c>
      <c r="BF52" s="5">
        <f t="shared" si="103"/>
        <v>1.2415617264370456E-4</v>
      </c>
      <c r="BG52" s="5">
        <f t="shared" si="104"/>
        <v>6.3957012523654705E-5</v>
      </c>
      <c r="BH52" s="5">
        <f t="shared" si="105"/>
        <v>2.4709803168765413E-5</v>
      </c>
      <c r="BI52" s="5">
        <f t="shared" si="106"/>
        <v>7.6373094808117322E-6</v>
      </c>
      <c r="BJ52" s="8">
        <f t="shared" si="107"/>
        <v>0.50080069702499996</v>
      </c>
      <c r="BK52" s="8">
        <f t="shared" si="108"/>
        <v>0.2569685105194911</v>
      </c>
      <c r="BL52" s="8">
        <f t="shared" si="109"/>
        <v>0.22970568894308502</v>
      </c>
      <c r="BM52" s="8">
        <f t="shared" si="110"/>
        <v>0.46423843522527913</v>
      </c>
      <c r="BN52" s="8">
        <f t="shared" si="111"/>
        <v>0.53458552740338972</v>
      </c>
    </row>
    <row r="53" spans="1:66" x14ac:dyDescent="0.25">
      <c r="A53" t="s">
        <v>122</v>
      </c>
      <c r="B53" t="s">
        <v>125</v>
      </c>
      <c r="C53" t="s">
        <v>126</v>
      </c>
      <c r="D53" s="4" t="s">
        <v>440</v>
      </c>
      <c r="E53">
        <f>VLOOKUP(A53,home!$A$2:$E$405,3,FALSE)</f>
        <v>1.35943060498221</v>
      </c>
      <c r="F53">
        <f>VLOOKUP(B53,home!$B$2:$E$405,3,FALSE)</f>
        <v>0.74</v>
      </c>
      <c r="G53">
        <f>VLOOKUP(C53,away!$B$2:$E$405,4,FALSE)</f>
        <v>0.67</v>
      </c>
      <c r="H53">
        <f>VLOOKUP(A53,away!$A$2:$E$405,3,FALSE)</f>
        <v>1.17437722419929</v>
      </c>
      <c r="I53">
        <f>VLOOKUP(C53,away!$B$2:$E$405,3,FALSE)</f>
        <v>0.94</v>
      </c>
      <c r="J53">
        <f>VLOOKUP(B53,home!$B$2:$E$405,4,FALSE)</f>
        <v>1.21</v>
      </c>
      <c r="K53" s="3">
        <f t="shared" si="56"/>
        <v>0.67400569395017973</v>
      </c>
      <c r="L53" s="3">
        <f t="shared" si="57"/>
        <v>1.3357366548042724</v>
      </c>
      <c r="M53" s="5">
        <f t="shared" si="58"/>
        <v>0.13402320146546778</v>
      </c>
      <c r="N53" s="5">
        <f t="shared" si="59"/>
        <v>9.0332400909157354E-2</v>
      </c>
      <c r="O53" s="5">
        <f t="shared" si="60"/>
        <v>0.17901970279164298</v>
      </c>
      <c r="P53" s="5">
        <f t="shared" si="61"/>
        <v>0.12066029901083625</v>
      </c>
      <c r="Q53" s="5">
        <f t="shared" si="62"/>
        <v>3.0442276280481219E-2</v>
      </c>
      <c r="R53" s="5">
        <f t="shared" si="63"/>
        <v>0.11956158947548215</v>
      </c>
      <c r="S53" s="5">
        <f t="shared" si="64"/>
        <v>2.7157439156412853E-2</v>
      </c>
      <c r="T53" s="5">
        <f t="shared" si="65"/>
        <v>4.0662864283517425E-2</v>
      </c>
      <c r="U53" s="5">
        <f t="shared" si="66"/>
        <v>8.0585192084208848E-2</v>
      </c>
      <c r="V53" s="5">
        <f t="shared" si="67"/>
        <v>2.7166313934628458E-3</v>
      </c>
      <c r="W53" s="5">
        <f t="shared" si="68"/>
        <v>6.8394225166162814E-3</v>
      </c>
      <c r="X53" s="5">
        <f t="shared" si="69"/>
        <v>9.1356673531380501E-3</v>
      </c>
      <c r="Y53" s="5">
        <f t="shared" si="70"/>
        <v>6.1014228748426111E-3</v>
      </c>
      <c r="Z53" s="5">
        <f t="shared" si="71"/>
        <v>5.3234265856354088E-2</v>
      </c>
      <c r="AA53" s="5">
        <f t="shared" si="72"/>
        <v>3.5880198300440293E-2</v>
      </c>
      <c r="AB53" s="5">
        <f t="shared" si="73"/>
        <v>1.2091728977279158E-2</v>
      </c>
      <c r="AC53" s="5">
        <f t="shared" si="74"/>
        <v>1.528604528233072E-4</v>
      </c>
      <c r="AD53" s="5">
        <f t="shared" si="75"/>
        <v>1.15245242988261E-3</v>
      </c>
      <c r="AE53" s="5">
        <f t="shared" si="76"/>
        <v>1.5393729535124528E-3</v>
      </c>
      <c r="AF53" s="5">
        <f t="shared" si="77"/>
        <v>1.0280984397104485E-3</v>
      </c>
      <c r="AG53" s="5">
        <f t="shared" si="78"/>
        <v>4.577562568894422E-4</v>
      </c>
      <c r="AH53" s="5">
        <f t="shared" si="79"/>
        <v>1.7776740048981929E-2</v>
      </c>
      <c r="AI53" s="5">
        <f t="shared" si="80"/>
        <v>1.1981624012886015E-2</v>
      </c>
      <c r="AJ53" s="5">
        <f t="shared" si="81"/>
        <v>4.037841403727687E-3</v>
      </c>
      <c r="AK53" s="5">
        <f t="shared" si="82"/>
        <v>9.0717603246008279E-4</v>
      </c>
      <c r="AL53" s="5">
        <f t="shared" si="83"/>
        <v>5.5047746189959162E-6</v>
      </c>
      <c r="AM53" s="5">
        <f t="shared" si="84"/>
        <v>1.5535189994951991E-4</v>
      </c>
      <c r="AN53" s="5">
        <f t="shared" si="85"/>
        <v>2.0750922715605973E-4</v>
      </c>
      <c r="AO53" s="5">
        <f t="shared" si="86"/>
        <v>1.3858884046122759E-4</v>
      </c>
      <c r="AP53" s="5">
        <f t="shared" si="87"/>
        <v>6.170606471696106E-5</v>
      </c>
      <c r="AQ53" s="5">
        <f t="shared" si="88"/>
        <v>2.0605763116542376E-5</v>
      </c>
      <c r="AR53" s="5">
        <f t="shared" si="89"/>
        <v>4.7490086572704523E-3</v>
      </c>
      <c r="AS53" s="5">
        <f t="shared" si="90"/>
        <v>3.2008588756189823E-3</v>
      </c>
      <c r="AT53" s="5">
        <f t="shared" si="91"/>
        <v>1.0786985538490819E-3</v>
      </c>
      <c r="AU53" s="5">
        <f t="shared" si="92"/>
        <v>2.4234965578336868E-4</v>
      </c>
      <c r="AV53" s="5">
        <f t="shared" si="93"/>
        <v>4.0836261981214134E-5</v>
      </c>
      <c r="AW53" s="5">
        <f t="shared" si="94"/>
        <v>1.3766433810062017E-7</v>
      </c>
      <c r="AX53" s="5">
        <f t="shared" si="95"/>
        <v>1.7451344188659174E-5</v>
      </c>
      <c r="AY53" s="5">
        <f t="shared" si="96"/>
        <v>2.3310400108397584E-5</v>
      </c>
      <c r="AZ53" s="5">
        <f t="shared" si="97"/>
        <v>1.5568277931470072E-5</v>
      </c>
      <c r="BA53" s="5">
        <f t="shared" si="98"/>
        <v>6.9317064950816722E-6</v>
      </c>
      <c r="BB53" s="5">
        <f t="shared" si="99"/>
        <v>2.3147336114563603E-6</v>
      </c>
      <c r="BC53" s="5">
        <f t="shared" si="100"/>
        <v>6.183749061859464E-7</v>
      </c>
      <c r="BD53" s="5">
        <f t="shared" si="101"/>
        <v>1.0572374895831595E-3</v>
      </c>
      <c r="BE53" s="5">
        <f t="shared" si="102"/>
        <v>7.1258408783664339E-4</v>
      </c>
      <c r="BF53" s="5">
        <f t="shared" si="103"/>
        <v>2.4014286631009627E-4</v>
      </c>
      <c r="BG53" s="5">
        <f t="shared" si="104"/>
        <v>5.3952553084840576E-5</v>
      </c>
      <c r="BH53" s="5">
        <f t="shared" si="105"/>
        <v>9.091081995582968E-6</v>
      </c>
      <c r="BI53" s="5">
        <f t="shared" si="106"/>
        <v>1.2254882058381768E-6</v>
      </c>
      <c r="BJ53" s="8">
        <f t="shared" si="107"/>
        <v>0.18834169093038944</v>
      </c>
      <c r="BK53" s="8">
        <f t="shared" si="108"/>
        <v>0.2847392466537304</v>
      </c>
      <c r="BL53" s="8">
        <f t="shared" si="109"/>
        <v>0.47322777869862842</v>
      </c>
      <c r="BM53" s="8">
        <f t="shared" si="110"/>
        <v>0.32548033947026433</v>
      </c>
      <c r="BN53" s="8">
        <f t="shared" si="111"/>
        <v>0.67403946993306774</v>
      </c>
    </row>
    <row r="54" spans="1:66" x14ac:dyDescent="0.25">
      <c r="A54" t="s">
        <v>122</v>
      </c>
      <c r="B54" t="s">
        <v>127</v>
      </c>
      <c r="C54" t="s">
        <v>128</v>
      </c>
      <c r="D54" s="4" t="s">
        <v>440</v>
      </c>
      <c r="E54">
        <f>VLOOKUP(A54,home!$A$2:$E$405,3,FALSE)</f>
        <v>1.35943060498221</v>
      </c>
      <c r="F54">
        <f>VLOOKUP(B54,home!$B$2:$E$405,3,FALSE)</f>
        <v>0.67</v>
      </c>
      <c r="G54">
        <f>VLOOKUP(C54,away!$B$2:$E$405,4,FALSE)</f>
        <v>1.04</v>
      </c>
      <c r="H54">
        <f>VLOOKUP(A54,away!$A$2:$E$405,3,FALSE)</f>
        <v>1.17437722419929</v>
      </c>
      <c r="I54">
        <f>VLOOKUP(C54,away!$B$2:$E$405,3,FALSE)</f>
        <v>0.92</v>
      </c>
      <c r="J54">
        <f>VLOOKUP(B54,home!$B$2:$E$405,4,FALSE)</f>
        <v>0.85</v>
      </c>
      <c r="K54" s="3">
        <f t="shared" si="56"/>
        <v>0.947251245551604</v>
      </c>
      <c r="L54" s="3">
        <f t="shared" si="57"/>
        <v>0.91836298932384486</v>
      </c>
      <c r="M54" s="5">
        <f t="shared" si="58"/>
        <v>0.15480109644470733</v>
      </c>
      <c r="N54" s="5">
        <f t="shared" si="59"/>
        <v>0.14663553142000299</v>
      </c>
      <c r="O54" s="5">
        <f t="shared" si="60"/>
        <v>0.14216359768157022</v>
      </c>
      <c r="P54" s="5">
        <f t="shared" si="61"/>
        <v>0.1346646449759645</v>
      </c>
      <c r="Q54" s="5">
        <f t="shared" si="62"/>
        <v>6.94503448898596E-2</v>
      </c>
      <c r="R54" s="5">
        <f t="shared" si="63"/>
        <v>6.5278893269939631E-2</v>
      </c>
      <c r="S54" s="5">
        <f t="shared" si="64"/>
        <v>2.928688333447943E-2</v>
      </c>
      <c r="T54" s="5">
        <f t="shared" si="65"/>
        <v>6.3780626342623464E-2</v>
      </c>
      <c r="U54" s="5">
        <f t="shared" si="66"/>
        <v>6.183551295818053E-2</v>
      </c>
      <c r="V54" s="5">
        <f t="shared" si="67"/>
        <v>2.8308066410303867E-3</v>
      </c>
      <c r="W54" s="5">
        <f t="shared" si="68"/>
        <v>2.1928975233635996E-2</v>
      </c>
      <c r="X54" s="5">
        <f t="shared" si="69"/>
        <v>2.0138759248370511E-2</v>
      </c>
      <c r="Y54" s="5">
        <f t="shared" si="70"/>
        <v>9.2473455723033858E-3</v>
      </c>
      <c r="Z54" s="5">
        <f t="shared" si="71"/>
        <v>1.9983239854377995E-2</v>
      </c>
      <c r="AA54" s="5">
        <f t="shared" si="72"/>
        <v>1.8929148842216009E-2</v>
      </c>
      <c r="AB54" s="5">
        <f t="shared" si="73"/>
        <v>8.9653299090104079E-3</v>
      </c>
      <c r="AC54" s="5">
        <f t="shared" si="74"/>
        <v>1.5391104297108525E-4</v>
      </c>
      <c r="AD54" s="5">
        <f t="shared" si="75"/>
        <v>5.1930622759329918E-3</v>
      </c>
      <c r="AE54" s="5">
        <f t="shared" si="76"/>
        <v>4.769116195470712E-3</v>
      </c>
      <c r="AF54" s="5">
        <f t="shared" si="77"/>
        <v>2.1898899028526225E-3</v>
      </c>
      <c r="AG54" s="5">
        <f t="shared" si="78"/>
        <v>6.7037127915794633E-4</v>
      </c>
      <c r="AH54" s="5">
        <f t="shared" si="79"/>
        <v>4.5879669722604906E-3</v>
      </c>
      <c r="AI54" s="5">
        <f t="shared" si="80"/>
        <v>4.3459574290233708E-3</v>
      </c>
      <c r="AJ54" s="5">
        <f t="shared" si="81"/>
        <v>2.0583567938783176E-3</v>
      </c>
      <c r="AK54" s="5">
        <f t="shared" si="82"/>
        <v>6.4992701226361429E-4</v>
      </c>
      <c r="AL54" s="5">
        <f t="shared" si="83"/>
        <v>5.3556147690426182E-6</v>
      </c>
      <c r="AM54" s="5">
        <f t="shared" si="84"/>
        <v>9.8382694182091524E-4</v>
      </c>
      <c r="AN54" s="5">
        <f t="shared" si="85"/>
        <v>9.0351025126799204E-4</v>
      </c>
      <c r="AO54" s="5">
        <f t="shared" si="86"/>
        <v>4.1487518761960571E-4</v>
      </c>
      <c r="AP54" s="5">
        <f t="shared" si="87"/>
        <v>1.2700200583287737E-4</v>
      </c>
      <c r="AQ54" s="5">
        <f t="shared" si="88"/>
        <v>2.9158485431701402E-5</v>
      </c>
      <c r="AR54" s="5">
        <f t="shared" si="89"/>
        <v>8.4268381271284309E-4</v>
      </c>
      <c r="AS54" s="5">
        <f t="shared" si="90"/>
        <v>7.9823329119841518E-4</v>
      </c>
      <c r="AT54" s="5">
        <f t="shared" si="91"/>
        <v>3.7806373966422753E-4</v>
      </c>
      <c r="AU54" s="5">
        <f t="shared" si="92"/>
        <v>1.1937378276494565E-4</v>
      </c>
      <c r="AV54" s="5">
        <f t="shared" si="93"/>
        <v>2.8269241102575333E-5</v>
      </c>
      <c r="AW54" s="5">
        <f t="shared" si="94"/>
        <v>1.2941552777961143E-7</v>
      </c>
      <c r="AX54" s="5">
        <f t="shared" si="95"/>
        <v>1.5532188267451449E-4</v>
      </c>
      <c r="AY54" s="5">
        <f t="shared" si="96"/>
        <v>1.4264186848037463E-4</v>
      </c>
      <c r="AZ54" s="5">
        <f t="shared" si="97"/>
        <v>6.549850637018778E-5</v>
      </c>
      <c r="BA54" s="5">
        <f t="shared" si="98"/>
        <v>2.0050468035457521E-5</v>
      </c>
      <c r="BB54" s="5">
        <f t="shared" si="99"/>
        <v>4.6034019405962397E-6</v>
      </c>
      <c r="BC54" s="5">
        <f t="shared" si="100"/>
        <v>8.4551879344503067E-7</v>
      </c>
      <c r="BD54" s="5">
        <f t="shared" si="101"/>
        <v>1.2898160421629689E-4</v>
      </c>
      <c r="BE54" s="5">
        <f t="shared" si="102"/>
        <v>1.2217798524713125E-4</v>
      </c>
      <c r="BF54" s="5">
        <f t="shared" si="103"/>
        <v>5.7866624352165289E-5</v>
      </c>
      <c r="BG54" s="5">
        <f t="shared" si="104"/>
        <v>1.8271410664485119E-5</v>
      </c>
      <c r="BH54" s="5">
        <f t="shared" si="105"/>
        <v>4.3269041274795963E-6</v>
      </c>
      <c r="BI54" s="5">
        <f t="shared" si="106"/>
        <v>8.1973306482748506E-7</v>
      </c>
      <c r="BJ54" s="8">
        <f t="shared" si="107"/>
        <v>0.34685135687847785</v>
      </c>
      <c r="BK54" s="8">
        <f t="shared" si="108"/>
        <v>0.32188533992240215</v>
      </c>
      <c r="BL54" s="8">
        <f t="shared" si="109"/>
        <v>0.31131375899745795</v>
      </c>
      <c r="BM54" s="8">
        <f t="shared" si="110"/>
        <v>0.28689707451771912</v>
      </c>
      <c r="BN54" s="8">
        <f t="shared" si="111"/>
        <v>0.71299410868204427</v>
      </c>
    </row>
    <row r="55" spans="1:66" x14ac:dyDescent="0.25">
      <c r="A55" t="s">
        <v>122</v>
      </c>
      <c r="B55" t="s">
        <v>129</v>
      </c>
      <c r="C55" t="s">
        <v>130</v>
      </c>
      <c r="D55" s="4" t="s">
        <v>440</v>
      </c>
      <c r="E55">
        <f>VLOOKUP(A55,home!$A$2:$E$405,3,FALSE)</f>
        <v>1.35943060498221</v>
      </c>
      <c r="F55">
        <f>VLOOKUP(B55,home!$B$2:$E$405,3,FALSE)</f>
        <v>1.2</v>
      </c>
      <c r="G55">
        <f>VLOOKUP(C55,away!$B$2:$E$405,4,FALSE)</f>
        <v>0.74</v>
      </c>
      <c r="H55">
        <f>VLOOKUP(A55,away!$A$2:$E$405,3,FALSE)</f>
        <v>1.17437722419929</v>
      </c>
      <c r="I55">
        <f>VLOOKUP(C55,away!$B$2:$E$405,3,FALSE)</f>
        <v>1.1599999999999999</v>
      </c>
      <c r="J55">
        <f>VLOOKUP(B55,home!$B$2:$E$405,4,FALSE)</f>
        <v>0.85</v>
      </c>
      <c r="K55" s="3">
        <f t="shared" si="56"/>
        <v>1.2071743772242025</v>
      </c>
      <c r="L55" s="3">
        <f t="shared" si="57"/>
        <v>1.1579359430604999</v>
      </c>
      <c r="M55" s="5">
        <f t="shared" si="58"/>
        <v>9.3938936426601977E-2</v>
      </c>
      <c r="N55" s="5">
        <f t="shared" si="59"/>
        <v>0.11340067707788722</v>
      </c>
      <c r="O55" s="5">
        <f t="shared" si="60"/>
        <v>0.10877527094123771</v>
      </c>
      <c r="P55" s="5">
        <f t="shared" si="61"/>
        <v>0.13131071995588253</v>
      </c>
      <c r="Q55" s="5">
        <f t="shared" si="62"/>
        <v>6.8447195864150712E-2</v>
      </c>
      <c r="R55" s="5">
        <f t="shared" si="63"/>
        <v>6.2977397969501747E-2</v>
      </c>
      <c r="S55" s="5">
        <f t="shared" si="64"/>
        <v>4.5887535646106745E-2</v>
      </c>
      <c r="T55" s="5">
        <f t="shared" si="65"/>
        <v>7.92574682928021E-2</v>
      </c>
      <c r="U55" s="5">
        <f t="shared" si="66"/>
        <v>7.6024701173034046E-2</v>
      </c>
      <c r="V55" s="5">
        <f t="shared" si="67"/>
        <v>7.1270001697083122E-3</v>
      </c>
      <c r="W55" s="5">
        <f t="shared" si="68"/>
        <v>2.7542567013349711E-2</v>
      </c>
      <c r="X55" s="5">
        <f t="shared" si="69"/>
        <v>3.1892528308910109E-2</v>
      </c>
      <c r="Y55" s="5">
        <f t="shared" si="70"/>
        <v>1.8464752421980764E-2</v>
      </c>
      <c r="Z55" s="5">
        <f t="shared" si="71"/>
        <v>2.4307930903103799E-2</v>
      </c>
      <c r="AA55" s="5">
        <f t="shared" si="72"/>
        <v>2.9343911349563278E-2</v>
      </c>
      <c r="AB55" s="5">
        <f t="shared" si="73"/>
        <v>1.7711608954365632E-2</v>
      </c>
      <c r="AC55" s="5">
        <f t="shared" si="74"/>
        <v>6.2264618312803674E-4</v>
      </c>
      <c r="AD55" s="5">
        <f t="shared" si="75"/>
        <v>8.3121702953740818E-3</v>
      </c>
      <c r="AE55" s="5">
        <f t="shared" si="76"/>
        <v>9.6249607498534607E-3</v>
      </c>
      <c r="AF55" s="5">
        <f t="shared" si="77"/>
        <v>5.5725440014009328E-3</v>
      </c>
      <c r="AG55" s="5">
        <f t="shared" si="78"/>
        <v>2.1508829978361065E-3</v>
      </c>
      <c r="AH55" s="5">
        <f t="shared" si="79"/>
        <v>7.0367567235337415E-3</v>
      </c>
      <c r="AI55" s="5">
        <f t="shared" si="80"/>
        <v>8.4945924154100644E-3</v>
      </c>
      <c r="AJ55" s="5">
        <f t="shared" si="81"/>
        <v>5.127227154423041E-3</v>
      </c>
      <c r="AK55" s="5">
        <f t="shared" si="82"/>
        <v>2.0631524156758843E-3</v>
      </c>
      <c r="AL55" s="5">
        <f t="shared" si="83"/>
        <v>3.481415553313487E-5</v>
      </c>
      <c r="AM55" s="5">
        <f t="shared" si="84"/>
        <v>2.0068477999399437E-3</v>
      </c>
      <c r="AN55" s="5">
        <f t="shared" si="85"/>
        <v>2.3238011998023477E-3</v>
      </c>
      <c r="AO55" s="5">
        <f t="shared" si="86"/>
        <v>1.3454064668891267E-3</v>
      </c>
      <c r="AP55" s="5">
        <f t="shared" si="87"/>
        <v>5.1929816867898524E-4</v>
      </c>
      <c r="AQ55" s="5">
        <f t="shared" si="88"/>
        <v>1.5032850366972282E-4</v>
      </c>
      <c r="AR55" s="5">
        <f t="shared" si="89"/>
        <v>1.6296227065504716E-3</v>
      </c>
      <c r="AS55" s="5">
        <f t="shared" si="90"/>
        <v>1.9672387758904852E-3</v>
      </c>
      <c r="AT55" s="5">
        <f t="shared" si="91"/>
        <v>1.1874001220684497E-3</v>
      </c>
      <c r="AU55" s="5">
        <f t="shared" si="92"/>
        <v>4.7779966762464079E-4</v>
      </c>
      <c r="AV55" s="5">
        <f t="shared" si="93"/>
        <v>1.4419687905067681E-4</v>
      </c>
      <c r="AW55" s="5">
        <f t="shared" si="94"/>
        <v>1.3517858874927119E-6</v>
      </c>
      <c r="AX55" s="5">
        <f t="shared" si="95"/>
        <v>4.037692071793769E-4</v>
      </c>
      <c r="AY55" s="5">
        <f t="shared" si="96"/>
        <v>4.675388776940421E-4</v>
      </c>
      <c r="AZ55" s="5">
        <f t="shared" si="97"/>
        <v>2.7069003563004923E-4</v>
      </c>
      <c r="BA55" s="5">
        <f t="shared" si="98"/>
        <v>1.0448057389478708E-4</v>
      </c>
      <c r="BB55" s="5">
        <f t="shared" si="99"/>
        <v>3.0245452966090634E-5</v>
      </c>
      <c r="BC55" s="5">
        <f t="shared" si="100"/>
        <v>7.0044594207164317E-6</v>
      </c>
      <c r="BD55" s="5">
        <f t="shared" si="101"/>
        <v>3.144997842570536E-4</v>
      </c>
      <c r="BE55" s="5">
        <f t="shared" si="102"/>
        <v>3.796560811976548E-4</v>
      </c>
      <c r="BF55" s="5">
        <f t="shared" si="103"/>
        <v>2.2915554668958015E-4</v>
      </c>
      <c r="BG55" s="5">
        <f t="shared" si="104"/>
        <v>9.2210234787488496E-5</v>
      </c>
      <c r="BH55" s="5">
        <f t="shared" si="105"/>
        <v>2.7828458188321006E-5</v>
      </c>
      <c r="BI55" s="5">
        <f t="shared" si="106"/>
        <v>6.7187603365192313E-6</v>
      </c>
      <c r="BJ55" s="8">
        <f t="shared" si="107"/>
        <v>0.37229515776931038</v>
      </c>
      <c r="BK55" s="8">
        <f t="shared" si="108"/>
        <v>0.27938919141465474</v>
      </c>
      <c r="BL55" s="8">
        <f t="shared" si="109"/>
        <v>0.32401094611338654</v>
      </c>
      <c r="BM55" s="8">
        <f t="shared" si="110"/>
        <v>0.42068684087338704</v>
      </c>
      <c r="BN55" s="8">
        <f t="shared" si="111"/>
        <v>0.57885019823526185</v>
      </c>
    </row>
    <row r="56" spans="1:66" x14ac:dyDescent="0.25">
      <c r="A56" t="s">
        <v>122</v>
      </c>
      <c r="B56" t="s">
        <v>131</v>
      </c>
      <c r="C56" t="s">
        <v>132</v>
      </c>
      <c r="D56" s="4" t="s">
        <v>440</v>
      </c>
      <c r="E56">
        <f>VLOOKUP(A56,home!$A$2:$E$405,3,FALSE)</f>
        <v>1.35943060498221</v>
      </c>
      <c r="F56">
        <f>VLOOKUP(B56,home!$B$2:$E$405,3,FALSE)</f>
        <v>0.94</v>
      </c>
      <c r="G56">
        <f>VLOOKUP(C56,away!$B$2:$E$405,4,FALSE)</f>
        <v>1.23</v>
      </c>
      <c r="H56">
        <f>VLOOKUP(A56,away!$A$2:$E$405,3,FALSE)</f>
        <v>1.17437722419929</v>
      </c>
      <c r="I56">
        <f>VLOOKUP(C56,away!$B$2:$E$405,3,FALSE)</f>
        <v>1.1000000000000001</v>
      </c>
      <c r="J56">
        <f>VLOOKUP(B56,home!$B$2:$E$405,4,FALSE)</f>
        <v>0.77</v>
      </c>
      <c r="K56" s="3">
        <f t="shared" si="56"/>
        <v>1.5717736654804311</v>
      </c>
      <c r="L56" s="3">
        <f t="shared" si="57"/>
        <v>0.99469750889679864</v>
      </c>
      <c r="M56" s="5">
        <f t="shared" si="58"/>
        <v>7.6806103112345397E-2</v>
      </c>
      <c r="N56" s="5">
        <f t="shared" si="59"/>
        <v>0.12072181022015907</v>
      </c>
      <c r="O56" s="5">
        <f t="shared" si="60"/>
        <v>7.6398839433920604E-2</v>
      </c>
      <c r="P56" s="5">
        <f t="shared" si="61"/>
        <v>0.12008168389550429</v>
      </c>
      <c r="Q56" s="5">
        <f t="shared" si="62"/>
        <v>9.4873681076586197E-2</v>
      </c>
      <c r="R56" s="5">
        <f t="shared" si="63"/>
        <v>3.7996867633763663E-2</v>
      </c>
      <c r="S56" s="5">
        <f t="shared" si="64"/>
        <v>4.6935107442204319E-2</v>
      </c>
      <c r="T56" s="5">
        <f t="shared" si="65"/>
        <v>9.4370614226749625E-2</v>
      </c>
      <c r="U56" s="5">
        <f t="shared" si="66"/>
        <v>5.9722475917495473E-2</v>
      </c>
      <c r="V56" s="5">
        <f t="shared" si="67"/>
        <v>8.1533548725539664E-3</v>
      </c>
      <c r="W56" s="5">
        <f t="shared" si="68"/>
        <v>4.9706651154455772E-2</v>
      </c>
      <c r="X56" s="5">
        <f t="shared" si="69"/>
        <v>4.9443082078939334E-2</v>
      </c>
      <c r="Y56" s="5">
        <f t="shared" si="70"/>
        <v>2.4590455288050449E-2</v>
      </c>
      <c r="Z56" s="5">
        <f t="shared" si="71"/>
        <v>1.2598463193728707E-2</v>
      </c>
      <c r="AA56" s="5">
        <f t="shared" si="72"/>
        <v>1.980193267342727E-2</v>
      </c>
      <c r="AB56" s="5">
        <f t="shared" si="73"/>
        <v>1.5562078150854747E-2</v>
      </c>
      <c r="AC56" s="5">
        <f t="shared" si="74"/>
        <v>7.9670473993925155E-4</v>
      </c>
      <c r="AD56" s="5">
        <f t="shared" si="75"/>
        <v>1.9531901320949025E-2</v>
      </c>
      <c r="AE56" s="5">
        <f t="shared" si="76"/>
        <v>1.9428333587966085E-2</v>
      </c>
      <c r="AF56" s="5">
        <f t="shared" si="77"/>
        <v>9.6626575109829329E-3</v>
      </c>
      <c r="AG56" s="5">
        <f t="shared" si="78"/>
        <v>3.2038071184992221E-3</v>
      </c>
      <c r="AH56" s="5">
        <f t="shared" si="79"/>
        <v>3.1329149886824871E-3</v>
      </c>
      <c r="AI56" s="5">
        <f t="shared" si="80"/>
        <v>4.9242332754000561E-3</v>
      </c>
      <c r="AJ56" s="5">
        <f t="shared" si="81"/>
        <v>3.869890092478128E-3</v>
      </c>
      <c r="AK56" s="5">
        <f t="shared" si="82"/>
        <v>2.0275304452202509E-3</v>
      </c>
      <c r="AL56" s="5">
        <f t="shared" si="83"/>
        <v>4.982398161744917E-5</v>
      </c>
      <c r="AM56" s="5">
        <f t="shared" si="84"/>
        <v>6.139945626606017E-3</v>
      </c>
      <c r="AN56" s="5">
        <f t="shared" si="85"/>
        <v>6.1073886195467976E-3</v>
      </c>
      <c r="AO56" s="5">
        <f t="shared" si="86"/>
        <v>3.0375021228639288E-3</v>
      </c>
      <c r="AP56" s="5">
        <f t="shared" si="87"/>
        <v>1.0071319316271627E-3</v>
      </c>
      <c r="AQ56" s="5">
        <f t="shared" si="88"/>
        <v>2.5044790587998989E-4</v>
      </c>
      <c r="AR56" s="5">
        <f t="shared" si="89"/>
        <v>6.2326054696558257E-4</v>
      </c>
      <c r="AS56" s="5">
        <f t="shared" si="90"/>
        <v>9.7962451445343201E-4</v>
      </c>
      <c r="AT56" s="5">
        <f t="shared" si="91"/>
        <v>7.6987400693847923E-4</v>
      </c>
      <c r="AU56" s="5">
        <f t="shared" si="92"/>
        <v>4.0335589661460021E-4</v>
      </c>
      <c r="AV56" s="5">
        <f t="shared" si="93"/>
        <v>1.584960440287691E-4</v>
      </c>
      <c r="AW56" s="5">
        <f t="shared" si="94"/>
        <v>2.1637992615170921E-6</v>
      </c>
      <c r="AX56" s="5">
        <f t="shared" si="95"/>
        <v>1.6084341405635141E-3</v>
      </c>
      <c r="AY56" s="5">
        <f t="shared" si="96"/>
        <v>1.5999054328430906E-3</v>
      </c>
      <c r="AZ56" s="5">
        <f t="shared" si="97"/>
        <v>7.9571097425973824E-4</v>
      </c>
      <c r="BA56" s="5">
        <f t="shared" si="98"/>
        <v>2.6383057463266887E-4</v>
      </c>
      <c r="BB56" s="5">
        <f t="shared" si="99"/>
        <v>6.5607903839481636E-5</v>
      </c>
      <c r="BC56" s="5">
        <f t="shared" si="100"/>
        <v>1.3052003702614622E-5</v>
      </c>
      <c r="BD56" s="5">
        <f t="shared" si="101"/>
        <v>1.0332595224338684E-4</v>
      </c>
      <c r="BE56" s="5">
        <f t="shared" si="102"/>
        <v>1.6240501069684409E-4</v>
      </c>
      <c r="BF56" s="5">
        <f t="shared" si="103"/>
        <v>1.2763195947768365E-4</v>
      </c>
      <c r="BG56" s="5">
        <f t="shared" si="104"/>
        <v>6.6869517593562899E-5</v>
      </c>
      <c r="BH56" s="5">
        <f t="shared" si="105"/>
        <v>2.6275936694235649E-5</v>
      </c>
      <c r="BI56" s="5">
        <f t="shared" si="106"/>
        <v>8.2599650663660951E-6</v>
      </c>
      <c r="BJ56" s="8">
        <f t="shared" si="107"/>
        <v>0.50642195081970276</v>
      </c>
      <c r="BK56" s="8">
        <f t="shared" si="108"/>
        <v>0.2544226834770078</v>
      </c>
      <c r="BL56" s="8">
        <f t="shared" si="109"/>
        <v>0.22686614196201563</v>
      </c>
      <c r="BM56" s="8">
        <f t="shared" si="110"/>
        <v>0.47183251244659397</v>
      </c>
      <c r="BN56" s="8">
        <f t="shared" si="111"/>
        <v>0.52687898537227917</v>
      </c>
    </row>
    <row r="57" spans="1:66" x14ac:dyDescent="0.25">
      <c r="A57" t="s">
        <v>122</v>
      </c>
      <c r="B57" t="s">
        <v>133</v>
      </c>
      <c r="C57" t="s">
        <v>134</v>
      </c>
      <c r="D57" s="4" t="s">
        <v>440</v>
      </c>
      <c r="E57">
        <f>VLOOKUP(A57,home!$A$2:$E$405,3,FALSE)</f>
        <v>1.35943060498221</v>
      </c>
      <c r="F57">
        <f>VLOOKUP(B57,home!$B$2:$E$405,3,FALSE)</f>
        <v>0.49</v>
      </c>
      <c r="G57">
        <f>VLOOKUP(C57,away!$B$2:$E$405,4,FALSE)</f>
        <v>1.1399999999999999</v>
      </c>
      <c r="H57">
        <f>VLOOKUP(A57,away!$A$2:$E$405,3,FALSE)</f>
        <v>1.17437722419929</v>
      </c>
      <c r="I57">
        <f>VLOOKUP(C57,away!$B$2:$E$405,3,FALSE)</f>
        <v>0.2</v>
      </c>
      <c r="J57">
        <f>VLOOKUP(B57,home!$B$2:$E$405,4,FALSE)</f>
        <v>1.28</v>
      </c>
      <c r="K57" s="3">
        <f t="shared" si="56"/>
        <v>0.75937793594306235</v>
      </c>
      <c r="L57" s="3">
        <f t="shared" si="57"/>
        <v>0.30064056939501826</v>
      </c>
      <c r="M57" s="5">
        <f t="shared" si="58"/>
        <v>0.34644939910747841</v>
      </c>
      <c r="N57" s="5">
        <f t="shared" si="59"/>
        <v>0.26308602960295113</v>
      </c>
      <c r="O57" s="5">
        <f t="shared" si="60"/>
        <v>0.10415674461423423</v>
      </c>
      <c r="P57" s="5">
        <f t="shared" si="61"/>
        <v>7.9094333739705855E-2</v>
      </c>
      <c r="Q57" s="5">
        <f t="shared" si="62"/>
        <v>9.9890863067672211E-2</v>
      </c>
      <c r="R57" s="5">
        <f t="shared" si="63"/>
        <v>1.5656871503577436E-2</v>
      </c>
      <c r="S57" s="5">
        <f t="shared" si="64"/>
        <v>4.5143054410286413E-3</v>
      </c>
      <c r="T57" s="5">
        <f t="shared" si="65"/>
        <v>3.0031245950024772E-2</v>
      </c>
      <c r="U57" s="5">
        <f t="shared" si="66"/>
        <v>1.1889482765712384E-2</v>
      </c>
      <c r="V57" s="5">
        <f t="shared" si="67"/>
        <v>1.1451278858408114E-4</v>
      </c>
      <c r="W57" s="5">
        <f t="shared" si="68"/>
        <v>2.5284972471966673E-2</v>
      </c>
      <c r="X57" s="5">
        <f t="shared" si="69"/>
        <v>7.6016885211094226E-3</v>
      </c>
      <c r="Y57" s="5">
        <f t="shared" si="70"/>
        <v>1.1426879826749552E-3</v>
      </c>
      <c r="Z57" s="5">
        <f t="shared" si="71"/>
        <v>1.5690302545933858E-3</v>
      </c>
      <c r="AA57" s="5">
        <f t="shared" si="72"/>
        <v>1.1914869561653429E-3</v>
      </c>
      <c r="AB57" s="5">
        <f t="shared" si="73"/>
        <v>4.5239445273795997E-4</v>
      </c>
      <c r="AC57" s="5">
        <f t="shared" si="74"/>
        <v>1.6339530283980691E-6</v>
      </c>
      <c r="AD57" s="5">
        <f t="shared" si="75"/>
        <v>4.8002125515347995E-3</v>
      </c>
      <c r="AE57" s="5">
        <f t="shared" si="76"/>
        <v>1.4431386347105355E-3</v>
      </c>
      <c r="AF57" s="5">
        <f t="shared" si="77"/>
        <v>2.1693301042766228E-4</v>
      </c>
      <c r="AG57" s="5">
        <f t="shared" si="78"/>
        <v>2.1739621258515945E-5</v>
      </c>
      <c r="AH57" s="5">
        <f t="shared" si="79"/>
        <v>1.1792853728474146E-4</v>
      </c>
      <c r="AI57" s="5">
        <f t="shared" si="80"/>
        <v>8.9552329232071441E-5</v>
      </c>
      <c r="AJ57" s="5">
        <f t="shared" si="81"/>
        <v>3.4002031465571987E-5</v>
      </c>
      <c r="AK57" s="5">
        <f t="shared" si="82"/>
        <v>8.6067974907323721E-6</v>
      </c>
      <c r="AL57" s="5">
        <f t="shared" si="83"/>
        <v>1.4921246967211776E-8</v>
      </c>
      <c r="AM57" s="5">
        <f t="shared" si="84"/>
        <v>7.2903509989449562E-4</v>
      </c>
      <c r="AN57" s="5">
        <f t="shared" si="85"/>
        <v>2.1917752754123518E-4</v>
      </c>
      <c r="AO57" s="5">
        <f t="shared" si="86"/>
        <v>3.294682833929461E-5</v>
      </c>
      <c r="AP57" s="5">
        <f t="shared" si="87"/>
        <v>3.3017177438951526E-6</v>
      </c>
      <c r="AQ57" s="5">
        <f t="shared" si="88"/>
        <v>2.4815757562656839E-7</v>
      </c>
      <c r="AR57" s="5">
        <f t="shared" si="89"/>
        <v>7.0908205194412681E-6</v>
      </c>
      <c r="AS57" s="5">
        <f t="shared" si="90"/>
        <v>5.3846126501960229E-6</v>
      </c>
      <c r="AT57" s="5">
        <f t="shared" si="91"/>
        <v>2.0444780200793792E-6</v>
      </c>
      <c r="AU57" s="5">
        <f t="shared" si="92"/>
        <v>5.1751049965627932E-7</v>
      </c>
      <c r="AV57" s="5">
        <f t="shared" si="93"/>
        <v>9.8246513764462045E-8</v>
      </c>
      <c r="AW57" s="5">
        <f t="shared" si="94"/>
        <v>9.4625497858306093E-11</v>
      </c>
      <c r="AX57" s="5">
        <f t="shared" si="95"/>
        <v>9.2268861564654355E-5</v>
      </c>
      <c r="AY57" s="5">
        <f t="shared" si="96"/>
        <v>2.7739763078227803E-5</v>
      </c>
      <c r="AZ57" s="5">
        <f t="shared" si="97"/>
        <v>4.1698490833606545E-6</v>
      </c>
      <c r="BA57" s="5">
        <f t="shared" si="98"/>
        <v>4.1787526757094745E-7</v>
      </c>
      <c r="BB57" s="5">
        <f t="shared" si="99"/>
        <v>3.140756459465631E-8</v>
      </c>
      <c r="BC57" s="5">
        <f t="shared" si="100"/>
        <v>1.8884776206096588E-9</v>
      </c>
      <c r="BD57" s="5">
        <f t="shared" si="101"/>
        <v>3.5529805307378328E-7</v>
      </c>
      <c r="BE57" s="5">
        <f t="shared" si="102"/>
        <v>2.6980550218775813E-7</v>
      </c>
      <c r="BF57" s="5">
        <f t="shared" si="103"/>
        <v>1.0244217267871059E-7</v>
      </c>
      <c r="BG57" s="5">
        <f t="shared" si="104"/>
        <v>2.593077521409401E-8</v>
      </c>
      <c r="BH57" s="5">
        <f t="shared" si="105"/>
        <v>4.9228146398705564E-9</v>
      </c>
      <c r="BI57" s="5">
        <f t="shared" si="106"/>
        <v>7.4765536405103887E-10</v>
      </c>
      <c r="BJ57" s="8">
        <f t="shared" si="107"/>
        <v>0.43462885039046117</v>
      </c>
      <c r="BK57" s="8">
        <f t="shared" si="108"/>
        <v>0.43020193971415061</v>
      </c>
      <c r="BL57" s="8">
        <f t="shared" si="109"/>
        <v>0.13361296480307674</v>
      </c>
      <c r="BM57" s="8">
        <f t="shared" si="110"/>
        <v>9.1650803858209978E-2</v>
      </c>
      <c r="BN57" s="8">
        <f t="shared" si="111"/>
        <v>0.90833424163561927</v>
      </c>
    </row>
    <row r="58" spans="1:66" x14ac:dyDescent="0.25">
      <c r="A58" t="s">
        <v>122</v>
      </c>
      <c r="B58" t="s">
        <v>135</v>
      </c>
      <c r="C58" t="s">
        <v>136</v>
      </c>
      <c r="D58" s="4" t="s">
        <v>440</v>
      </c>
      <c r="E58">
        <f>VLOOKUP(A58,home!$A$2:$E$405,3,FALSE)</f>
        <v>1.35943060498221</v>
      </c>
      <c r="F58">
        <f>VLOOKUP(B58,home!$B$2:$E$405,3,FALSE)</f>
        <v>0.51</v>
      </c>
      <c r="G58">
        <f>VLOOKUP(C58,away!$B$2:$E$405,4,FALSE)</f>
        <v>1.18</v>
      </c>
      <c r="H58">
        <f>VLOOKUP(A58,away!$A$2:$E$405,3,FALSE)</f>
        <v>1.17437722419929</v>
      </c>
      <c r="I58">
        <f>VLOOKUP(C58,away!$B$2:$E$405,3,FALSE)</f>
        <v>1.32</v>
      </c>
      <c r="J58">
        <f>VLOOKUP(B58,home!$B$2:$E$405,4,FALSE)</f>
        <v>1.1100000000000001</v>
      </c>
      <c r="K58" s="3">
        <f t="shared" si="56"/>
        <v>0.818105338078294</v>
      </c>
      <c r="L58" s="3">
        <f t="shared" si="57"/>
        <v>1.7206975088968</v>
      </c>
      <c r="M58" s="5">
        <f t="shared" si="58"/>
        <v>7.8960871476997443E-2</v>
      </c>
      <c r="N58" s="5">
        <f t="shared" si="59"/>
        <v>6.4598310454645716E-2</v>
      </c>
      <c r="O58" s="5">
        <f t="shared" si="60"/>
        <v>0.13586777485078991</v>
      </c>
      <c r="P58" s="5">
        <f t="shared" si="61"/>
        <v>0.11115415187825099</v>
      </c>
      <c r="Q58" s="5">
        <f t="shared" si="62"/>
        <v>2.6424111306892258E-2</v>
      </c>
      <c r="R58" s="5">
        <f t="shared" si="63"/>
        <v>0.11689367086255276</v>
      </c>
      <c r="S58" s="5">
        <f t="shared" si="64"/>
        <v>3.9118253283756399E-2</v>
      </c>
      <c r="T58" s="5">
        <f t="shared" si="65"/>
        <v>4.5467902500581275E-2</v>
      </c>
      <c r="U58" s="5">
        <f t="shared" si="66"/>
        <v>9.5631336120221538E-2</v>
      </c>
      <c r="V58" s="5">
        <f t="shared" si="67"/>
        <v>6.1185808241761572E-3</v>
      </c>
      <c r="W58" s="5">
        <f t="shared" si="68"/>
        <v>7.2059021713811898E-3</v>
      </c>
      <c r="X58" s="5">
        <f t="shared" si="69"/>
        <v>1.2399177915649654E-2</v>
      </c>
      <c r="Y58" s="5">
        <f t="shared" si="70"/>
        <v>1.0667617275913291E-2</v>
      </c>
      <c r="Z58" s="5">
        <f t="shared" si="71"/>
        <v>6.704621608633235E-2</v>
      </c>
      <c r="AA58" s="5">
        <f t="shared" si="72"/>
        <v>5.4850867278179269E-2</v>
      </c>
      <c r="AB58" s="5">
        <f t="shared" si="73"/>
        <v>2.243689365925124E-2</v>
      </c>
      <c r="AC58" s="5">
        <f t="shared" si="74"/>
        <v>5.3832490818566054E-4</v>
      </c>
      <c r="AD58" s="5">
        <f t="shared" si="75"/>
        <v>1.4737967580192297E-3</v>
      </c>
      <c r="AE58" s="5">
        <f t="shared" si="76"/>
        <v>2.5359584101438686E-3</v>
      </c>
      <c r="AF58" s="5">
        <f t="shared" si="77"/>
        <v>2.1818086595002226E-3</v>
      </c>
      <c r="AG58" s="5">
        <f t="shared" si="78"/>
        <v>1.2514109084305E-3</v>
      </c>
      <c r="AH58" s="5">
        <f t="shared" si="79"/>
        <v>2.8841564250177146E-2</v>
      </c>
      <c r="AI58" s="5">
        <f t="shared" si="80"/>
        <v>2.359543767159801E-2</v>
      </c>
      <c r="AJ58" s="5">
        <f t="shared" si="81"/>
        <v>9.6517767567140013E-3</v>
      </c>
      <c r="AK58" s="5">
        <f t="shared" si="82"/>
        <v>2.6320566955359099E-3</v>
      </c>
      <c r="AL58" s="5">
        <f t="shared" si="83"/>
        <v>3.0312253390843532E-5</v>
      </c>
      <c r="AM58" s="5">
        <f t="shared" si="84"/>
        <v>2.4114419899560317E-4</v>
      </c>
      <c r="AN58" s="5">
        <f t="shared" si="85"/>
        <v>4.1493622249664863E-4</v>
      </c>
      <c r="AO58" s="5">
        <f t="shared" si="86"/>
        <v>3.5698986220051589E-4</v>
      </c>
      <c r="AP58" s="5">
        <f t="shared" si="87"/>
        <v>2.0475718886327991E-4</v>
      </c>
      <c r="AQ58" s="5">
        <f t="shared" si="88"/>
        <v>8.8081296201439311E-5</v>
      </c>
      <c r="AR58" s="5">
        <f t="shared" si="89"/>
        <v>9.9255215515933557E-3</v>
      </c>
      <c r="AS58" s="5">
        <f t="shared" si="90"/>
        <v>8.1201221645696743E-3</v>
      </c>
      <c r="AT58" s="5">
        <f t="shared" si="91"/>
        <v>3.3215576443411609E-3</v>
      </c>
      <c r="AU58" s="5">
        <f t="shared" si="92"/>
        <v>9.0579467985675587E-4</v>
      </c>
      <c r="AV58" s="5">
        <f t="shared" si="93"/>
        <v>1.8525886569843277E-4</v>
      </c>
      <c r="AW58" s="5">
        <f t="shared" si="94"/>
        <v>1.1853032584905721E-6</v>
      </c>
      <c r="AX58" s="5">
        <f t="shared" si="95"/>
        <v>3.2880226074152878E-5</v>
      </c>
      <c r="AY58" s="5">
        <f t="shared" si="96"/>
        <v>5.6576923097758471E-5</v>
      </c>
      <c r="AZ58" s="5">
        <f t="shared" si="97"/>
        <v>4.8675885317679427E-5</v>
      </c>
      <c r="BA58" s="5">
        <f t="shared" si="98"/>
        <v>2.7918824869825777E-5</v>
      </c>
      <c r="BB58" s="5">
        <f t="shared" si="99"/>
        <v>1.2009963101208806E-5</v>
      </c>
      <c r="BC58" s="5">
        <f t="shared" si="100"/>
        <v>4.1331027180384919E-6</v>
      </c>
      <c r="BD58" s="5">
        <f t="shared" si="101"/>
        <v>2.8464700347213667E-3</v>
      </c>
      <c r="BE58" s="5">
        <f t="shared" si="102"/>
        <v>2.3287123300854569E-3</v>
      </c>
      <c r="BF58" s="5">
        <f t="shared" si="103"/>
        <v>9.5256599404582715E-4</v>
      </c>
      <c r="BG58" s="5">
        <f t="shared" si="104"/>
        <v>2.5976644153358257E-4</v>
      </c>
      <c r="BH58" s="5">
        <f t="shared" si="105"/>
        <v>5.3129078118056727E-5</v>
      </c>
      <c r="BI58" s="5">
        <f t="shared" si="106"/>
        <v>8.6930364831121801E-6</v>
      </c>
      <c r="BJ58" s="8">
        <f t="shared" si="107"/>
        <v>0.17569410005509337</v>
      </c>
      <c r="BK58" s="8">
        <f t="shared" si="108"/>
        <v>0.23597707154785527</v>
      </c>
      <c r="BL58" s="8">
        <f t="shared" si="109"/>
        <v>0.51930896996606657</v>
      </c>
      <c r="BM58" s="8">
        <f t="shared" si="110"/>
        <v>0.46407207520537919</v>
      </c>
      <c r="BN58" s="8">
        <f t="shared" si="111"/>
        <v>0.53389889083012909</v>
      </c>
    </row>
    <row r="59" spans="1:66" x14ac:dyDescent="0.25">
      <c r="A59" t="s">
        <v>122</v>
      </c>
      <c r="B59" t="s">
        <v>137</v>
      </c>
      <c r="C59" t="s">
        <v>138</v>
      </c>
      <c r="D59" s="4" t="s">
        <v>440</v>
      </c>
      <c r="E59">
        <f>VLOOKUP(A59,home!$A$2:$E$405,3,FALSE)</f>
        <v>1.35943060498221</v>
      </c>
      <c r="F59">
        <f>VLOOKUP(B59,home!$B$2:$E$405,3,FALSE)</f>
        <v>1.19</v>
      </c>
      <c r="G59">
        <f>VLOOKUP(C59,away!$B$2:$E$405,4,FALSE)</f>
        <v>1.27</v>
      </c>
      <c r="H59">
        <f>VLOOKUP(A59,away!$A$2:$E$405,3,FALSE)</f>
        <v>1.17437722419929</v>
      </c>
      <c r="I59">
        <f>VLOOKUP(C59,away!$B$2:$E$405,3,FALSE)</f>
        <v>0.94</v>
      </c>
      <c r="J59">
        <f>VLOOKUP(B59,home!$B$2:$E$405,4,FALSE)</f>
        <v>0.79</v>
      </c>
      <c r="K59" s="3">
        <f t="shared" si="56"/>
        <v>2.0545074733096138</v>
      </c>
      <c r="L59" s="3">
        <f t="shared" si="57"/>
        <v>0.87209252669039283</v>
      </c>
      <c r="M59" s="5">
        <f t="shared" si="58"/>
        <v>5.3578897059854601E-2</v>
      </c>
      <c r="N59" s="5">
        <f t="shared" si="59"/>
        <v>0.11007824442115775</v>
      </c>
      <c r="O59" s="5">
        <f t="shared" si="60"/>
        <v>4.6725755714213058E-2</v>
      </c>
      <c r="P59" s="5">
        <f t="shared" si="61"/>
        <v>9.5998414310890096E-2</v>
      </c>
      <c r="Q59" s="5">
        <f t="shared" si="62"/>
        <v>0.11307828790603548</v>
      </c>
      <c r="R59" s="5">
        <f t="shared" si="63"/>
        <v>2.0374591181163061E-2</v>
      </c>
      <c r="S59" s="5">
        <f t="shared" si="64"/>
        <v>4.300058444610283E-2</v>
      </c>
      <c r="T59" s="5">
        <f t="shared" si="65"/>
        <v>9.8614729813798166E-2</v>
      </c>
      <c r="U59" s="5">
        <f t="shared" si="66"/>
        <v>4.1859749847327654E-2</v>
      </c>
      <c r="V59" s="5">
        <f t="shared" si="67"/>
        <v>8.5605592827504018E-3</v>
      </c>
      <c r="W59" s="5">
        <f t="shared" si="68"/>
        <v>7.7440062524002026E-2</v>
      </c>
      <c r="X59" s="5">
        <f t="shared" si="69"/>
        <v>6.753489979361893E-2</v>
      </c>
      <c r="Y59" s="5">
        <f t="shared" si="70"/>
        <v>2.9448340700399808E-2</v>
      </c>
      <c r="Z59" s="5">
        <f t="shared" si="71"/>
        <v>5.9228429011547647E-3</v>
      </c>
      <c r="AA59" s="5">
        <f t="shared" si="72"/>
        <v>1.2168525003661255E-2</v>
      </c>
      <c r="AB59" s="5">
        <f t="shared" si="73"/>
        <v>1.2500162779588476E-2</v>
      </c>
      <c r="AC59" s="5">
        <f t="shared" si="74"/>
        <v>9.5863315812608023E-4</v>
      </c>
      <c r="AD59" s="5">
        <f t="shared" si="75"/>
        <v>3.9775296797281479E-2</v>
      </c>
      <c r="AE59" s="5">
        <f t="shared" si="76"/>
        <v>3.4687739083801489E-2</v>
      </c>
      <c r="AF59" s="5">
        <f t="shared" si="77"/>
        <v>1.5125459011384767E-2</v>
      </c>
      <c r="AG59" s="5">
        <f t="shared" si="78"/>
        <v>4.3969332555301721E-3</v>
      </c>
      <c r="AH59" s="5">
        <f t="shared" si="79"/>
        <v>1.2913167577145784E-3</v>
      </c>
      <c r="AI59" s="5">
        <f t="shared" si="80"/>
        <v>2.653019929134541E-3</v>
      </c>
      <c r="AJ59" s="5">
        <f t="shared" si="81"/>
        <v>2.7253246356231287E-3</v>
      </c>
      <c r="AK59" s="5">
        <f t="shared" si="82"/>
        <v>1.8663999436941733E-3</v>
      </c>
      <c r="AL59" s="5">
        <f t="shared" si="83"/>
        <v>6.8704111608074384E-5</v>
      </c>
      <c r="AM59" s="5">
        <f t="shared" si="84"/>
        <v>1.634372890462454E-2</v>
      </c>
      <c r="AN59" s="5">
        <f t="shared" si="85"/>
        <v>1.425324383597682E-2</v>
      </c>
      <c r="AO59" s="5">
        <f t="shared" si="86"/>
        <v>6.2150737152256458E-3</v>
      </c>
      <c r="AP59" s="5">
        <f t="shared" si="87"/>
        <v>1.8067064466260605E-3</v>
      </c>
      <c r="AQ59" s="5">
        <f t="shared" si="88"/>
        <v>3.9390379750648552E-4</v>
      </c>
      <c r="AR59" s="5">
        <f t="shared" si="89"/>
        <v>2.2522953879859056E-4</v>
      </c>
      <c r="AS59" s="5">
        <f t="shared" si="90"/>
        <v>4.6273577067178185E-4</v>
      </c>
      <c r="AT59" s="5">
        <f t="shared" si="91"/>
        <v>4.7534704950642987E-4</v>
      </c>
      <c r="AU59" s="5">
        <f t="shared" si="92"/>
        <v>3.2553468854221179E-4</v>
      </c>
      <c r="AV59" s="5">
        <f t="shared" si="93"/>
        <v>1.6720336260787289E-4</v>
      </c>
      <c r="AW59" s="5">
        <f t="shared" si="94"/>
        <v>3.4194048055719173E-6</v>
      </c>
      <c r="AX59" s="5">
        <f t="shared" si="95"/>
        <v>5.5963855293829088E-3</v>
      </c>
      <c r="AY59" s="5">
        <f t="shared" si="96"/>
        <v>4.8805659966530924E-3</v>
      </c>
      <c r="AZ59" s="5">
        <f t="shared" si="97"/>
        <v>2.1281525658502056E-3</v>
      </c>
      <c r="BA59" s="5">
        <f t="shared" si="98"/>
        <v>6.1864864944498289E-4</v>
      </c>
      <c r="BB59" s="5">
        <f t="shared" si="99"/>
        <v>1.3487971595701852E-4</v>
      </c>
      <c r="BC59" s="5">
        <f t="shared" si="100"/>
        <v>2.3525518457647761E-5</v>
      </c>
      <c r="BD59" s="5">
        <f t="shared" si="101"/>
        <v>3.2736832929362445E-5</v>
      </c>
      <c r="BE59" s="5">
        <f t="shared" si="102"/>
        <v>6.7258067905863386E-5</v>
      </c>
      <c r="BF59" s="5">
        <f t="shared" si="103"/>
        <v>6.909110157648093E-5</v>
      </c>
      <c r="BG59" s="5">
        <f t="shared" si="104"/>
        <v>4.7316061509357909E-5</v>
      </c>
      <c r="BH59" s="5">
        <f t="shared" si="105"/>
        <v>2.4302800494638297E-5</v>
      </c>
      <c r="BI59" s="5">
        <f t="shared" si="106"/>
        <v>9.9860570477173858E-6</v>
      </c>
      <c r="BJ59" s="8">
        <f t="shared" si="107"/>
        <v>0.64257480798271538</v>
      </c>
      <c r="BK59" s="8">
        <f t="shared" si="108"/>
        <v>0.2070463583659852</v>
      </c>
      <c r="BL59" s="8">
        <f t="shared" si="109"/>
        <v>0.14407158712371024</v>
      </c>
      <c r="BM59" s="8">
        <f t="shared" si="110"/>
        <v>0.55490425918840414</v>
      </c>
      <c r="BN59" s="8">
        <f t="shared" si="111"/>
        <v>0.43983419059331402</v>
      </c>
    </row>
    <row r="60" spans="1:66" x14ac:dyDescent="0.25">
      <c r="A60" t="s">
        <v>122</v>
      </c>
      <c r="B60" t="s">
        <v>139</v>
      </c>
      <c r="C60" t="s">
        <v>140</v>
      </c>
      <c r="D60" s="4" t="s">
        <v>440</v>
      </c>
      <c r="E60">
        <f>VLOOKUP(A60,home!$A$2:$E$405,3,FALSE)</f>
        <v>1.35943060498221</v>
      </c>
      <c r="F60">
        <f>VLOOKUP(B60,home!$B$2:$E$405,3,FALSE)</f>
        <v>1.1000000000000001</v>
      </c>
      <c r="G60">
        <f>VLOOKUP(C60,away!$B$2:$E$405,4,FALSE)</f>
        <v>0.61</v>
      </c>
      <c r="H60">
        <f>VLOOKUP(A60,away!$A$2:$E$405,3,FALSE)</f>
        <v>1.17437722419929</v>
      </c>
      <c r="I60">
        <f>VLOOKUP(C60,away!$B$2:$E$405,3,FALSE)</f>
        <v>0.67</v>
      </c>
      <c r="J60">
        <f>VLOOKUP(B60,home!$B$2:$E$405,4,FALSE)</f>
        <v>0.85</v>
      </c>
      <c r="K60" s="3">
        <f t="shared" si="56"/>
        <v>0.91217793594306296</v>
      </c>
      <c r="L60" s="3">
        <f t="shared" si="57"/>
        <v>0.66880782918149562</v>
      </c>
      <c r="M60" s="5">
        <f t="shared" si="58"/>
        <v>0.20577215518005754</v>
      </c>
      <c r="N60" s="5">
        <f t="shared" si="59"/>
        <v>0.18770081978670053</v>
      </c>
      <c r="O60" s="5">
        <f t="shared" si="60"/>
        <v>0.1376220284119721</v>
      </c>
      <c r="P60" s="5">
        <f t="shared" si="61"/>
        <v>0.12553577781713027</v>
      </c>
      <c r="Q60" s="5">
        <f t="shared" si="62"/>
        <v>8.560827318392665E-2</v>
      </c>
      <c r="R60" s="5">
        <f t="shared" si="63"/>
        <v>4.6021345034882581E-2</v>
      </c>
      <c r="S60" s="5">
        <f t="shared" si="64"/>
        <v>1.9146457763396171E-2</v>
      </c>
      <c r="T60" s="5">
        <f t="shared" si="65"/>
        <v>5.7255483348118419E-2</v>
      </c>
      <c r="U60" s="5">
        <f t="shared" si="66"/>
        <v>4.1979655523242718E-2</v>
      </c>
      <c r="V60" s="5">
        <f t="shared" si="67"/>
        <v>1.2978569890499472E-3</v>
      </c>
      <c r="W60" s="5">
        <f t="shared" si="68"/>
        <v>2.6029992644188024E-2</v>
      </c>
      <c r="X60" s="5">
        <f t="shared" si="69"/>
        <v>1.7409062873969688E-2</v>
      </c>
      <c r="Y60" s="5">
        <f t="shared" si="70"/>
        <v>5.8216587744119178E-3</v>
      </c>
      <c r="Z60" s="5">
        <f t="shared" si="71"/>
        <v>1.0259811956264141E-2</v>
      </c>
      <c r="AA60" s="5">
        <f t="shared" si="72"/>
        <v>9.3587740934289836E-3</v>
      </c>
      <c r="AB60" s="5">
        <f t="shared" si="73"/>
        <v>4.2684336177507293E-3</v>
      </c>
      <c r="AC60" s="5">
        <f t="shared" si="74"/>
        <v>4.9486617392795695E-5</v>
      </c>
      <c r="AD60" s="5">
        <f t="shared" si="75"/>
        <v>5.9359962406971356E-3</v>
      </c>
      <c r="AE60" s="5">
        <f t="shared" si="76"/>
        <v>3.9700407597701697E-3</v>
      </c>
      <c r="AF60" s="5">
        <f t="shared" si="77"/>
        <v>1.3275971711519711E-3</v>
      </c>
      <c r="AG60" s="5">
        <f t="shared" si="78"/>
        <v>2.9596912735521479E-4</v>
      </c>
      <c r="AH60" s="5">
        <f t="shared" si="79"/>
        <v>1.7154606405698433E-3</v>
      </c>
      <c r="AI60" s="5">
        <f t="shared" si="80"/>
        <v>1.5648053463065642E-3</v>
      </c>
      <c r="AJ60" s="5">
        <f t="shared" si="81"/>
        <v>7.136904554732957E-4</v>
      </c>
      <c r="AK60" s="5">
        <f t="shared" si="82"/>
        <v>2.1700422885863178E-4</v>
      </c>
      <c r="AL60" s="5">
        <f t="shared" si="83"/>
        <v>1.2076154814060888E-6</v>
      </c>
      <c r="AM60" s="5">
        <f t="shared" si="84"/>
        <v>1.0829369597209792E-3</v>
      </c>
      <c r="AN60" s="5">
        <f t="shared" si="85"/>
        <v>7.2427671717139664E-4</v>
      </c>
      <c r="AO60" s="5">
        <f t="shared" si="86"/>
        <v>2.4220096946905091E-4</v>
      </c>
      <c r="AP60" s="5">
        <f t="shared" si="87"/>
        <v>5.3995301538749882E-5</v>
      </c>
      <c r="AQ60" s="5">
        <f t="shared" si="88"/>
        <v>9.0281201020328931E-6</v>
      </c>
      <c r="AR60" s="5">
        <f t="shared" si="89"/>
        <v>2.2946270141316303E-4</v>
      </c>
      <c r="AS60" s="5">
        <f t="shared" si="90"/>
        <v>2.0931081335097841E-4</v>
      </c>
      <c r="AT60" s="5">
        <f t="shared" si="91"/>
        <v>9.5464352846529588E-5</v>
      </c>
      <c r="AU60" s="5">
        <f t="shared" si="92"/>
        <v>2.9026825445229207E-5</v>
      </c>
      <c r="AV60" s="5">
        <f t="shared" si="93"/>
        <v>6.6194074304021896E-6</v>
      </c>
      <c r="AW60" s="5">
        <f t="shared" si="94"/>
        <v>2.0464780117502529E-8</v>
      </c>
      <c r="AX60" s="5">
        <f t="shared" si="95"/>
        <v>1.646385334457897E-4</v>
      </c>
      <c r="AY60" s="5">
        <f t="shared" si="96"/>
        <v>1.1011154015350366E-4</v>
      </c>
      <c r="AZ60" s="5">
        <f t="shared" si="97"/>
        <v>3.6821730068947929E-5</v>
      </c>
      <c r="BA60" s="5">
        <f t="shared" si="98"/>
        <v>8.2088871180400244E-6</v>
      </c>
      <c r="BB60" s="5">
        <f t="shared" si="99"/>
        <v>1.3725419933530727E-6</v>
      </c>
      <c r="BC60" s="5">
        <f t="shared" si="100"/>
        <v>1.8359336620698235E-7</v>
      </c>
      <c r="BD60" s="5">
        <f t="shared" si="101"/>
        <v>2.5577741868376537E-5</v>
      </c>
      <c r="BE60" s="5">
        <f t="shared" si="102"/>
        <v>2.3331451783580172E-5</v>
      </c>
      <c r="BF60" s="5">
        <f t="shared" si="103"/>
        <v>1.0641217765250628E-5</v>
      </c>
      <c r="BG60" s="5">
        <f t="shared" si="104"/>
        <v>3.2355613523423233E-6</v>
      </c>
      <c r="BH60" s="5">
        <f t="shared" si="105"/>
        <v>7.3785191899919143E-7</v>
      </c>
      <c r="BI60" s="5">
        <f t="shared" si="106"/>
        <v>1.3461044810086214E-7</v>
      </c>
      <c r="BJ60" s="8">
        <f t="shared" si="107"/>
        <v>0.3937886688044378</v>
      </c>
      <c r="BK60" s="8">
        <f t="shared" si="108"/>
        <v>0.35191305352266161</v>
      </c>
      <c r="BL60" s="8">
        <f t="shared" si="109"/>
        <v>0.24409473988810837</v>
      </c>
      <c r="BM60" s="8">
        <f t="shared" si="110"/>
        <v>0.21168578368142885</v>
      </c>
      <c r="BN60" s="8">
        <f t="shared" si="111"/>
        <v>0.78826039941466963</v>
      </c>
    </row>
    <row r="61" spans="1:66" x14ac:dyDescent="0.25">
      <c r="A61" t="s">
        <v>122</v>
      </c>
      <c r="B61" t="s">
        <v>141</v>
      </c>
      <c r="C61" t="s">
        <v>142</v>
      </c>
      <c r="D61" s="4" t="s">
        <v>440</v>
      </c>
      <c r="E61">
        <f>VLOOKUP(A61,home!$A$2:$E$405,3,FALSE)</f>
        <v>1.35943060498221</v>
      </c>
      <c r="F61">
        <f>VLOOKUP(B61,home!$B$2:$E$405,3,FALSE)</f>
        <v>0.67</v>
      </c>
      <c r="G61">
        <f>VLOOKUP(C61,away!$B$2:$E$405,4,FALSE)</f>
        <v>0.98</v>
      </c>
      <c r="H61">
        <f>VLOOKUP(A61,away!$A$2:$E$405,3,FALSE)</f>
        <v>1.17437722419929</v>
      </c>
      <c r="I61">
        <f>VLOOKUP(C61,away!$B$2:$E$405,3,FALSE)</f>
        <v>0.74</v>
      </c>
      <c r="J61">
        <f>VLOOKUP(B61,home!$B$2:$E$405,4,FALSE)</f>
        <v>0.62</v>
      </c>
      <c r="K61" s="3">
        <f t="shared" si="56"/>
        <v>0.89260213523131915</v>
      </c>
      <c r="L61" s="3">
        <f t="shared" si="57"/>
        <v>0.53880427046263424</v>
      </c>
      <c r="M61" s="5">
        <f t="shared" si="58"/>
        <v>0.23897259337575213</v>
      </c>
      <c r="N61" s="5">
        <f t="shared" si="59"/>
        <v>0.21330744710896213</v>
      </c>
      <c r="O61" s="5">
        <f t="shared" si="60"/>
        <v>0.12875945383438586</v>
      </c>
      <c r="P61" s="5">
        <f t="shared" si="61"/>
        <v>0.11493096342379128</v>
      </c>
      <c r="Q61" s="5">
        <f t="shared" si="62"/>
        <v>9.519934137510061E-2</v>
      </c>
      <c r="R61" s="5">
        <f t="shared" si="63"/>
        <v>3.4688071794201747E-2</v>
      </c>
      <c r="S61" s="5">
        <f t="shared" si="64"/>
        <v>1.3818662390242464E-2</v>
      </c>
      <c r="T61" s="5">
        <f t="shared" si="65"/>
        <v>5.1293811678134356E-2</v>
      </c>
      <c r="U61" s="5">
        <f t="shared" si="66"/>
        <v>3.0962646950561775E-2</v>
      </c>
      <c r="V61" s="5">
        <f t="shared" si="67"/>
        <v>7.3843529702795471E-4</v>
      </c>
      <c r="W61" s="5">
        <f t="shared" si="68"/>
        <v>2.8325045128010033E-2</v>
      </c>
      <c r="X61" s="5">
        <f t="shared" si="69"/>
        <v>1.5261655276018639E-2</v>
      </c>
      <c r="Y61" s="5">
        <f t="shared" si="70"/>
        <v>4.1115225185237173E-3</v>
      </c>
      <c r="Z61" s="5">
        <f t="shared" si="71"/>
        <v>6.2300270722767843E-3</v>
      </c>
      <c r="AA61" s="5">
        <f t="shared" si="72"/>
        <v>5.5609354672631816E-3</v>
      </c>
      <c r="AB61" s="5">
        <f t="shared" si="73"/>
        <v>2.4818514359813441E-3</v>
      </c>
      <c r="AC61" s="5">
        <f t="shared" si="74"/>
        <v>2.2196342401310202E-5</v>
      </c>
      <c r="AD61" s="5">
        <f t="shared" si="75"/>
        <v>6.3207489404463069E-3</v>
      </c>
      <c r="AE61" s="5">
        <f t="shared" si="76"/>
        <v>3.4056465216346405E-3</v>
      </c>
      <c r="AF61" s="5">
        <f t="shared" si="77"/>
        <v>9.1748844477148011E-4</v>
      </c>
      <c r="AG61" s="5">
        <f t="shared" si="78"/>
        <v>1.6478223071433141E-4</v>
      </c>
      <c r="AH61" s="5">
        <f t="shared" si="79"/>
        <v>8.3919129791013838E-4</v>
      </c>
      <c r="AI61" s="5">
        <f t="shared" si="80"/>
        <v>7.4906394438213153E-4</v>
      </c>
      <c r="AJ61" s="5">
        <f t="shared" si="81"/>
        <v>3.3430803809014227E-4</v>
      </c>
      <c r="AK61" s="5">
        <f t="shared" si="82"/>
        <v>9.9468022874751427E-5</v>
      </c>
      <c r="AL61" s="5">
        <f t="shared" si="83"/>
        <v>4.2700244084571741E-7</v>
      </c>
      <c r="AM61" s="5">
        <f t="shared" si="84"/>
        <v>1.1283828001006945E-3</v>
      </c>
      <c r="AN61" s="5">
        <f t="shared" si="85"/>
        <v>6.0797747141083918E-4</v>
      </c>
      <c r="AO61" s="5">
        <f t="shared" si="86"/>
        <v>1.6379042897061711E-4</v>
      </c>
      <c r="AP61" s="5">
        <f t="shared" si="87"/>
        <v>2.9416994196758422E-5</v>
      </c>
      <c r="AQ61" s="5">
        <f t="shared" si="88"/>
        <v>3.9625005243469908E-6</v>
      </c>
      <c r="AR61" s="5">
        <f t="shared" si="89"/>
        <v>9.0431971009812705E-5</v>
      </c>
      <c r="AS61" s="5">
        <f t="shared" si="90"/>
        <v>8.0719770416535564E-5</v>
      </c>
      <c r="AT61" s="5">
        <f t="shared" si="91"/>
        <v>3.6025319714590748E-5</v>
      </c>
      <c r="AU61" s="5">
        <f t="shared" si="92"/>
        <v>1.0718759099878216E-5</v>
      </c>
      <c r="AV61" s="5">
        <f t="shared" si="93"/>
        <v>2.3918968148953566E-6</v>
      </c>
      <c r="AW61" s="5">
        <f t="shared" si="94"/>
        <v>5.7044897930970446E-9</v>
      </c>
      <c r="AX61" s="5">
        <f t="shared" si="95"/>
        <v>1.6786614945469571E-4</v>
      </c>
      <c r="AY61" s="5">
        <f t="shared" si="96"/>
        <v>9.0446998192308847E-5</v>
      </c>
      <c r="AZ61" s="5">
        <f t="shared" si="97"/>
        <v>2.4366614438271079E-5</v>
      </c>
      <c r="BA61" s="5">
        <f t="shared" si="98"/>
        <v>4.3762786386856466E-6</v>
      </c>
      <c r="BB61" s="5">
        <f t="shared" si="99"/>
        <v>5.8948940481455741E-7</v>
      </c>
      <c r="BC61" s="5">
        <f t="shared" si="100"/>
        <v>6.3523881741312037E-8</v>
      </c>
      <c r="BD61" s="5">
        <f t="shared" si="101"/>
        <v>8.1208553610733647E-6</v>
      </c>
      <c r="BE61" s="5">
        <f t="shared" si="102"/>
        <v>7.2486928351987911E-6</v>
      </c>
      <c r="BF61" s="5">
        <f t="shared" si="103"/>
        <v>3.2350993511672018E-6</v>
      </c>
      <c r="BG61" s="5">
        <f t="shared" si="104"/>
        <v>9.6255219617910017E-7</v>
      </c>
      <c r="BH61" s="5">
        <f t="shared" si="105"/>
        <v>2.1479403639526508E-7</v>
      </c>
      <c r="BI61" s="5">
        <f t="shared" si="106"/>
        <v>3.8345123104273461E-8</v>
      </c>
      <c r="BJ61" s="8">
        <f t="shared" si="107"/>
        <v>0.42052872847153011</v>
      </c>
      <c r="BK61" s="8">
        <f t="shared" si="108"/>
        <v>0.36857372482984835</v>
      </c>
      <c r="BL61" s="8">
        <f t="shared" si="109"/>
        <v>0.20471509884160985</v>
      </c>
      <c r="BM61" s="8">
        <f t="shared" si="110"/>
        <v>0.1740992670093687</v>
      </c>
      <c r="BN61" s="8">
        <f t="shared" si="111"/>
        <v>0.82585787091219376</v>
      </c>
    </row>
    <row r="62" spans="1:66" x14ac:dyDescent="0.25">
      <c r="A62" t="s">
        <v>122</v>
      </c>
      <c r="B62" t="s">
        <v>143</v>
      </c>
      <c r="C62" t="s">
        <v>144</v>
      </c>
      <c r="D62" s="4" t="s">
        <v>440</v>
      </c>
      <c r="E62">
        <f>VLOOKUP(A62,home!$A$2:$E$405,3,FALSE)</f>
        <v>1.35943060498221</v>
      </c>
      <c r="F62">
        <f>VLOOKUP(B62,home!$B$2:$E$405,3,FALSE)</f>
        <v>0.79</v>
      </c>
      <c r="G62">
        <f>VLOOKUP(C62,away!$B$2:$E$405,4,FALSE)</f>
        <v>1.2</v>
      </c>
      <c r="H62">
        <f>VLOOKUP(A62,away!$A$2:$E$405,3,FALSE)</f>
        <v>1.17437722419929</v>
      </c>
      <c r="I62">
        <f>VLOOKUP(C62,away!$B$2:$E$405,3,FALSE)</f>
        <v>1.34</v>
      </c>
      <c r="J62">
        <f>VLOOKUP(B62,home!$B$2:$E$405,4,FALSE)</f>
        <v>0.98</v>
      </c>
      <c r="K62" s="3">
        <f t="shared" si="56"/>
        <v>1.2887402135231352</v>
      </c>
      <c r="L62" s="3">
        <f t="shared" si="57"/>
        <v>1.5421921708185076</v>
      </c>
      <c r="M62" s="5">
        <f t="shared" si="58"/>
        <v>5.8957856651894056E-2</v>
      </c>
      <c r="N62" s="5">
        <f t="shared" si="59"/>
        <v>7.5981360770428344E-2</v>
      </c>
      <c r="O62" s="5">
        <f t="shared" si="60"/>
        <v>9.0924344936790871E-2</v>
      </c>
      <c r="P62" s="5">
        <f t="shared" si="61"/>
        <v>0.11717785970829107</v>
      </c>
      <c r="Q62" s="5">
        <f t="shared" si="62"/>
        <v>4.8960117551530104E-2</v>
      </c>
      <c r="R62" s="5">
        <f t="shared" si="63"/>
        <v>7.0111406449160169E-2</v>
      </c>
      <c r="S62" s="5">
        <f t="shared" si="64"/>
        <v>5.8222311603380032E-2</v>
      </c>
      <c r="T62" s="5">
        <f t="shared" si="65"/>
        <v>7.5505909970323526E-2</v>
      </c>
      <c r="U62" s="5">
        <f t="shared" si="66"/>
        <v>9.0355388917697996E-2</v>
      </c>
      <c r="V62" s="5">
        <f t="shared" si="67"/>
        <v>1.2857330545320593E-2</v>
      </c>
      <c r="W62" s="5">
        <f t="shared" si="68"/>
        <v>2.1032290782492229E-2</v>
      </c>
      <c r="X62" s="5">
        <f t="shared" si="69"/>
        <v>3.2435834179137778E-2</v>
      </c>
      <c r="Y62" s="5">
        <f t="shared" si="70"/>
        <v>2.5011144762516823E-2</v>
      </c>
      <c r="Z62" s="5">
        <f t="shared" si="71"/>
        <v>3.6041754036989684E-2</v>
      </c>
      <c r="AA62" s="5">
        <f t="shared" si="72"/>
        <v>4.644845779337841E-2</v>
      </c>
      <c r="AB62" s="5">
        <f t="shared" si="73"/>
        <v>2.9929997707229417E-2</v>
      </c>
      <c r="AC62" s="5">
        <f t="shared" si="74"/>
        <v>1.5971095291825517E-3</v>
      </c>
      <c r="AD62" s="5">
        <f t="shared" si="75"/>
        <v>6.7762897284774316E-3</v>
      </c>
      <c r="AE62" s="5">
        <f t="shared" si="76"/>
        <v>1.0450340966455765E-2</v>
      </c>
      <c r="AF62" s="5">
        <f t="shared" si="77"/>
        <v>8.0582170104259998E-3</v>
      </c>
      <c r="AG62" s="5">
        <f t="shared" si="78"/>
        <v>4.1424397280784998E-3</v>
      </c>
      <c r="AH62" s="5">
        <f t="shared" si="79"/>
        <v>1.389582772460295E-2</v>
      </c>
      <c r="AI62" s="5">
        <f t="shared" si="80"/>
        <v>1.7908111988885509E-2</v>
      </c>
      <c r="AJ62" s="5">
        <f t="shared" si="81"/>
        <v>1.1539452034176266E-2</v>
      </c>
      <c r="AK62" s="5">
        <f t="shared" si="82"/>
        <v>4.9571186261547643E-3</v>
      </c>
      <c r="AL62" s="5">
        <f t="shared" si="83"/>
        <v>1.2696925361740783E-4</v>
      </c>
      <c r="AM62" s="5">
        <f t="shared" si="84"/>
        <v>1.746575414314525E-3</v>
      </c>
      <c r="AN62" s="5">
        <f t="shared" si="85"/>
        <v>2.6935549296999515E-3</v>
      </c>
      <c r="AO62" s="5">
        <f t="shared" si="86"/>
        <v>2.0769896621264309E-3</v>
      </c>
      <c r="AP62" s="5">
        <f t="shared" si="87"/>
        <v>1.06770573193412E-3</v>
      </c>
      <c r="AQ62" s="5">
        <f t="shared" si="88"/>
        <v>4.1165185513171074E-4</v>
      </c>
      <c r="AR62" s="5">
        <f t="shared" si="89"/>
        <v>4.2860073447850873E-3</v>
      </c>
      <c r="AS62" s="5">
        <f t="shared" si="90"/>
        <v>5.5235500206800596E-3</v>
      </c>
      <c r="AT62" s="5">
        <f t="shared" si="91"/>
        <v>3.5592105165284695E-3</v>
      </c>
      <c r="AU62" s="5">
        <f t="shared" si="92"/>
        <v>1.5289659070148955E-3</v>
      </c>
      <c r="AV62" s="5">
        <f t="shared" si="93"/>
        <v>4.9260996236899306E-4</v>
      </c>
      <c r="AW62" s="5">
        <f t="shared" si="94"/>
        <v>7.0097082110566803E-6</v>
      </c>
      <c r="AX62" s="5">
        <f t="shared" si="95"/>
        <v>3.7514699539632681E-4</v>
      </c>
      <c r="AY62" s="5">
        <f t="shared" si="96"/>
        <v>5.785487592063019E-4</v>
      </c>
      <c r="AZ62" s="5">
        <f t="shared" si="97"/>
        <v>4.4611668344236052E-4</v>
      </c>
      <c r="BA62" s="5">
        <f t="shared" si="98"/>
        <v>2.2933255215877568E-4</v>
      </c>
      <c r="BB62" s="5">
        <f t="shared" si="99"/>
        <v>8.8418716613272675E-5</v>
      </c>
      <c r="BC62" s="5">
        <f t="shared" si="100"/>
        <v>2.7271730502961897E-5</v>
      </c>
      <c r="BD62" s="5">
        <f t="shared" si="101"/>
        <v>1.1016411618663628E-3</v>
      </c>
      <c r="BE62" s="5">
        <f t="shared" si="102"/>
        <v>1.4197292661695311E-3</v>
      </c>
      <c r="BF62" s="5">
        <f t="shared" si="103"/>
        <v>9.1483109881418292E-4</v>
      </c>
      <c r="BG62" s="5">
        <f t="shared" si="104"/>
        <v>3.9299320854113137E-4</v>
      </c>
      <c r="BH62" s="5">
        <f t="shared" si="105"/>
        <v>1.2661653787211002E-4</v>
      </c>
      <c r="BI62" s="5">
        <f t="shared" si="106"/>
        <v>3.2635164810572608E-5</v>
      </c>
      <c r="BJ62" s="8">
        <f t="shared" si="107"/>
        <v>0.31809525848039322</v>
      </c>
      <c r="BK62" s="8">
        <f t="shared" si="108"/>
        <v>0.24951798605089201</v>
      </c>
      <c r="BL62" s="8">
        <f t="shared" si="109"/>
        <v>0.39544889636752778</v>
      </c>
      <c r="BM62" s="8">
        <f t="shared" si="110"/>
        <v>0.5364194098167131</v>
      </c>
      <c r="BN62" s="8">
        <f t="shared" si="111"/>
        <v>0.46211294606809461</v>
      </c>
    </row>
    <row r="63" spans="1:66" x14ac:dyDescent="0.25">
      <c r="A63" t="s">
        <v>145</v>
      </c>
      <c r="B63" t="s">
        <v>146</v>
      </c>
      <c r="C63" t="s">
        <v>147</v>
      </c>
      <c r="D63" s="4" t="s">
        <v>440</v>
      </c>
      <c r="E63">
        <f>VLOOKUP(A63,home!$A$2:$E$405,3,FALSE)</f>
        <v>1.4565217391304299</v>
      </c>
      <c r="F63">
        <f>VLOOKUP(B63,home!$B$2:$E$405,3,FALSE)</f>
        <v>1.49</v>
      </c>
      <c r="G63">
        <f>VLOOKUP(C63,away!$B$2:$E$405,4,FALSE)</f>
        <v>1.08</v>
      </c>
      <c r="H63">
        <f>VLOOKUP(A63,away!$A$2:$E$405,3,FALSE)</f>
        <v>1.2934782608695701</v>
      </c>
      <c r="I63">
        <f>VLOOKUP(C63,away!$B$2:$E$405,3,FALSE)</f>
        <v>0.98</v>
      </c>
      <c r="J63">
        <f>VLOOKUP(B63,home!$B$2:$E$405,4,FALSE)</f>
        <v>1.42</v>
      </c>
      <c r="K63" s="3">
        <f t="shared" si="56"/>
        <v>2.3438347826086878</v>
      </c>
      <c r="L63" s="3">
        <f t="shared" si="57"/>
        <v>1.8000043478260934</v>
      </c>
      <c r="M63" s="5">
        <f t="shared" si="58"/>
        <v>1.5861838793508529E-2</v>
      </c>
      <c r="N63" s="5">
        <f t="shared" si="59"/>
        <v>3.7177529480357109E-2</v>
      </c>
      <c r="O63" s="5">
        <f t="shared" si="60"/>
        <v>2.8551378792831945E-2</v>
      </c>
      <c r="P63" s="5">
        <f t="shared" si="61"/>
        <v>6.691971470607555E-2</v>
      </c>
      <c r="Q63" s="5">
        <f t="shared" si="62"/>
        <v>4.3568993363760453E-2</v>
      </c>
      <c r="R63" s="5">
        <f t="shared" si="63"/>
        <v>2.5696302981763616E-2</v>
      </c>
      <c r="S63" s="5">
        <f t="shared" si="64"/>
        <v>7.0582110224434932E-2</v>
      </c>
      <c r="T63" s="5">
        <f t="shared" si="65"/>
        <v>7.8424377485175015E-2</v>
      </c>
      <c r="U63" s="5">
        <f t="shared" si="66"/>
        <v>6.0227888713108899E-2</v>
      </c>
      <c r="V63" s="5">
        <f t="shared" si="67"/>
        <v>3.3086640914019763E-2</v>
      </c>
      <c r="W63" s="5">
        <f t="shared" si="68"/>
        <v>3.4039507363076288E-2</v>
      </c>
      <c r="X63" s="5">
        <f t="shared" si="69"/>
        <v>6.1271261251395627E-2</v>
      </c>
      <c r="Y63" s="5">
        <f t="shared" si="70"/>
        <v>5.5144268324650303E-2</v>
      </c>
      <c r="Z63" s="5">
        <f t="shared" si="71"/>
        <v>1.5417819030077041E-2</v>
      </c>
      <c r="AA63" s="5">
        <f t="shared" si="72"/>
        <v>3.613682051466071E-2</v>
      </c>
      <c r="AB63" s="5">
        <f t="shared" si="73"/>
        <v>4.2349368427574488E-2</v>
      </c>
      <c r="AC63" s="5">
        <f t="shared" si="74"/>
        <v>8.7243533023371421E-3</v>
      </c>
      <c r="AD63" s="5">
        <f t="shared" si="75"/>
        <v>1.994574533511068E-2</v>
      </c>
      <c r="AE63" s="5">
        <f t="shared" si="76"/>
        <v>3.590242832383124E-2</v>
      </c>
      <c r="AF63" s="5">
        <f t="shared" si="77"/>
        <v>3.2312263540205471E-2</v>
      </c>
      <c r="AG63" s="5">
        <f t="shared" si="78"/>
        <v>1.9387404953490804E-2</v>
      </c>
      <c r="AH63" s="5">
        <f t="shared" si="79"/>
        <v>6.9380353220336363E-3</v>
      </c>
      <c r="AI63" s="5">
        <f t="shared" si="80"/>
        <v>1.6261608510750106E-2</v>
      </c>
      <c r="AJ63" s="5">
        <f t="shared" si="81"/>
        <v>1.9057261824330783E-2</v>
      </c>
      <c r="AK63" s="5">
        <f t="shared" si="82"/>
        <v>1.4889024375049064E-2</v>
      </c>
      <c r="AL63" s="5">
        <f t="shared" si="83"/>
        <v>1.4722914325074178E-3</v>
      </c>
      <c r="AM63" s="5">
        <f t="shared" si="84"/>
        <v>9.3499063362974793E-3</v>
      </c>
      <c r="AN63" s="5">
        <f t="shared" si="85"/>
        <v>1.6829872057102201E-2</v>
      </c>
      <c r="AO63" s="5">
        <f t="shared" si="86"/>
        <v>1.5146921438070424E-2</v>
      </c>
      <c r="AP63" s="5">
        <f t="shared" si="87"/>
        <v>9.0881748149023427E-3</v>
      </c>
      <c r="AQ63" s="5">
        <f t="shared" si="88"/>
        <v>4.0896885451569527E-3</v>
      </c>
      <c r="AR63" s="5">
        <f t="shared" si="89"/>
        <v>2.4976987490063123E-3</v>
      </c>
      <c r="AS63" s="5">
        <f t="shared" si="90"/>
        <v>5.8541932043992013E-3</v>
      </c>
      <c r="AT63" s="5">
        <f t="shared" si="91"/>
        <v>6.8606308282911305E-3</v>
      </c>
      <c r="AU63" s="5">
        <f t="shared" si="92"/>
        <v>5.360061721995402E-3</v>
      </c>
      <c r="AV63" s="5">
        <f t="shared" si="93"/>
        <v>3.14077477523556E-3</v>
      </c>
      <c r="AW63" s="5">
        <f t="shared" si="94"/>
        <v>1.725408102466189E-4</v>
      </c>
      <c r="AX63" s="5">
        <f t="shared" si="95"/>
        <v>3.6524392808578959E-3</v>
      </c>
      <c r="AY63" s="5">
        <f t="shared" si="96"/>
        <v>6.5744065857150221E-3</v>
      </c>
      <c r="AZ63" s="5">
        <f t="shared" si="97"/>
        <v>5.9169802193317729E-3</v>
      </c>
      <c r="BA63" s="5">
        <f t="shared" si="98"/>
        <v>3.5501967069327279E-3</v>
      </c>
      <c r="BB63" s="5">
        <f t="shared" si="99"/>
        <v>1.5975923770291966E-3</v>
      </c>
      <c r="BC63" s="5">
        <f t="shared" si="100"/>
        <v>5.7513464494127577E-4</v>
      </c>
      <c r="BD63" s="5">
        <f t="shared" si="101"/>
        <v>7.4931143462852643E-4</v>
      </c>
      <c r="BE63" s="5">
        <f t="shared" si="102"/>
        <v>1.7562622034887562E-3</v>
      </c>
      <c r="BF63" s="5">
        <f t="shared" si="103"/>
        <v>2.0581942199589622E-3</v>
      </c>
      <c r="BG63" s="5">
        <f t="shared" si="104"/>
        <v>1.6080224007013243E-3</v>
      </c>
      <c r="BH63" s="5">
        <f t="shared" si="105"/>
        <v>9.42234708494422E-4</v>
      </c>
      <c r="BI63" s="5">
        <f t="shared" si="106"/>
        <v>4.4168849663007683E-4</v>
      </c>
      <c r="BJ63" s="8">
        <f t="shared" si="107"/>
        <v>0.49354509242739025</v>
      </c>
      <c r="BK63" s="8">
        <f t="shared" si="108"/>
        <v>0.2032213559585983</v>
      </c>
      <c r="BL63" s="8">
        <f t="shared" si="109"/>
        <v>0.28137676220493285</v>
      </c>
      <c r="BM63" s="8">
        <f t="shared" si="110"/>
        <v>0.76938340572723285</v>
      </c>
      <c r="BN63" s="8">
        <f t="shared" si="111"/>
        <v>0.21777575811829719</v>
      </c>
    </row>
    <row r="64" spans="1:66" x14ac:dyDescent="0.25">
      <c r="A64" t="s">
        <v>145</v>
      </c>
      <c r="B64" t="s">
        <v>148</v>
      </c>
      <c r="C64" t="s">
        <v>149</v>
      </c>
      <c r="D64" s="4" t="s">
        <v>440</v>
      </c>
      <c r="E64">
        <f>VLOOKUP(A64,home!$A$2:$E$405,3,FALSE)</f>
        <v>1.4565217391304299</v>
      </c>
      <c r="F64">
        <f>VLOOKUP(B64,home!$B$2:$E$405,3,FALSE)</f>
        <v>0.98</v>
      </c>
      <c r="G64">
        <f>VLOOKUP(C64,away!$B$2:$E$405,4,FALSE)</f>
        <v>1.92</v>
      </c>
      <c r="H64">
        <f>VLOOKUP(A64,away!$A$2:$E$405,3,FALSE)</f>
        <v>1.2934782608695701</v>
      </c>
      <c r="I64">
        <f>VLOOKUP(C64,away!$B$2:$E$405,3,FALSE)</f>
        <v>0.27</v>
      </c>
      <c r="J64">
        <f>VLOOKUP(B64,home!$B$2:$E$405,4,FALSE)</f>
        <v>0.44</v>
      </c>
      <c r="K64" s="3">
        <f t="shared" si="56"/>
        <v>2.7405913043478165</v>
      </c>
      <c r="L64" s="3">
        <f t="shared" si="57"/>
        <v>0.15366521739130493</v>
      </c>
      <c r="M64" s="5">
        <f t="shared" si="58"/>
        <v>5.5340154005027904E-2</v>
      </c>
      <c r="N64" s="5">
        <f t="shared" si="59"/>
        <v>0.15166474484744843</v>
      </c>
      <c r="O64" s="5">
        <f t="shared" si="60"/>
        <v>8.5038567956509069E-3</v>
      </c>
      <c r="P64" s="5">
        <f t="shared" si="61"/>
        <v>2.3305595987579957E-2</v>
      </c>
      <c r="Q64" s="5">
        <f t="shared" si="62"/>
        <v>0.2078255404525238</v>
      </c>
      <c r="R64" s="5">
        <f t="shared" si="63"/>
        <v>6.53373501584111E-4</v>
      </c>
      <c r="S64" s="5">
        <f t="shared" si="64"/>
        <v>2.4536921431721867E-3</v>
      </c>
      <c r="T64" s="5">
        <f t="shared" si="65"/>
        <v>3.1935556853102502E-2</v>
      </c>
      <c r="U64" s="5">
        <f t="shared" si="66"/>
        <v>1.7906297369326986E-3</v>
      </c>
      <c r="V64" s="5">
        <f t="shared" si="67"/>
        <v>1.1481467820810884E-4</v>
      </c>
      <c r="W64" s="5">
        <f t="shared" si="68"/>
        <v>0.189854956328524</v>
      </c>
      <c r="X64" s="5">
        <f t="shared" si="69"/>
        <v>2.9174103137039345E-2</v>
      </c>
      <c r="Y64" s="5">
        <f t="shared" si="70"/>
        <v>2.2415224503747506E-3</v>
      </c>
      <c r="Z64" s="5">
        <f t="shared" si="71"/>
        <v>3.3466927052880176E-5</v>
      </c>
      <c r="AA64" s="5">
        <f t="shared" si="72"/>
        <v>9.171916926436608E-5</v>
      </c>
      <c r="AB64" s="5">
        <f t="shared" si="73"/>
        <v>1.2568237886396365E-4</v>
      </c>
      <c r="AC64" s="5">
        <f t="shared" si="74"/>
        <v>3.0220196255677615E-6</v>
      </c>
      <c r="AD64" s="5">
        <f t="shared" si="75"/>
        <v>0.13007871060032189</v>
      </c>
      <c r="AE64" s="5">
        <f t="shared" si="76"/>
        <v>1.99885733423791E-2</v>
      </c>
      <c r="AF64" s="5">
        <f t="shared" si="77"/>
        <v>1.5357742339993632E-3</v>
      </c>
      <c r="AG64" s="5">
        <f t="shared" si="78"/>
        <v>7.8665027177158981E-5</v>
      </c>
      <c r="AH64" s="5">
        <f t="shared" si="79"/>
        <v>1.2856756552499443E-6</v>
      </c>
      <c r="AI64" s="5">
        <f t="shared" si="80"/>
        <v>3.5235115209896776E-6</v>
      </c>
      <c r="AJ64" s="5">
        <f t="shared" si="81"/>
        <v>4.8282525175968309E-6</v>
      </c>
      <c r="AK64" s="5">
        <f t="shared" si="82"/>
        <v>4.4107556216404425E-6</v>
      </c>
      <c r="AL64" s="5">
        <f t="shared" si="83"/>
        <v>5.0906955158542548E-8</v>
      </c>
      <c r="AM64" s="5">
        <f t="shared" si="84"/>
        <v>7.1298516630403611E-2</v>
      </c>
      <c r="AN64" s="5">
        <f t="shared" si="85"/>
        <v>1.095610205768854E-2</v>
      </c>
      <c r="AO64" s="5">
        <f t="shared" si="86"/>
        <v>8.4178590222801631E-4</v>
      </c>
      <c r="AP64" s="5">
        <f t="shared" si="87"/>
        <v>4.3117737887601289E-5</v>
      </c>
      <c r="AQ64" s="5">
        <f t="shared" si="88"/>
        <v>1.6564241414798894E-6</v>
      </c>
      <c r="AR64" s="5">
        <f t="shared" si="89"/>
        <v>3.9512725811738202E-8</v>
      </c>
      <c r="AS64" s="5">
        <f t="shared" si="90"/>
        <v>1.0828823277072921E-7</v>
      </c>
      <c r="AT64" s="5">
        <f t="shared" si="91"/>
        <v>1.4838689454732641E-7</v>
      </c>
      <c r="AU64" s="5">
        <f t="shared" si="92"/>
        <v>1.3555594429185972E-7</v>
      </c>
      <c r="AV64" s="5">
        <f t="shared" si="93"/>
        <v>9.287586054473197E-8</v>
      </c>
      <c r="AW64" s="5">
        <f t="shared" si="94"/>
        <v>5.9551742170946553E-10</v>
      </c>
      <c r="AX64" s="5">
        <f t="shared" si="95"/>
        <v>3.2566682448363748E-2</v>
      </c>
      <c r="AY64" s="5">
        <f t="shared" si="96"/>
        <v>5.0043663381414104E-3</v>
      </c>
      <c r="AZ64" s="5">
        <f t="shared" si="97"/>
        <v>3.8449852062811412E-4</v>
      </c>
      <c r="BA64" s="5">
        <f t="shared" si="98"/>
        <v>1.969468291965143E-5</v>
      </c>
      <c r="BB64" s="5">
        <f t="shared" si="99"/>
        <v>7.5659693307526436E-7</v>
      </c>
      <c r="BC64" s="5">
        <f t="shared" si="100"/>
        <v>2.3252526439721009E-8</v>
      </c>
      <c r="BD64" s="5">
        <f t="shared" si="101"/>
        <v>1.011955266930629E-9</v>
      </c>
      <c r="BE64" s="5">
        <f t="shared" si="102"/>
        <v>2.7733558049390548E-9</v>
      </c>
      <c r="BF64" s="5">
        <f t="shared" si="103"/>
        <v>3.8003174014392574E-9</v>
      </c>
      <c r="BG64" s="5">
        <f t="shared" si="104"/>
        <v>3.4717056080487065E-9</v>
      </c>
      <c r="BH64" s="5">
        <f t="shared" si="105"/>
        <v>2.3786315501684588E-9</v>
      </c>
      <c r="BI64" s="5">
        <f t="shared" si="106"/>
        <v>1.3037713885278083E-9</v>
      </c>
      <c r="BJ64" s="8">
        <f t="shared" si="107"/>
        <v>0.88549534786475204</v>
      </c>
      <c r="BK64" s="8">
        <f t="shared" si="108"/>
        <v>8.6221696078710303E-2</v>
      </c>
      <c r="BL64" s="8">
        <f t="shared" si="109"/>
        <v>1.1179849137006511E-2</v>
      </c>
      <c r="BM64" s="8">
        <f t="shared" si="110"/>
        <v>0.53063272867508249</v>
      </c>
      <c r="BN64" s="8">
        <f t="shared" si="111"/>
        <v>0.44729326558981508</v>
      </c>
    </row>
    <row r="65" spans="1:66" x14ac:dyDescent="0.25">
      <c r="A65" t="s">
        <v>21</v>
      </c>
      <c r="B65" t="s">
        <v>150</v>
      </c>
      <c r="C65" t="s">
        <v>151</v>
      </c>
      <c r="D65" s="4" t="s">
        <v>440</v>
      </c>
      <c r="E65">
        <f>VLOOKUP(A65,home!$A$2:$E$405,3,FALSE)</f>
        <v>1.4057971014492801</v>
      </c>
      <c r="F65">
        <f>VLOOKUP(B65,home!$B$2:$E$405,3,FALSE)</f>
        <v>1.07</v>
      </c>
      <c r="G65">
        <f>VLOOKUP(C65,away!$B$2:$E$405,4,FALSE)</f>
        <v>1.28</v>
      </c>
      <c r="H65">
        <f>VLOOKUP(A65,away!$A$2:$E$405,3,FALSE)</f>
        <v>1.32850241545894</v>
      </c>
      <c r="I65">
        <f>VLOOKUP(C65,away!$B$2:$E$405,3,FALSE)</f>
        <v>0.5</v>
      </c>
      <c r="J65">
        <f>VLOOKUP(B65,home!$B$2:$E$405,4,FALSE)</f>
        <v>0.9</v>
      </c>
      <c r="K65" s="3">
        <f t="shared" si="56"/>
        <v>1.9253797101449339</v>
      </c>
      <c r="L65" s="3">
        <f t="shared" si="57"/>
        <v>0.59782608695652306</v>
      </c>
      <c r="M65" s="5">
        <f t="shared" si="58"/>
        <v>8.0202082581097622E-2</v>
      </c>
      <c r="N65" s="5">
        <f t="shared" si="59"/>
        <v>0.15441946251301378</v>
      </c>
      <c r="O65" s="5">
        <f t="shared" si="60"/>
        <v>4.7946897195221508E-2</v>
      </c>
      <c r="P65" s="5">
        <f t="shared" si="61"/>
        <v>9.2315983024084516E-2</v>
      </c>
      <c r="Q65" s="5">
        <f t="shared" si="62"/>
        <v>0.14865804998702151</v>
      </c>
      <c r="R65" s="5">
        <f t="shared" si="63"/>
        <v>1.4331952965962983E-2</v>
      </c>
      <c r="S65" s="5">
        <f t="shared" si="64"/>
        <v>2.6564898464717747E-2</v>
      </c>
      <c r="T65" s="5">
        <f t="shared" si="65"/>
        <v>8.8871660318328258E-2</v>
      </c>
      <c r="U65" s="5">
        <f t="shared" si="66"/>
        <v>2.7594451447416631E-2</v>
      </c>
      <c r="V65" s="5">
        <f t="shared" si="67"/>
        <v>3.3974799611492007E-3</v>
      </c>
      <c r="W65" s="5">
        <f t="shared" si="68"/>
        <v>9.5407731064907519E-2</v>
      </c>
      <c r="X65" s="5">
        <f t="shared" si="69"/>
        <v>5.7037230527933962E-2</v>
      </c>
      <c r="Y65" s="5">
        <f t="shared" si="70"/>
        <v>1.7049172168675953E-2</v>
      </c>
      <c r="Z65" s="5">
        <f t="shared" si="71"/>
        <v>2.8560051200288614E-3</v>
      </c>
      <c r="AA65" s="5">
        <f t="shared" si="72"/>
        <v>5.4988943101736158E-3</v>
      </c>
      <c r="AB65" s="5">
        <f t="shared" si="73"/>
        <v>5.2937297665198524E-3</v>
      </c>
      <c r="AC65" s="5">
        <f t="shared" si="74"/>
        <v>2.4441517938528375E-4</v>
      </c>
      <c r="AD65" s="5">
        <f t="shared" si="75"/>
        <v>4.5924027395834364E-2</v>
      </c>
      <c r="AE65" s="5">
        <f t="shared" si="76"/>
        <v>2.7454581595335821E-2</v>
      </c>
      <c r="AF65" s="5">
        <f t="shared" si="77"/>
        <v>8.2065325420840954E-3</v>
      </c>
      <c r="AG65" s="5">
        <f t="shared" si="78"/>
        <v>1.6353597457051676E-3</v>
      </c>
      <c r="AH65" s="5">
        <f t="shared" si="79"/>
        <v>4.2684859130866226E-4</v>
      </c>
      <c r="AI65" s="5">
        <f t="shared" si="80"/>
        <v>8.218456170096455E-4</v>
      </c>
      <c r="AJ65" s="5">
        <f t="shared" si="81"/>
        <v>7.9118243793095796E-4</v>
      </c>
      <c r="AK65" s="5">
        <f t="shared" si="82"/>
        <v>5.0777553767175664E-4</v>
      </c>
      <c r="AL65" s="5">
        <f t="shared" si="83"/>
        <v>1.1253287607909719E-5</v>
      </c>
      <c r="AM65" s="5">
        <f t="shared" si="84"/>
        <v>1.768423811121592E-2</v>
      </c>
      <c r="AN65" s="5">
        <f t="shared" si="85"/>
        <v>1.0572098870835628E-2</v>
      </c>
      <c r="AO65" s="5">
        <f t="shared" si="86"/>
        <v>3.1601382494345696E-3</v>
      </c>
      <c r="AP65" s="5">
        <f t="shared" si="87"/>
        <v>6.297376946337018E-4</v>
      </c>
      <c r="AQ65" s="5">
        <f t="shared" si="88"/>
        <v>9.4118405447971945E-5</v>
      </c>
      <c r="AR65" s="5">
        <f t="shared" si="89"/>
        <v>5.1036244612992362E-5</v>
      </c>
      <c r="AS65" s="5">
        <f t="shared" si="90"/>
        <v>9.8264149859849173E-5</v>
      </c>
      <c r="AT65" s="5">
        <f t="shared" si="91"/>
        <v>9.4597900187397391E-5</v>
      </c>
      <c r="AU65" s="5">
        <f t="shared" si="92"/>
        <v>6.0712292547710196E-5</v>
      </c>
      <c r="AV65" s="5">
        <f t="shared" si="93"/>
        <v>2.9223554056936172E-5</v>
      </c>
      <c r="AW65" s="5">
        <f t="shared" si="94"/>
        <v>3.5980580911781845E-7</v>
      </c>
      <c r="AX65" s="5">
        <f t="shared" si="95"/>
        <v>5.6748122081178151E-3</v>
      </c>
      <c r="AY65" s="5">
        <f t="shared" si="96"/>
        <v>3.3925507765921793E-3</v>
      </c>
      <c r="AZ65" s="5">
        <f t="shared" si="97"/>
        <v>1.0140776777857081E-3</v>
      </c>
      <c r="BA65" s="5">
        <f t="shared" si="98"/>
        <v>2.0208069666019588E-4</v>
      </c>
      <c r="BB65" s="5">
        <f t="shared" si="99"/>
        <v>3.0202278033453255E-5</v>
      </c>
      <c r="BC65" s="5">
        <f t="shared" si="100"/>
        <v>3.611141938782464E-6</v>
      </c>
      <c r="BD65" s="5">
        <f t="shared" si="101"/>
        <v>5.0851330683235216E-6</v>
      </c>
      <c r="BE65" s="5">
        <f t="shared" si="102"/>
        <v>9.7908120331371595E-6</v>
      </c>
      <c r="BF65" s="5">
        <f t="shared" si="103"/>
        <v>9.4255154172225792E-6</v>
      </c>
      <c r="BG65" s="5">
        <f t="shared" si="104"/>
        <v>6.0492320473262054E-6</v>
      </c>
      <c r="BH65" s="5">
        <f t="shared" si="105"/>
        <v>2.911767161470094E-6</v>
      </c>
      <c r="BI65" s="5">
        <f t="shared" si="106"/>
        <v>1.1212514826721657E-6</v>
      </c>
      <c r="BJ65" s="8">
        <f t="shared" si="107"/>
        <v>0.68712147396953638</v>
      </c>
      <c r="BK65" s="8">
        <f t="shared" si="108"/>
        <v>0.20612866327463442</v>
      </c>
      <c r="BL65" s="8">
        <f t="shared" si="109"/>
        <v>0.10358179572169063</v>
      </c>
      <c r="BM65" s="8">
        <f t="shared" si="110"/>
        <v>0.45842131884870557</v>
      </c>
      <c r="BN65" s="8">
        <f t="shared" si="111"/>
        <v>0.53787442826640197</v>
      </c>
    </row>
    <row r="66" spans="1:66" x14ac:dyDescent="0.25">
      <c r="A66" t="s">
        <v>21</v>
      </c>
      <c r="B66" t="s">
        <v>152</v>
      </c>
      <c r="C66" t="s">
        <v>153</v>
      </c>
      <c r="D66" s="4" t="s">
        <v>440</v>
      </c>
      <c r="E66">
        <f>VLOOKUP(A66,home!$A$2:$E$405,3,FALSE)</f>
        <v>1.4057971014492801</v>
      </c>
      <c r="F66">
        <f>VLOOKUP(B66,home!$B$2:$E$405,3,FALSE)</f>
        <v>0.64</v>
      </c>
      <c r="G66">
        <f>VLOOKUP(C66,away!$B$2:$E$405,4,FALSE)</f>
        <v>0.43</v>
      </c>
      <c r="H66">
        <f>VLOOKUP(A66,away!$A$2:$E$405,3,FALSE)</f>
        <v>1.32850241545894</v>
      </c>
      <c r="I66">
        <f>VLOOKUP(C66,away!$B$2:$E$405,3,FALSE)</f>
        <v>1.35</v>
      </c>
      <c r="J66">
        <f>VLOOKUP(B66,home!$B$2:$E$405,4,FALSE)</f>
        <v>0.98</v>
      </c>
      <c r="K66" s="3">
        <f t="shared" si="56"/>
        <v>0.38687536231884184</v>
      </c>
      <c r="L66" s="3">
        <f t="shared" si="57"/>
        <v>1.7576086956521777</v>
      </c>
      <c r="M66" s="5">
        <f t="shared" si="58"/>
        <v>0.1171284529488997</v>
      </c>
      <c r="N66" s="5">
        <f t="shared" si="59"/>
        <v>4.5314112672451001E-2</v>
      </c>
      <c r="O66" s="5">
        <f t="shared" si="60"/>
        <v>0.2058659874112731</v>
      </c>
      <c r="P66" s="5">
        <f t="shared" si="61"/>
        <v>7.9644478468862426E-2</v>
      </c>
      <c r="Q66" s="5">
        <f t="shared" si="62"/>
        <v>8.7654568791556507E-3</v>
      </c>
      <c r="R66" s="5">
        <f t="shared" si="63"/>
        <v>0.1809159248065377</v>
      </c>
      <c r="S66" s="5">
        <f t="shared" si="64"/>
        <v>1.3539073536095649E-2</v>
      </c>
      <c r="T66" s="5">
        <f t="shared" si="65"/>
        <v>1.5406243232168174E-2</v>
      </c>
      <c r="U66" s="5">
        <f t="shared" si="66"/>
        <v>6.999191395877763E-2</v>
      </c>
      <c r="V66" s="5">
        <f t="shared" si="67"/>
        <v>1.0229153677822574E-3</v>
      </c>
      <c r="W66" s="5">
        <f t="shared" si="68"/>
        <v>1.1303797686711759E-3</v>
      </c>
      <c r="X66" s="5">
        <f t="shared" si="69"/>
        <v>1.9867653108057558E-3</v>
      </c>
      <c r="Y66" s="5">
        <f t="shared" si="70"/>
        <v>1.7459779932461495E-3</v>
      </c>
      <c r="Z66" s="5">
        <f t="shared" si="71"/>
        <v>0.10599313420730876</v>
      </c>
      <c r="AA66" s="5">
        <f t="shared" si="72"/>
        <v>4.1006132199762207E-2</v>
      </c>
      <c r="AB66" s="5">
        <f t="shared" si="73"/>
        <v>7.9321311260386659E-3</v>
      </c>
      <c r="AC66" s="5">
        <f t="shared" si="74"/>
        <v>4.3472336852016631E-5</v>
      </c>
      <c r="AD66" s="5">
        <f t="shared" si="75"/>
        <v>1.0932902064063742E-4</v>
      </c>
      <c r="AE66" s="5">
        <f t="shared" si="76"/>
        <v>1.9215763736512076E-4</v>
      </c>
      <c r="AF66" s="5">
        <f t="shared" si="77"/>
        <v>1.6886896718445706E-4</v>
      </c>
      <c r="AG66" s="5">
        <f t="shared" si="78"/>
        <v>9.8935188383068016E-5</v>
      </c>
      <c r="AH66" s="5">
        <f t="shared" si="79"/>
        <v>4.6573613590548506E-2</v>
      </c>
      <c r="AI66" s="5">
        <f t="shared" si="80"/>
        <v>1.8018183632341193E-2</v>
      </c>
      <c r="AJ66" s="5">
        <f t="shared" si="81"/>
        <v>3.4853956605447119E-3</v>
      </c>
      <c r="AK66" s="5">
        <f t="shared" si="82"/>
        <v>4.4947123633258491E-4</v>
      </c>
      <c r="AL66" s="5">
        <f t="shared" si="83"/>
        <v>1.1824049611283102E-6</v>
      </c>
      <c r="AM66" s="5">
        <f t="shared" si="84"/>
        <v>8.4593408944621538E-6</v>
      </c>
      <c r="AN66" s="5">
        <f t="shared" si="85"/>
        <v>1.4868211115592753E-5</v>
      </c>
      <c r="AO66" s="5">
        <f t="shared" si="86"/>
        <v>1.3066248572779097E-5</v>
      </c>
      <c r="AP66" s="5">
        <f t="shared" si="87"/>
        <v>7.6551173703564678E-6</v>
      </c>
      <c r="AQ66" s="5">
        <f t="shared" si="88"/>
        <v>3.3636752140941373E-6</v>
      </c>
      <c r="AR66" s="5">
        <f t="shared" si="89"/>
        <v>1.6371637646938487E-2</v>
      </c>
      <c r="AS66" s="5">
        <f t="shared" si="90"/>
        <v>6.333783246412119E-3</v>
      </c>
      <c r="AT66" s="5">
        <f t="shared" si="91"/>
        <v>1.2251923441523494E-3</v>
      </c>
      <c r="AU66" s="5">
        <f t="shared" si="92"/>
        <v>1.5799891068473714E-4</v>
      </c>
      <c r="AV66" s="5">
        <f t="shared" si="93"/>
        <v>1.5281471454285E-5</v>
      </c>
      <c r="AW66" s="5">
        <f t="shared" si="94"/>
        <v>2.2333511271202588E-8</v>
      </c>
      <c r="AX66" s="5">
        <f t="shared" si="95"/>
        <v>5.4545176225393989E-7</v>
      </c>
      <c r="AY66" s="5">
        <f t="shared" si="96"/>
        <v>9.5869076039632923E-7</v>
      </c>
      <c r="AZ66" s="5">
        <f t="shared" si="97"/>
        <v>8.4250160845699343E-7</v>
      </c>
      <c r="BA66" s="5">
        <f t="shared" si="98"/>
        <v>4.9359605104165273E-7</v>
      </c>
      <c r="BB66" s="5">
        <f t="shared" si="99"/>
        <v>2.168871778625961E-7</v>
      </c>
      <c r="BC66" s="5">
        <f t="shared" si="100"/>
        <v>7.6240557957351824E-8</v>
      </c>
      <c r="BD66" s="5">
        <f t="shared" si="101"/>
        <v>4.7958221150542785E-3</v>
      </c>
      <c r="BE66" s="5">
        <f t="shared" si="102"/>
        <v>1.8553854183783387E-3</v>
      </c>
      <c r="BF66" s="5">
        <f t="shared" si="103"/>
        <v>3.5890145298810786E-4</v>
      </c>
      <c r="BG66" s="5">
        <f t="shared" si="104"/>
        <v>4.6283376553844343E-5</v>
      </c>
      <c r="BH66" s="5">
        <f t="shared" si="105"/>
        <v>4.4764745184019785E-6</v>
      </c>
      <c r="BI66" s="5">
        <f t="shared" si="106"/>
        <v>3.4636754024356593E-7</v>
      </c>
      <c r="BJ66" s="8">
        <f t="shared" si="107"/>
        <v>7.4968772631156463E-2</v>
      </c>
      <c r="BK66" s="8">
        <f t="shared" si="108"/>
        <v>0.21138053375421359</v>
      </c>
      <c r="BL66" s="8">
        <f t="shared" si="109"/>
        <v>0.6054038624468312</v>
      </c>
      <c r="BM66" s="8">
        <f t="shared" si="110"/>
        <v>0.3601109534950816</v>
      </c>
      <c r="BN66" s="8">
        <f t="shared" si="111"/>
        <v>0.63763441318717951</v>
      </c>
    </row>
    <row r="67" spans="1:66" x14ac:dyDescent="0.25">
      <c r="A67" t="s">
        <v>154</v>
      </c>
      <c r="B67" t="s">
        <v>155</v>
      </c>
      <c r="C67" t="s">
        <v>156</v>
      </c>
      <c r="D67" s="4" t="s">
        <v>440</v>
      </c>
      <c r="E67">
        <f>VLOOKUP(A67,home!$A$2:$E$405,3,FALSE)</f>
        <v>1.33009708737864</v>
      </c>
      <c r="F67">
        <f>VLOOKUP(B67,home!$B$2:$E$405,3,FALSE)</f>
        <v>1.44</v>
      </c>
      <c r="G67">
        <f>VLOOKUP(C67,away!$B$2:$E$405,4,FALSE)</f>
        <v>0.75</v>
      </c>
      <c r="H67">
        <f>VLOOKUP(A67,away!$A$2:$E$405,3,FALSE)</f>
        <v>1.0485436893203901</v>
      </c>
      <c r="I67">
        <f>VLOOKUP(C67,away!$B$2:$E$405,3,FALSE)</f>
        <v>0.48</v>
      </c>
      <c r="J67">
        <f>VLOOKUP(B67,home!$B$2:$E$405,4,FALSE)</f>
        <v>1.1299999999999999</v>
      </c>
      <c r="K67" s="3">
        <f t="shared" si="56"/>
        <v>1.4365048543689312</v>
      </c>
      <c r="L67" s="3">
        <f t="shared" si="57"/>
        <v>0.56873009708737954</v>
      </c>
      <c r="M67" s="5">
        <f t="shared" si="58"/>
        <v>0.1346286607794053</v>
      </c>
      <c r="N67" s="5">
        <f t="shared" si="59"/>
        <v>0.19339472474680386</v>
      </c>
      <c r="O67" s="5">
        <f t="shared" si="60"/>
        <v>7.6567371315815064E-2</v>
      </c>
      <c r="P67" s="5">
        <f t="shared" si="61"/>
        <v>0.1099894005814368</v>
      </c>
      <c r="Q67" s="5">
        <f t="shared" si="62"/>
        <v>0.1389062304540635</v>
      </c>
      <c r="R67" s="5">
        <f t="shared" si="63"/>
        <v>2.1773084261084468E-2</v>
      </c>
      <c r="S67" s="5">
        <f t="shared" si="64"/>
        <v>2.2464882607883742E-2</v>
      </c>
      <c r="T67" s="5">
        <f t="shared" si="65"/>
        <v>7.9000153932181461E-2</v>
      </c>
      <c r="U67" s="5">
        <f t="shared" si="66"/>
        <v>3.1277141235631613E-2</v>
      </c>
      <c r="V67" s="5">
        <f t="shared" si="67"/>
        <v>2.0392710486168315E-3</v>
      </c>
      <c r="W67" s="5">
        <f t="shared" si="68"/>
        <v>6.651315811645056E-2</v>
      </c>
      <c r="X67" s="5">
        <f t="shared" si="69"/>
        <v>3.7828034873157154E-2</v>
      </c>
      <c r="Y67" s="5">
        <f t="shared" si="70"/>
        <v>1.0756970973017723E-2</v>
      </c>
      <c r="Z67" s="5">
        <f t="shared" si="71"/>
        <v>4.1276694418994229E-3</v>
      </c>
      <c r="AA67" s="5">
        <f t="shared" si="72"/>
        <v>5.9294171905188179E-3</v>
      </c>
      <c r="AB67" s="5">
        <f t="shared" si="73"/>
        <v>4.2588182888794361E-3</v>
      </c>
      <c r="AC67" s="5">
        <f t="shared" si="74"/>
        <v>1.0412818069436072E-4</v>
      </c>
      <c r="AD67" s="5">
        <f t="shared" si="75"/>
        <v>2.3886618628422378E-2</v>
      </c>
      <c r="AE67" s="5">
        <f t="shared" si="76"/>
        <v>1.3585038931631868E-2</v>
      </c>
      <c r="AF67" s="5">
        <f t="shared" si="77"/>
        <v>3.8631102552614117E-3</v>
      </c>
      <c r="AG67" s="5">
        <f t="shared" si="78"/>
        <v>7.3235569017802483E-4</v>
      </c>
      <c r="AH67" s="5">
        <f t="shared" si="79"/>
        <v>5.8688246060901702E-4</v>
      </c>
      <c r="AI67" s="5">
        <f t="shared" si="80"/>
        <v>8.4305950360883601E-4</v>
      </c>
      <c r="AJ67" s="5">
        <f t="shared" si="81"/>
        <v>6.0552953472797722E-4</v>
      </c>
      <c r="AK67" s="5">
        <f t="shared" si="82"/>
        <v>2.8994870536683319E-4</v>
      </c>
      <c r="AL67" s="5">
        <f t="shared" si="83"/>
        <v>3.4028404091382847E-6</v>
      </c>
      <c r="AM67" s="5">
        <f t="shared" si="84"/>
        <v>6.8626487228376134E-3</v>
      </c>
      <c r="AN67" s="5">
        <f t="shared" si="85"/>
        <v>3.9029948744160174E-3</v>
      </c>
      <c r="AO67" s="5">
        <f t="shared" si="86"/>
        <v>1.1098753269290832E-3</v>
      </c>
      <c r="AP67" s="5">
        <f t="shared" si="87"/>
        <v>2.1040650081308822E-4</v>
      </c>
      <c r="AQ67" s="5">
        <f t="shared" si="88"/>
        <v>2.9916127408810864E-5</v>
      </c>
      <c r="AR67" s="5">
        <f t="shared" si="89"/>
        <v>6.6755543760209311E-5</v>
      </c>
      <c r="AS67" s="5">
        <f t="shared" si="90"/>
        <v>9.5894662667578295E-5</v>
      </c>
      <c r="AT67" s="5">
        <f t="shared" si="91"/>
        <v>6.887657421502367E-5</v>
      </c>
      <c r="AU67" s="5">
        <f t="shared" si="92"/>
        <v>3.2980511070727817E-5</v>
      </c>
      <c r="AV67" s="5">
        <f t="shared" si="93"/>
        <v>1.1844166063167199E-5</v>
      </c>
      <c r="AW67" s="5">
        <f t="shared" si="94"/>
        <v>7.72240172644381E-8</v>
      </c>
      <c r="AX67" s="5">
        <f t="shared" si="95"/>
        <v>1.6430380340308301E-3</v>
      </c>
      <c r="AY67" s="5">
        <f t="shared" si="96"/>
        <v>9.3444518061261113E-4</v>
      </c>
      <c r="AZ67" s="5">
        <f t="shared" si="97"/>
        <v>2.657235491463221E-4</v>
      </c>
      <c r="BA67" s="5">
        <f t="shared" si="98"/>
        <v>5.0374993301463626E-5</v>
      </c>
      <c r="BB67" s="5">
        <f t="shared" si="99"/>
        <v>7.162443707779375E-6</v>
      </c>
      <c r="BC67" s="5">
        <f t="shared" si="100"/>
        <v>8.1469946106165115E-7</v>
      </c>
      <c r="BD67" s="5">
        <f t="shared" si="101"/>
        <v>6.327647813977442E-6</v>
      </c>
      <c r="BE67" s="5">
        <f t="shared" si="102"/>
        <v>9.089696801515551E-6</v>
      </c>
      <c r="BF67" s="5">
        <f t="shared" si="103"/>
        <v>6.5286967900594188E-6</v>
      </c>
      <c r="BG67" s="5">
        <f t="shared" si="104"/>
        <v>3.1261682105410714E-6</v>
      </c>
      <c r="BH67" s="5">
        <f t="shared" si="105"/>
        <v>1.122688952504021E-6</v>
      </c>
      <c r="BI67" s="5">
        <f t="shared" si="106"/>
        <v>3.2254962604367917E-7</v>
      </c>
      <c r="BJ67" s="8">
        <f t="shared" si="107"/>
        <v>0.58348379705383269</v>
      </c>
      <c r="BK67" s="8">
        <f t="shared" si="108"/>
        <v>0.27016419121905877</v>
      </c>
      <c r="BL67" s="8">
        <f t="shared" si="109"/>
        <v>0.1424341214022134</v>
      </c>
      <c r="BM67" s="8">
        <f t="shared" si="110"/>
        <v>0.32401593902180004</v>
      </c>
      <c r="BN67" s="8">
        <f t="shared" si="111"/>
        <v>0.67525947213860893</v>
      </c>
    </row>
    <row r="68" spans="1:66" x14ac:dyDescent="0.25">
      <c r="A68" t="s">
        <v>154</v>
      </c>
      <c r="B68" t="s">
        <v>157</v>
      </c>
      <c r="C68" t="s">
        <v>158</v>
      </c>
      <c r="D68" s="4" t="s">
        <v>440</v>
      </c>
      <c r="E68">
        <f>VLOOKUP(A68,home!$A$2:$E$405,3,FALSE)</f>
        <v>1.33009708737864</v>
      </c>
      <c r="F68">
        <f>VLOOKUP(B68,home!$B$2:$E$405,3,FALSE)</f>
        <v>1.28</v>
      </c>
      <c r="G68">
        <f>VLOOKUP(C68,away!$B$2:$E$405,4,FALSE)</f>
        <v>0.45</v>
      </c>
      <c r="H68">
        <f>VLOOKUP(A68,away!$A$2:$E$405,3,FALSE)</f>
        <v>1.0485436893203901</v>
      </c>
      <c r="I68">
        <f>VLOOKUP(C68,away!$B$2:$E$405,3,FALSE)</f>
        <v>0.68</v>
      </c>
      <c r="J68">
        <f>VLOOKUP(B68,home!$B$2:$E$405,4,FALSE)</f>
        <v>0.56999999999999995</v>
      </c>
      <c r="K68" s="3">
        <f t="shared" si="56"/>
        <v>0.76613592233009664</v>
      </c>
      <c r="L68" s="3">
        <f t="shared" si="57"/>
        <v>0.40641553398058317</v>
      </c>
      <c r="M68" s="5">
        <f t="shared" si="58"/>
        <v>0.30957606294934892</v>
      </c>
      <c r="N68" s="5">
        <f t="shared" si="59"/>
        <v>0.23717734251901951</v>
      </c>
      <c r="O68" s="5">
        <f t="shared" si="60"/>
        <v>0.12581652093116627</v>
      </c>
      <c r="P68" s="5">
        <f t="shared" si="61"/>
        <v>9.6392556307962965E-2</v>
      </c>
      <c r="Q68" s="5">
        <f t="shared" si="62"/>
        <v>9.085504103330512E-2</v>
      </c>
      <c r="R68" s="5">
        <f t="shared" si="63"/>
        <v>2.5566894268909571E-2</v>
      </c>
      <c r="S68" s="5">
        <f t="shared" si="64"/>
        <v>7.5034264786680528E-3</v>
      </c>
      <c r="T68" s="5">
        <f t="shared" si="65"/>
        <v>3.6924900016378485E-2</v>
      </c>
      <c r="U68" s="5">
        <f t="shared" si="66"/>
        <v>1.9587716121827095E-2</v>
      </c>
      <c r="V68" s="5">
        <f t="shared" si="67"/>
        <v>2.5959316121142265E-4</v>
      </c>
      <c r="W68" s="5">
        <f t="shared" si="68"/>
        <v>2.3202436886796664E-2</v>
      </c>
      <c r="X68" s="5">
        <f t="shared" si="69"/>
        <v>9.4298307769982437E-3</v>
      </c>
      <c r="Y68" s="5">
        <f t="shared" si="70"/>
        <v>1.9162148552901391E-3</v>
      </c>
      <c r="Z68" s="5">
        <f t="shared" si="71"/>
        <v>3.4635943288413322E-3</v>
      </c>
      <c r="AA68" s="5">
        <f t="shared" si="72"/>
        <v>2.6535840357041459E-3</v>
      </c>
      <c r="AB68" s="5">
        <f t="shared" si="73"/>
        <v>1.016503026337308E-3</v>
      </c>
      <c r="AC68" s="5">
        <f t="shared" si="74"/>
        <v>5.0518376991990359E-6</v>
      </c>
      <c r="AD68" s="5">
        <f t="shared" si="75"/>
        <v>4.4440550961429535E-3</v>
      </c>
      <c r="AE68" s="5">
        <f t="shared" si="76"/>
        <v>1.8061330249380702E-3</v>
      </c>
      <c r="AF68" s="5">
        <f t="shared" si="77"/>
        <v>3.6702025888508581E-4</v>
      </c>
      <c r="AG68" s="5">
        <f t="shared" si="78"/>
        <v>4.9720911498824679E-5</v>
      </c>
      <c r="AH68" s="5">
        <f t="shared" si="79"/>
        <v>3.5191463466204231E-4</v>
      </c>
      <c r="AI68" s="5">
        <f t="shared" si="80"/>
        <v>2.6961444320826279E-4</v>
      </c>
      <c r="AJ68" s="5">
        <f t="shared" si="81"/>
        <v>1.0328065506043893E-4</v>
      </c>
      <c r="AK68" s="5">
        <f t="shared" si="82"/>
        <v>2.637567330786198E-5</v>
      </c>
      <c r="AL68" s="5">
        <f t="shared" si="83"/>
        <v>6.2919535217218295E-8</v>
      </c>
      <c r="AM68" s="5">
        <f t="shared" si="84"/>
        <v>6.8095004999384993E-4</v>
      </c>
      <c r="AN68" s="5">
        <f t="shared" si="85"/>
        <v>2.7674867818235527E-4</v>
      </c>
      <c r="AO68" s="5">
        <f t="shared" si="86"/>
        <v>5.6237480910951229E-5</v>
      </c>
      <c r="AP68" s="5">
        <f t="shared" si="87"/>
        <v>7.6185952780490333E-6</v>
      </c>
      <c r="AQ68" s="5">
        <f t="shared" si="88"/>
        <v>7.7407886702756174E-7</v>
      </c>
      <c r="AR68" s="5">
        <f t="shared" si="89"/>
        <v>2.8604714832351172E-5</v>
      </c>
      <c r="AS68" s="5">
        <f t="shared" si="90"/>
        <v>2.1915099581072757E-5</v>
      </c>
      <c r="AT68" s="5">
        <f t="shared" si="91"/>
        <v>8.3949725152505452E-6</v>
      </c>
      <c r="AU68" s="5">
        <f t="shared" si="92"/>
        <v>2.1438966703024292E-6</v>
      </c>
      <c r="AV68" s="5">
        <f t="shared" si="93"/>
        <v>4.1062906322064362E-7</v>
      </c>
      <c r="AW68" s="5">
        <f t="shared" si="94"/>
        <v>5.4420074266825153E-10</v>
      </c>
      <c r="AX68" s="5">
        <f t="shared" si="95"/>
        <v>8.6950049102127216E-5</v>
      </c>
      <c r="AY68" s="5">
        <f t="shared" si="96"/>
        <v>3.533785063547895E-5</v>
      </c>
      <c r="AZ68" s="5">
        <f t="shared" si="97"/>
        <v>7.1809257178721332E-6</v>
      </c>
      <c r="BA68" s="5">
        <f t="shared" si="98"/>
        <v>9.7281325336796862E-7</v>
      </c>
      <c r="BB68" s="5">
        <f t="shared" si="99"/>
        <v>9.8841604457732805E-8</v>
      </c>
      <c r="BC68" s="5">
        <f t="shared" si="100"/>
        <v>8.0341526910374187E-9</v>
      </c>
      <c r="BD68" s="5">
        <f t="shared" si="101"/>
        <v>1.9375667421587168E-6</v>
      </c>
      <c r="BE68" s="5">
        <f t="shared" si="102"/>
        <v>1.4844394830798889E-6</v>
      </c>
      <c r="BF68" s="5">
        <f t="shared" si="103"/>
        <v>5.6864120625631124E-7</v>
      </c>
      <c r="BG68" s="5">
        <f t="shared" si="104"/>
        <v>1.4521881834335926E-7</v>
      </c>
      <c r="BH68" s="5">
        <f t="shared" si="105"/>
        <v>2.7814338332794069E-8</v>
      </c>
      <c r="BI68" s="5">
        <f t="shared" si="106"/>
        <v>4.2619127505193105E-9</v>
      </c>
      <c r="BJ68" s="8">
        <f t="shared" si="107"/>
        <v>0.40732557277695131</v>
      </c>
      <c r="BK68" s="8">
        <f t="shared" si="108"/>
        <v>0.41377209150506122</v>
      </c>
      <c r="BL68" s="8">
        <f t="shared" si="109"/>
        <v>0.1754580410453461</v>
      </c>
      <c r="BM68" s="8">
        <f t="shared" si="110"/>
        <v>0.11459954434005296</v>
      </c>
      <c r="BN68" s="8">
        <f t="shared" si="111"/>
        <v>0.88538441800971235</v>
      </c>
    </row>
    <row r="69" spans="1:66" x14ac:dyDescent="0.25">
      <c r="A69" t="s">
        <v>154</v>
      </c>
      <c r="B69" t="s">
        <v>159</v>
      </c>
      <c r="C69" t="s">
        <v>160</v>
      </c>
      <c r="D69" s="4" t="s">
        <v>440</v>
      </c>
      <c r="E69">
        <f>VLOOKUP(A69,home!$A$2:$E$405,3,FALSE)</f>
        <v>1.33009708737864</v>
      </c>
      <c r="F69">
        <f>VLOOKUP(B69,home!$B$2:$E$405,3,FALSE)</f>
        <v>0.68</v>
      </c>
      <c r="G69">
        <f>VLOOKUP(C69,away!$B$2:$E$405,4,FALSE)</f>
        <v>0.98</v>
      </c>
      <c r="H69">
        <f>VLOOKUP(A69,away!$A$2:$E$405,3,FALSE)</f>
        <v>1.0485436893203901</v>
      </c>
      <c r="I69">
        <f>VLOOKUP(C69,away!$B$2:$E$405,3,FALSE)</f>
        <v>0.75</v>
      </c>
      <c r="J69">
        <f>VLOOKUP(B69,home!$B$2:$E$405,4,FALSE)</f>
        <v>0.86</v>
      </c>
      <c r="K69" s="3">
        <f t="shared" si="56"/>
        <v>0.88637669902912575</v>
      </c>
      <c r="L69" s="3">
        <f t="shared" si="57"/>
        <v>0.67631067961165159</v>
      </c>
      <c r="M69" s="5">
        <f t="shared" si="58"/>
        <v>0.20957211413385921</v>
      </c>
      <c r="N69" s="5">
        <f t="shared" si="59"/>
        <v>0.18575983873452531</v>
      </c>
      <c r="O69" s="5">
        <f t="shared" si="60"/>
        <v>0.14173585893752091</v>
      </c>
      <c r="P69" s="5">
        <f t="shared" si="61"/>
        <v>0.12563136277909759</v>
      </c>
      <c r="Q69" s="5">
        <f t="shared" si="62"/>
        <v>8.2326596334845625E-2</v>
      </c>
      <c r="R69" s="5">
        <f t="shared" si="63"/>
        <v>4.7928737541687964E-2</v>
      </c>
      <c r="S69" s="5">
        <f t="shared" si="64"/>
        <v>1.8827933500317768E-2</v>
      </c>
      <c r="T69" s="5">
        <f t="shared" si="65"/>
        <v>5.5678356317333547E-2</v>
      </c>
      <c r="U69" s="5">
        <f t="shared" si="66"/>
        <v>4.248291617083471E-2</v>
      </c>
      <c r="V69" s="5">
        <f t="shared" si="67"/>
        <v>1.2540785006074689E-3</v>
      </c>
      <c r="W69" s="5">
        <f t="shared" si="68"/>
        <v>2.4324125567194602E-2</v>
      </c>
      <c r="X69" s="5">
        <f t="shared" si="69"/>
        <v>1.6450665893308531E-2</v>
      </c>
      <c r="Y69" s="5">
        <f t="shared" si="70"/>
        <v>5.5628805151838531E-3</v>
      </c>
      <c r="Z69" s="5">
        <f t="shared" si="71"/>
        <v>1.0804905686582491E-2</v>
      </c>
      <c r="AA69" s="5">
        <f t="shared" si="72"/>
        <v>9.5772166357940176E-3</v>
      </c>
      <c r="AB69" s="5">
        <f t="shared" si="73"/>
        <v>4.2445108337609647E-3</v>
      </c>
      <c r="AC69" s="5">
        <f t="shared" si="74"/>
        <v>4.6986091074911373E-5</v>
      </c>
      <c r="AD69" s="5">
        <f t="shared" si="75"/>
        <v>5.3900845317549776E-3</v>
      </c>
      <c r="AE69" s="5">
        <f t="shared" si="76"/>
        <v>3.6453717328354591E-3</v>
      </c>
      <c r="AF69" s="5">
        <f t="shared" si="77"/>
        <v>1.2327019170355264E-3</v>
      </c>
      <c r="AG69" s="5">
        <f t="shared" si="78"/>
        <v>2.7789649042296095E-4</v>
      </c>
      <c r="AH69" s="5">
        <f t="shared" si="79"/>
        <v>1.8268682770081004E-3</v>
      </c>
      <c r="AI69" s="5">
        <f t="shared" si="80"/>
        <v>1.6192934729354666E-3</v>
      </c>
      <c r="AJ69" s="5">
        <f t="shared" si="81"/>
        <v>7.1765200164997382E-4</v>
      </c>
      <c r="AK69" s="5">
        <f t="shared" si="82"/>
        <v>2.1203667075804955E-4</v>
      </c>
      <c r="AL69" s="5">
        <f t="shared" si="83"/>
        <v>1.1266626149762578E-6</v>
      </c>
      <c r="AM69" s="5">
        <f t="shared" si="84"/>
        <v>9.5552906694898574E-4</v>
      </c>
      <c r="AN69" s="5">
        <f t="shared" si="85"/>
        <v>6.4623451265695571E-4</v>
      </c>
      <c r="AO69" s="5">
        <f t="shared" si="86"/>
        <v>2.1852765122176506E-4</v>
      </c>
      <c r="AP69" s="5">
        <f t="shared" si="87"/>
        <v>4.9264194770576635E-5</v>
      </c>
      <c r="AQ69" s="5">
        <f t="shared" si="88"/>
        <v>8.3294752614523626E-6</v>
      </c>
      <c r="AR69" s="5">
        <f t="shared" si="89"/>
        <v>2.4710610519686319E-4</v>
      </c>
      <c r="AS69" s="5">
        <f t="shared" si="90"/>
        <v>2.1902909383433947E-4</v>
      </c>
      <c r="AT69" s="5">
        <f t="shared" si="91"/>
        <v>9.7071142592111221E-5</v>
      </c>
      <c r="AU69" s="5">
        <f t="shared" si="92"/>
        <v>2.8680532980593711E-5</v>
      </c>
      <c r="AV69" s="5">
        <f t="shared" si="93"/>
        <v>6.3554390374336557E-6</v>
      </c>
      <c r="AW69" s="5">
        <f t="shared" si="94"/>
        <v>1.8760998954772002E-8</v>
      </c>
      <c r="AX69" s="5">
        <f t="shared" si="95"/>
        <v>1.4115978336477037E-4</v>
      </c>
      <c r="AY69" s="5">
        <f t="shared" si="96"/>
        <v>9.546786902126135E-5</v>
      </c>
      <c r="AZ69" s="5">
        <f t="shared" si="97"/>
        <v>3.2282969689422692E-5</v>
      </c>
      <c r="BA69" s="5">
        <f t="shared" si="98"/>
        <v>7.2777723901786045E-6</v>
      </c>
      <c r="BB69" s="5">
        <f t="shared" si="99"/>
        <v>1.2305087978151512E-6</v>
      </c>
      <c r="BC69" s="5">
        <f t="shared" si="100"/>
        <v>1.6644124826369631E-7</v>
      </c>
      <c r="BD69" s="5">
        <f t="shared" si="101"/>
        <v>2.7853416323646451E-5</v>
      </c>
      <c r="BE69" s="5">
        <f t="shared" si="102"/>
        <v>2.4688619217637707E-5</v>
      </c>
      <c r="BF69" s="5">
        <f t="shared" si="103"/>
        <v>1.0941708402858373E-5</v>
      </c>
      <c r="BG69" s="5">
        <f t="shared" si="104"/>
        <v>3.2328251252882849E-6</v>
      </c>
      <c r="BH69" s="5">
        <f t="shared" si="105"/>
        <v>7.1637521577286232E-7</v>
      </c>
      <c r="BI69" s="5">
        <f t="shared" si="106"/>
        <v>1.2699565980460551E-7</v>
      </c>
      <c r="BJ69" s="8">
        <f t="shared" si="107"/>
        <v>0.38280398827981182</v>
      </c>
      <c r="BK69" s="8">
        <f t="shared" si="108"/>
        <v>0.3554290695365932</v>
      </c>
      <c r="BL69" s="8">
        <f t="shared" si="109"/>
        <v>0.25101089279553651</v>
      </c>
      <c r="BM69" s="8">
        <f t="shared" si="110"/>
        <v>0.20699889872896515</v>
      </c>
      <c r="BN69" s="8">
        <f t="shared" si="111"/>
        <v>0.79295450846153659</v>
      </c>
    </row>
    <row r="70" spans="1:66" x14ac:dyDescent="0.25">
      <c r="A70" t="s">
        <v>154</v>
      </c>
      <c r="B70" t="s">
        <v>161</v>
      </c>
      <c r="C70" t="s">
        <v>162</v>
      </c>
      <c r="D70" s="4" t="s">
        <v>440</v>
      </c>
      <c r="E70">
        <f>VLOOKUP(A70,home!$A$2:$E$405,3,FALSE)</f>
        <v>1.33009708737864</v>
      </c>
      <c r="F70">
        <f>VLOOKUP(B70,home!$B$2:$E$405,3,FALSE)</f>
        <v>0.45</v>
      </c>
      <c r="G70">
        <f>VLOOKUP(C70,away!$B$2:$E$405,4,FALSE)</f>
        <v>1.1599999999999999</v>
      </c>
      <c r="H70">
        <f>VLOOKUP(A70,away!$A$2:$E$405,3,FALSE)</f>
        <v>1.0485436893203901</v>
      </c>
      <c r="I70">
        <f>VLOOKUP(C70,away!$B$2:$E$405,3,FALSE)</f>
        <v>0.75</v>
      </c>
      <c r="J70">
        <f>VLOOKUP(B70,home!$B$2:$E$405,4,FALSE)</f>
        <v>0.48</v>
      </c>
      <c r="K70" s="3">
        <f t="shared" si="56"/>
        <v>0.69431067961165005</v>
      </c>
      <c r="L70" s="3">
        <f t="shared" si="57"/>
        <v>0.37747572815534042</v>
      </c>
      <c r="M70" s="5">
        <f t="shared" si="58"/>
        <v>0.34239631132671355</v>
      </c>
      <c r="N70" s="5">
        <f t="shared" si="59"/>
        <v>0.23772941561377259</v>
      </c>
      <c r="O70" s="5">
        <f t="shared" si="60"/>
        <v>0.12924629693575382</v>
      </c>
      <c r="P70" s="5">
        <f t="shared" si="61"/>
        <v>8.9737084262752356E-2</v>
      </c>
      <c r="Q70" s="5">
        <f t="shared" si="62"/>
        <v>8.2529036059239419E-2</v>
      </c>
      <c r="R70" s="5">
        <f t="shared" si="63"/>
        <v>2.4393670023602505E-2</v>
      </c>
      <c r="S70" s="5">
        <f t="shared" si="64"/>
        <v>5.879695564459813E-3</v>
      </c>
      <c r="T70" s="5">
        <f t="shared" si="65"/>
        <v>3.1152707980419744E-2</v>
      </c>
      <c r="U70" s="5">
        <f t="shared" si="66"/>
        <v>1.6936785612309792E-2</v>
      </c>
      <c r="V70" s="5">
        <f t="shared" si="67"/>
        <v>1.7122028183034108E-4</v>
      </c>
      <c r="W70" s="5">
        <f t="shared" si="68"/>
        <v>1.9100263704661634E-2</v>
      </c>
      <c r="X70" s="5">
        <f t="shared" si="69"/>
        <v>7.20988594987617E-3</v>
      </c>
      <c r="Y70" s="5">
        <f t="shared" si="70"/>
        <v>1.3607784744232327E-3</v>
      </c>
      <c r="Z70" s="5">
        <f t="shared" si="71"/>
        <v>3.0693394515134862E-3</v>
      </c>
      <c r="AA70" s="5">
        <f t="shared" si="72"/>
        <v>2.1310751605391779E-3</v>
      </c>
      <c r="AB70" s="5">
        <f t="shared" si="73"/>
        <v>7.3981412150873134E-4</v>
      </c>
      <c r="AC70" s="5">
        <f t="shared" si="74"/>
        <v>2.8046463173343853E-6</v>
      </c>
      <c r="AD70" s="5">
        <f t="shared" si="75"/>
        <v>3.3153792683863373E-3</v>
      </c>
      <c r="AE70" s="5">
        <f t="shared" si="76"/>
        <v>1.2514752034452523E-3</v>
      </c>
      <c r="AF70" s="5">
        <f t="shared" si="77"/>
        <v>2.3620075684442472E-4</v>
      </c>
      <c r="AG70" s="5">
        <f t="shared" si="78"/>
        <v>2.9720017560230586E-5</v>
      </c>
      <c r="AH70" s="5">
        <f t="shared" si="79"/>
        <v>2.8965028610399154E-4</v>
      </c>
      <c r="AI70" s="5">
        <f t="shared" si="80"/>
        <v>2.0110728699457127E-4</v>
      </c>
      <c r="AJ70" s="5">
        <f t="shared" si="81"/>
        <v>6.9815468554027942E-5</v>
      </c>
      <c r="AK70" s="5">
        <f t="shared" si="82"/>
        <v>1.6157875139717646E-5</v>
      </c>
      <c r="AL70" s="5">
        <f t="shared" si="83"/>
        <v>2.9402277370412537E-8</v>
      </c>
      <c r="AM70" s="5">
        <f t="shared" si="84"/>
        <v>4.6038064660073875E-4</v>
      </c>
      <c r="AN70" s="5">
        <f t="shared" si="85"/>
        <v>1.737825198042403E-4</v>
      </c>
      <c r="AO70" s="5">
        <f t="shared" si="86"/>
        <v>3.2799341601887736E-5</v>
      </c>
      <c r="AP70" s="5">
        <f t="shared" si="87"/>
        <v>4.1269851180627754E-6</v>
      </c>
      <c r="AQ70" s="5">
        <f t="shared" si="88"/>
        <v>3.8945917813174981E-7</v>
      </c>
      <c r="AR70" s="5">
        <f t="shared" si="89"/>
        <v>2.1867190531501376E-5</v>
      </c>
      <c r="AS70" s="5">
        <f t="shared" si="90"/>
        <v>1.5182623919124159E-5</v>
      </c>
      <c r="AT70" s="5">
        <f t="shared" si="91"/>
        <v>5.2707289657875934E-6</v>
      </c>
      <c r="AU70" s="5">
        <f t="shared" si="92"/>
        <v>1.2198411367615981E-6</v>
      </c>
      <c r="AV70" s="5">
        <f t="shared" si="93"/>
        <v>2.117371821707982E-7</v>
      </c>
      <c r="AW70" s="5">
        <f t="shared" si="94"/>
        <v>2.1405301357122245E-10</v>
      </c>
      <c r="AX70" s="5">
        <f t="shared" si="95"/>
        <v>5.3274533270234942E-5</v>
      </c>
      <c r="AY70" s="5">
        <f t="shared" si="96"/>
        <v>2.0109843238317842E-5</v>
      </c>
      <c r="AZ70" s="5">
        <f t="shared" si="97"/>
        <v>3.795488859736888E-6</v>
      </c>
      <c r="BA70" s="5">
        <f t="shared" si="98"/>
        <v>4.7756830701155502E-7</v>
      </c>
      <c r="BB70" s="5">
        <f t="shared" si="99"/>
        <v>4.5067611108274966E-8</v>
      </c>
      <c r="BC70" s="5">
        <f t="shared" si="100"/>
        <v>3.4023858638635597E-9</v>
      </c>
      <c r="BD70" s="5">
        <f t="shared" si="101"/>
        <v>1.3757222780983417E-6</v>
      </c>
      <c r="BE70" s="5">
        <f t="shared" si="102"/>
        <v>9.5517866986334701E-7</v>
      </c>
      <c r="BF70" s="5">
        <f t="shared" si="103"/>
        <v>3.3159537571168617E-7</v>
      </c>
      <c r="BG70" s="5">
        <f t="shared" si="104"/>
        <v>7.6743403555487099E-8</v>
      </c>
      <c r="BH70" s="5">
        <f t="shared" si="105"/>
        <v>1.332094116958034E-8</v>
      </c>
      <c r="BI70" s="5">
        <f t="shared" si="106"/>
        <v>1.8497743433036272E-9</v>
      </c>
      <c r="BJ70" s="8">
        <f t="shared" si="107"/>
        <v>0.3846640478846044</v>
      </c>
      <c r="BK70" s="8">
        <f t="shared" si="108"/>
        <v>0.43820725532758914</v>
      </c>
      <c r="BL70" s="8">
        <f t="shared" si="109"/>
        <v>0.17407087930268442</v>
      </c>
      <c r="BM70" s="8">
        <f t="shared" si="110"/>
        <v>9.3959598115371801E-2</v>
      </c>
      <c r="BN70" s="8">
        <f t="shared" si="111"/>
        <v>0.90603181422183432</v>
      </c>
    </row>
    <row r="71" spans="1:66" x14ac:dyDescent="0.25">
      <c r="A71" t="s">
        <v>154</v>
      </c>
      <c r="B71" t="s">
        <v>163</v>
      </c>
      <c r="C71" t="s">
        <v>164</v>
      </c>
      <c r="D71" s="4" t="s">
        <v>440</v>
      </c>
      <c r="E71">
        <f>VLOOKUP(A71,home!$A$2:$E$405,3,FALSE)</f>
        <v>1.33009708737864</v>
      </c>
      <c r="F71">
        <f>VLOOKUP(B71,home!$B$2:$E$405,3,FALSE)</f>
        <v>1.85</v>
      </c>
      <c r="G71">
        <f>VLOOKUP(C71,away!$B$2:$E$405,4,FALSE)</f>
        <v>1.2</v>
      </c>
      <c r="H71">
        <f>VLOOKUP(A71,away!$A$2:$E$405,3,FALSE)</f>
        <v>1.0485436893203901</v>
      </c>
      <c r="I71">
        <f>VLOOKUP(C71,away!$B$2:$E$405,3,FALSE)</f>
        <v>0.53</v>
      </c>
      <c r="J71">
        <f>VLOOKUP(B71,home!$B$2:$E$405,4,FALSE)</f>
        <v>0.87</v>
      </c>
      <c r="K71" s="3">
        <f t="shared" si="56"/>
        <v>2.9528155339805804</v>
      </c>
      <c r="L71" s="3">
        <f t="shared" si="57"/>
        <v>0.48348349514563194</v>
      </c>
      <c r="M71" s="5">
        <f t="shared" si="58"/>
        <v>3.2183575663465754E-2</v>
      </c>
      <c r="N71" s="5">
        <f t="shared" si="59"/>
        <v>9.5032162158121047E-2</v>
      </c>
      <c r="O71" s="5">
        <f t="shared" si="60"/>
        <v>1.5560227648056325E-2</v>
      </c>
      <c r="P71" s="5">
        <f t="shared" si="61"/>
        <v>4.5946481911454826E-2</v>
      </c>
      <c r="Q71" s="5">
        <f t="shared" si="62"/>
        <v>0.14030622232413067</v>
      </c>
      <c r="R71" s="5">
        <f t="shared" si="63"/>
        <v>3.761556624271984E-3</v>
      </c>
      <c r="S71" s="5">
        <f t="shared" si="64"/>
        <v>1.6398731002690504E-2</v>
      </c>
      <c r="T71" s="5">
        <f t="shared" si="65"/>
        <v>6.7835742759950787E-2</v>
      </c>
      <c r="U71" s="5">
        <f t="shared" si="66"/>
        <v>1.1107182832097868E-2</v>
      </c>
      <c r="V71" s="5">
        <f t="shared" si="67"/>
        <v>2.6012716177713532E-3</v>
      </c>
      <c r="W71" s="5">
        <f t="shared" si="68"/>
        <v>0.1380994642642753</v>
      </c>
      <c r="X71" s="5">
        <f t="shared" si="69"/>
        <v>6.6768811660231131E-2</v>
      </c>
      <c r="Y71" s="5">
        <f t="shared" si="70"/>
        <v>1.6140809214104483E-2</v>
      </c>
      <c r="Z71" s="5">
        <f t="shared" si="71"/>
        <v>6.0621684796374135E-4</v>
      </c>
      <c r="AA71" s="5">
        <f t="shared" si="72"/>
        <v>1.7900465256280793E-3</v>
      </c>
      <c r="AB71" s="5">
        <f t="shared" si="73"/>
        <v>2.64283859371128E-3</v>
      </c>
      <c r="AC71" s="5">
        <f t="shared" si="74"/>
        <v>2.3210456900145754E-4</v>
      </c>
      <c r="AD71" s="5">
        <f t="shared" si="75"/>
        <v>0.10194556082848706</v>
      </c>
      <c r="AE71" s="5">
        <f t="shared" si="76"/>
        <v>4.928899606393855E-2</v>
      </c>
      <c r="AF71" s="5">
        <f t="shared" si="77"/>
        <v>1.1915208044606152E-2</v>
      </c>
      <c r="AG71" s="5">
        <f t="shared" si="78"/>
        <v>1.9202688102645119E-3</v>
      </c>
      <c r="AH71" s="5">
        <f t="shared" si="79"/>
        <v>7.3273960117419435E-5</v>
      </c>
      <c r="AI71" s="5">
        <f t="shared" si="80"/>
        <v>2.1636448767098961E-4</v>
      </c>
      <c r="AJ71" s="5">
        <f t="shared" si="81"/>
        <v>3.1944221009832401E-4</v>
      </c>
      <c r="AK71" s="5">
        <f t="shared" si="82"/>
        <v>3.1441797339580644E-4</v>
      </c>
      <c r="AL71" s="5">
        <f t="shared" si="83"/>
        <v>1.3254448160398182E-5</v>
      </c>
      <c r="AM71" s="5">
        <f t="shared" si="84"/>
        <v>6.0205287126943736E-2</v>
      </c>
      <c r="AN71" s="5">
        <f t="shared" si="85"/>
        <v>2.910826264638108E-2</v>
      </c>
      <c r="AO71" s="5">
        <f t="shared" si="86"/>
        <v>7.0366822809446831E-3</v>
      </c>
      <c r="AP71" s="5">
        <f t="shared" si="87"/>
        <v>1.1340399144734914E-3</v>
      </c>
      <c r="AQ71" s="5">
        <f t="shared" si="88"/>
        <v>1.3707239537107425E-4</v>
      </c>
      <c r="AR71" s="5">
        <f t="shared" si="89"/>
        <v>7.085350068146317E-6</v>
      </c>
      <c r="AS71" s="5">
        <f t="shared" si="90"/>
        <v>2.092173174491281E-5</v>
      </c>
      <c r="AT71" s="5">
        <f t="shared" si="91"/>
        <v>3.0889007247076591E-5</v>
      </c>
      <c r="AU71" s="5">
        <f t="shared" si="92"/>
        <v>3.0403180142802161E-5</v>
      </c>
      <c r="AV71" s="5">
        <f t="shared" si="93"/>
        <v>2.2443745652019037E-5</v>
      </c>
      <c r="AW71" s="5">
        <f t="shared" si="94"/>
        <v>5.2562633967239173E-7</v>
      </c>
      <c r="AX71" s="5">
        <f t="shared" si="95"/>
        <v>2.9629184509366753E-2</v>
      </c>
      <c r="AY71" s="5">
        <f t="shared" si="96"/>
        <v>1.4325221684903454E-2</v>
      </c>
      <c r="AZ71" s="5">
        <f t="shared" si="97"/>
        <v>3.4630041244765601E-3</v>
      </c>
      <c r="BA71" s="5">
        <f t="shared" si="98"/>
        <v>5.5810177926855558E-4</v>
      </c>
      <c r="BB71" s="5">
        <f t="shared" si="99"/>
        <v>6.7458249721939298E-5</v>
      </c>
      <c r="BC71" s="5">
        <f t="shared" si="100"/>
        <v>6.5229900703940124E-6</v>
      </c>
      <c r="BD71" s="5">
        <f t="shared" si="101"/>
        <v>5.7094163587962069E-7</v>
      </c>
      <c r="BE71" s="5">
        <f t="shared" si="102"/>
        <v>1.6858853314216283E-6</v>
      </c>
      <c r="BF71" s="5">
        <f t="shared" si="103"/>
        <v>2.4890541975658919E-6</v>
      </c>
      <c r="BG71" s="5">
        <f t="shared" si="104"/>
        <v>2.449905966497378E-6</v>
      </c>
      <c r="BH71" s="5">
        <f t="shared" si="105"/>
        <v>1.8085300986662914E-6</v>
      </c>
      <c r="BI71" s="5">
        <f t="shared" si="106"/>
        <v>1.0680511538026513E-6</v>
      </c>
      <c r="BJ71" s="8">
        <f t="shared" si="107"/>
        <v>0.83492408383003147</v>
      </c>
      <c r="BK71" s="8">
        <f t="shared" si="108"/>
        <v>0.11170064089744774</v>
      </c>
      <c r="BL71" s="8">
        <f t="shared" si="109"/>
        <v>3.5907166238286867E-2</v>
      </c>
      <c r="BM71" s="8">
        <f t="shared" si="110"/>
        <v>0.6360231854256656</v>
      </c>
      <c r="BN71" s="8">
        <f t="shared" si="111"/>
        <v>0.33279022632950056</v>
      </c>
    </row>
    <row r="72" spans="1:66" x14ac:dyDescent="0.25">
      <c r="A72" t="s">
        <v>154</v>
      </c>
      <c r="B72" t="s">
        <v>165</v>
      </c>
      <c r="C72" t="s">
        <v>166</v>
      </c>
      <c r="D72" s="4" t="s">
        <v>440</v>
      </c>
      <c r="E72">
        <f>VLOOKUP(A72,home!$A$2:$E$405,3,FALSE)</f>
        <v>1.33009708737864</v>
      </c>
      <c r="F72">
        <f>VLOOKUP(B72,home!$B$2:$E$405,3,FALSE)</f>
        <v>0.68</v>
      </c>
      <c r="G72">
        <f>VLOOKUP(C72,away!$B$2:$E$405,4,FALSE)</f>
        <v>1.58</v>
      </c>
      <c r="H72">
        <f>VLOOKUP(A72,away!$A$2:$E$405,3,FALSE)</f>
        <v>1.0485436893203901</v>
      </c>
      <c r="I72">
        <f>VLOOKUP(C72,away!$B$2:$E$405,3,FALSE)</f>
        <v>0.83</v>
      </c>
      <c r="J72">
        <f>VLOOKUP(B72,home!$B$2:$E$405,4,FALSE)</f>
        <v>1.34</v>
      </c>
      <c r="K72" s="3">
        <f t="shared" si="56"/>
        <v>1.429056310679611</v>
      </c>
      <c r="L72" s="3">
        <f t="shared" si="57"/>
        <v>1.166190291262138</v>
      </c>
      <c r="M72" s="5">
        <f t="shared" si="58"/>
        <v>7.462747052596734E-2</v>
      </c>
      <c r="N72" s="5">
        <f t="shared" si="59"/>
        <v>0.10664685770519028</v>
      </c>
      <c r="O72" s="5">
        <f t="shared" si="60"/>
        <v>8.7029831588834469E-2</v>
      </c>
      <c r="P72" s="5">
        <f t="shared" si="61"/>
        <v>0.12437053004940765</v>
      </c>
      <c r="Q72" s="5">
        <f t="shared" si="62"/>
        <v>7.6202182508876365E-2</v>
      </c>
      <c r="R72" s="5">
        <f t="shared" si="63"/>
        <v>5.0746672324538868E-2</v>
      </c>
      <c r="S72" s="5">
        <f t="shared" si="64"/>
        <v>5.1817476311850796E-2</v>
      </c>
      <c r="T72" s="5">
        <f t="shared" si="65"/>
        <v>8.8866245414837133E-2</v>
      </c>
      <c r="U72" s="5">
        <f t="shared" si="66"/>
        <v>7.251985233137262E-2</v>
      </c>
      <c r="V72" s="5">
        <f t="shared" si="67"/>
        <v>9.5951664228657758E-3</v>
      </c>
      <c r="W72" s="5">
        <f t="shared" si="68"/>
        <v>3.6299069933956409E-2</v>
      </c>
      <c r="X72" s="5">
        <f t="shared" si="69"/>
        <v>4.2331622938825343E-2</v>
      </c>
      <c r="Y72" s="5">
        <f t="shared" si="70"/>
        <v>2.4683363842313871E-2</v>
      </c>
      <c r="Z72" s="5">
        <f t="shared" si="71"/>
        <v>1.9726758859579408E-2</v>
      </c>
      <c r="AA72" s="5">
        <f t="shared" si="72"/>
        <v>2.8190649237536877E-2</v>
      </c>
      <c r="AB72" s="5">
        <f t="shared" si="73"/>
        <v>2.0143012597528726E-2</v>
      </c>
      <c r="AC72" s="5">
        <f t="shared" si="74"/>
        <v>9.9942749425365493E-4</v>
      </c>
      <c r="AD72" s="5">
        <f t="shared" si="75"/>
        <v>1.296835374023024E-2</v>
      </c>
      <c r="AE72" s="5">
        <f t="shared" si="76"/>
        <v>1.512356822550954E-2</v>
      </c>
      <c r="AF72" s="5">
        <f t="shared" si="77"/>
        <v>8.8184792169148964E-3</v>
      </c>
      <c r="AG72" s="5">
        <f t="shared" si="78"/>
        <v>3.428008282154363E-3</v>
      </c>
      <c r="AH72" s="5">
        <f t="shared" si="79"/>
        <v>5.7512886650277206E-3</v>
      </c>
      <c r="AI72" s="5">
        <f t="shared" si="80"/>
        <v>8.2189153612979796E-3</v>
      </c>
      <c r="AJ72" s="5">
        <f t="shared" si="81"/>
        <v>5.8726464320022383E-3</v>
      </c>
      <c r="AK72" s="5">
        <f t="shared" si="82"/>
        <v>2.797447481347633E-3</v>
      </c>
      <c r="AL72" s="5">
        <f t="shared" si="83"/>
        <v>6.6623899392665164E-5</v>
      </c>
      <c r="AM72" s="5">
        <f t="shared" si="84"/>
        <v>3.7065015503203107E-3</v>
      </c>
      <c r="AN72" s="5">
        <f t="shared" si="85"/>
        <v>4.3224861225316094E-3</v>
      </c>
      <c r="AO72" s="5">
        <f t="shared" si="86"/>
        <v>2.5204206751058443E-3</v>
      </c>
      <c r="AP72" s="5">
        <f t="shared" si="87"/>
        <v>9.7976337373493257E-4</v>
      </c>
      <c r="AQ72" s="5">
        <f t="shared" si="88"/>
        <v>2.8564763354597912E-4</v>
      </c>
      <c r="AR72" s="5">
        <f t="shared" si="89"/>
        <v>1.3414194006802619E-3</v>
      </c>
      <c r="AS72" s="5">
        <f t="shared" si="90"/>
        <v>1.9169638598101897E-3</v>
      </c>
      <c r="AT72" s="5">
        <f t="shared" si="91"/>
        <v>1.3697246506032489E-3</v>
      </c>
      <c r="AU72" s="5">
        <f t="shared" si="92"/>
        <v>6.524712186126659E-4</v>
      </c>
      <c r="AV72" s="5">
        <f t="shared" si="93"/>
        <v>2.3310452812381167E-4</v>
      </c>
      <c r="AW72" s="5">
        <f t="shared" si="94"/>
        <v>3.0842268280570718E-6</v>
      </c>
      <c r="AX72" s="5">
        <f t="shared" si="95"/>
        <v>8.8279990517150077E-4</v>
      </c>
      <c r="AY72" s="5">
        <f t="shared" si="96"/>
        <v>1.0295126785381404E-3</v>
      </c>
      <c r="AZ72" s="5">
        <f t="shared" si="97"/>
        <v>6.0030384522122911E-4</v>
      </c>
      <c r="BA72" s="5">
        <f t="shared" si="98"/>
        <v>2.3335617203477542E-4</v>
      </c>
      <c r="BB72" s="5">
        <f t="shared" si="99"/>
        <v>6.8034425558263114E-5</v>
      </c>
      <c r="BC72" s="5">
        <f t="shared" si="100"/>
        <v>1.5868217311528616E-5</v>
      </c>
      <c r="BD72" s="5">
        <f t="shared" si="101"/>
        <v>2.607250469306658E-4</v>
      </c>
      <c r="BE72" s="5">
        <f t="shared" si="102"/>
        <v>3.7259077366850563E-4</v>
      </c>
      <c r="BF72" s="5">
        <f t="shared" si="103"/>
        <v>2.6622659820598843E-4</v>
      </c>
      <c r="BG72" s="5">
        <f t="shared" si="104"/>
        <v>1.2681760007901097E-4</v>
      </c>
      <c r="BH72" s="5">
        <f t="shared" si="105"/>
        <v>4.5307372924538457E-5</v>
      </c>
      <c r="BI72" s="5">
        <f t="shared" si="106"/>
        <v>1.294935743962524E-5</v>
      </c>
      <c r="BJ72" s="8">
        <f t="shared" si="107"/>
        <v>0.43001244640788261</v>
      </c>
      <c r="BK72" s="8">
        <f t="shared" si="108"/>
        <v>0.26250620738227598</v>
      </c>
      <c r="BL72" s="8">
        <f t="shared" si="109"/>
        <v>0.28786861642656564</v>
      </c>
      <c r="BM72" s="8">
        <f t="shared" si="110"/>
        <v>0.47946405592177854</v>
      </c>
      <c r="BN72" s="8">
        <f t="shared" si="111"/>
        <v>0.51962354470281502</v>
      </c>
    </row>
    <row r="73" spans="1:66" x14ac:dyDescent="0.25">
      <c r="A73" t="s">
        <v>154</v>
      </c>
      <c r="B73" t="s">
        <v>167</v>
      </c>
      <c r="C73" t="s">
        <v>168</v>
      </c>
      <c r="D73" s="4" t="s">
        <v>440</v>
      </c>
      <c r="E73">
        <f>VLOOKUP(A73,home!$A$2:$E$405,3,FALSE)</f>
        <v>1.33009708737864</v>
      </c>
      <c r="F73">
        <f>VLOOKUP(B73,home!$B$2:$E$405,3,FALSE)</f>
        <v>1.44</v>
      </c>
      <c r="G73">
        <f>VLOOKUP(C73,away!$B$2:$E$405,4,FALSE)</f>
        <v>1.28</v>
      </c>
      <c r="H73">
        <f>VLOOKUP(A73,away!$A$2:$E$405,3,FALSE)</f>
        <v>1.0485436893203901</v>
      </c>
      <c r="I73">
        <f>VLOOKUP(C73,away!$B$2:$E$405,3,FALSE)</f>
        <v>0.45</v>
      </c>
      <c r="J73">
        <f>VLOOKUP(B73,home!$B$2:$E$405,4,FALSE)</f>
        <v>0.43</v>
      </c>
      <c r="K73" s="3">
        <f t="shared" si="56"/>
        <v>2.4516349514563092</v>
      </c>
      <c r="L73" s="3">
        <f t="shared" si="57"/>
        <v>0.20289320388349547</v>
      </c>
      <c r="M73" s="5">
        <f t="shared" si="58"/>
        <v>7.0332016623676288E-2</v>
      </c>
      <c r="N73" s="5">
        <f t="shared" si="59"/>
        <v>0.17242843016101095</v>
      </c>
      <c r="O73" s="5">
        <f t="shared" si="60"/>
        <v>1.4269888188364947E-2</v>
      </c>
      <c r="P73" s="5">
        <f t="shared" si="61"/>
        <v>3.4984556635969055E-2</v>
      </c>
      <c r="Q73" s="5">
        <f t="shared" si="62"/>
        <v>0.21136578300373887</v>
      </c>
      <c r="R73" s="5">
        <f t="shared" si="63"/>
        <v>1.4476316667983062E-3</v>
      </c>
      <c r="S73" s="5">
        <f t="shared" si="64"/>
        <v>4.3505051531655898E-3</v>
      </c>
      <c r="T73" s="5">
        <f t="shared" si="65"/>
        <v>4.2884680904972251E-2</v>
      </c>
      <c r="U73" s="5">
        <f t="shared" si="66"/>
        <v>3.5490643911576815E-3</v>
      </c>
      <c r="V73" s="5">
        <f t="shared" si="67"/>
        <v>2.4044761978408164E-4</v>
      </c>
      <c r="W73" s="5">
        <f t="shared" si="68"/>
        <v>0.17273058038463202</v>
      </c>
      <c r="X73" s="5">
        <f t="shared" si="69"/>
        <v>3.504586086289365E-2</v>
      </c>
      <c r="Y73" s="5">
        <f t="shared" si="70"/>
        <v>3.5552834966638474E-3</v>
      </c>
      <c r="Z73" s="5">
        <f t="shared" si="71"/>
        <v>9.7904875639971071E-5</v>
      </c>
      <c r="AA73" s="5">
        <f t="shared" si="72"/>
        <v>2.4002701503693646E-4</v>
      </c>
      <c r="AB73" s="5">
        <f t="shared" si="73"/>
        <v>2.9422930967914134E-4</v>
      </c>
      <c r="AC73" s="5">
        <f t="shared" si="74"/>
        <v>7.4752169923281328E-6</v>
      </c>
      <c r="AD73" s="5">
        <f t="shared" si="75"/>
        <v>0.10586808201407438</v>
      </c>
      <c r="AE73" s="5">
        <f t="shared" si="76"/>
        <v>2.1479914348836213E-2</v>
      </c>
      <c r="AF73" s="5">
        <f t="shared" si="77"/>
        <v>2.1790643206892227E-3</v>
      </c>
      <c r="AG73" s="5">
        <f t="shared" si="78"/>
        <v>1.4737244716428306E-4</v>
      </c>
      <c r="AH73" s="5">
        <f t="shared" si="79"/>
        <v>4.9660584736022279E-6</v>
      </c>
      <c r="AI73" s="5">
        <f t="shared" si="80"/>
        <v>1.2174962524858989E-5</v>
      </c>
      <c r="AJ73" s="5">
        <f t="shared" si="81"/>
        <v>1.4924281829307531E-5</v>
      </c>
      <c r="AK73" s="5">
        <f t="shared" si="82"/>
        <v>1.2196296986038213E-5</v>
      </c>
      <c r="AL73" s="5">
        <f t="shared" si="83"/>
        <v>1.4873291839962724E-7</v>
      </c>
      <c r="AM73" s="5">
        <f t="shared" si="84"/>
        <v>5.1909978021869564E-2</v>
      </c>
      <c r="AN73" s="5">
        <f t="shared" si="85"/>
        <v>1.053218175437895E-2</v>
      </c>
      <c r="AO73" s="5">
        <f t="shared" si="86"/>
        <v>1.0684540500146195E-3</v>
      </c>
      <c r="AP73" s="5">
        <f t="shared" si="87"/>
        <v>7.2260688469920914E-5</v>
      </c>
      <c r="AQ73" s="5">
        <f t="shared" si="88"/>
        <v>3.6653006496223515E-6</v>
      </c>
      <c r="AR73" s="5">
        <f t="shared" si="89"/>
        <v>2.0151590287638743E-7</v>
      </c>
      <c r="AS73" s="5">
        <f t="shared" si="90"/>
        <v>4.9404343076602637E-7</v>
      </c>
      <c r="AT73" s="5">
        <f t="shared" si="91"/>
        <v>6.0560707120168797E-7</v>
      </c>
      <c r="AU73" s="5">
        <f t="shared" si="92"/>
        <v>4.9490915420238251E-7</v>
      </c>
      <c r="AV73" s="5">
        <f t="shared" si="93"/>
        <v>3.0333414505956034E-7</v>
      </c>
      <c r="AW73" s="5">
        <f t="shared" si="94"/>
        <v>2.05507607471217E-9</v>
      </c>
      <c r="AX73" s="5">
        <f t="shared" si="95"/>
        <v>2.1210719407957386E-2</v>
      </c>
      <c r="AY73" s="5">
        <f t="shared" si="96"/>
        <v>4.3035108173543127E-3</v>
      </c>
      <c r="AZ73" s="5">
        <f t="shared" si="97"/>
        <v>4.3657654884014834E-4</v>
      </c>
      <c r="BA73" s="5">
        <f t="shared" si="98"/>
        <v>2.952613824485902E-5</v>
      </c>
      <c r="BB73" s="5">
        <f t="shared" si="99"/>
        <v>1.4976631967016128E-6</v>
      </c>
      <c r="BC73" s="5">
        <f t="shared" si="100"/>
        <v>6.0773136863437581E-8</v>
      </c>
      <c r="BD73" s="5">
        <f t="shared" si="101"/>
        <v>6.814367861344259E-9</v>
      </c>
      <c r="BE73" s="5">
        <f t="shared" si="102"/>
        <v>1.6706342420952165E-8</v>
      </c>
      <c r="BF73" s="5">
        <f t="shared" si="103"/>
        <v>2.0478926495101776E-8</v>
      </c>
      <c r="BG73" s="5">
        <f t="shared" si="104"/>
        <v>1.6735617321232053E-8</v>
      </c>
      <c r="BH73" s="5">
        <f t="shared" si="105"/>
        <v>1.0257406089732531E-8</v>
      </c>
      <c r="BI73" s="5">
        <f t="shared" si="106"/>
        <v>5.0294830561738122E-9</v>
      </c>
      <c r="BJ73" s="8">
        <f t="shared" si="107"/>
        <v>0.85725348310878868</v>
      </c>
      <c r="BK73" s="8">
        <f t="shared" si="108"/>
        <v>0.11421866079986007</v>
      </c>
      <c r="BL73" s="8">
        <f t="shared" si="109"/>
        <v>1.9847277602698173E-2</v>
      </c>
      <c r="BM73" s="8">
        <f t="shared" si="110"/>
        <v>0.48228551134515019</v>
      </c>
      <c r="BN73" s="8">
        <f t="shared" si="111"/>
        <v>0.50482830627955833</v>
      </c>
    </row>
    <row r="74" spans="1:66" x14ac:dyDescent="0.25">
      <c r="A74" t="s">
        <v>154</v>
      </c>
      <c r="B74" t="s">
        <v>169</v>
      </c>
      <c r="C74" t="s">
        <v>170</v>
      </c>
      <c r="D74" s="4" t="s">
        <v>440</v>
      </c>
      <c r="E74">
        <f>VLOOKUP(A74,home!$A$2:$E$405,3,FALSE)</f>
        <v>1.33009708737864</v>
      </c>
      <c r="F74">
        <f>VLOOKUP(B74,home!$B$2:$E$405,3,FALSE)</f>
        <v>0.75</v>
      </c>
      <c r="G74">
        <f>VLOOKUP(C74,away!$B$2:$E$405,4,FALSE)</f>
        <v>0.82</v>
      </c>
      <c r="H74">
        <f>VLOOKUP(A74,away!$A$2:$E$405,3,FALSE)</f>
        <v>1.0485436893203901</v>
      </c>
      <c r="I74">
        <f>VLOOKUP(C74,away!$B$2:$E$405,3,FALSE)</f>
        <v>0.55000000000000004</v>
      </c>
      <c r="J74">
        <f>VLOOKUP(B74,home!$B$2:$E$405,4,FALSE)</f>
        <v>1.05</v>
      </c>
      <c r="K74" s="3">
        <f t="shared" si="56"/>
        <v>0.81800970873786361</v>
      </c>
      <c r="L74" s="3">
        <f t="shared" si="57"/>
        <v>0.60553398058252539</v>
      </c>
      <c r="M74" s="5">
        <f t="shared" si="58"/>
        <v>0.24085897341578044</v>
      </c>
      <c r="N74" s="5">
        <f t="shared" si="59"/>
        <v>0.1970249786907434</v>
      </c>
      <c r="O74" s="5">
        <f t="shared" si="60"/>
        <v>0.14584829293147822</v>
      </c>
      <c r="P74" s="5">
        <f t="shared" si="61"/>
        <v>0.11930531962079309</v>
      </c>
      <c r="Q74" s="5">
        <f t="shared" si="62"/>
        <v>8.0584172716449382E-2</v>
      </c>
      <c r="R74" s="5">
        <f t="shared" si="63"/>
        <v>4.4158048689982098E-2</v>
      </c>
      <c r="S74" s="5">
        <f t="shared" si="64"/>
        <v>1.4773955779974934E-2</v>
      </c>
      <c r="T74" s="5">
        <f t="shared" si="65"/>
        <v>4.8796454876941335E-2</v>
      </c>
      <c r="U74" s="5">
        <f t="shared" si="66"/>
        <v>3.6121712547324651E-2</v>
      </c>
      <c r="V74" s="5">
        <f t="shared" si="67"/>
        <v>8.1311367090164996E-4</v>
      </c>
      <c r="W74" s="5">
        <f t="shared" si="68"/>
        <v>2.1972878550888152E-2</v>
      </c>
      <c r="X74" s="5">
        <f t="shared" si="69"/>
        <v>1.3305324613775696E-2</v>
      </c>
      <c r="Y74" s="5">
        <f t="shared" si="70"/>
        <v>4.028413088161124E-3</v>
      </c>
      <c r="Z74" s="5">
        <f t="shared" si="71"/>
        <v>8.9130663326672781E-3</v>
      </c>
      <c r="AA74" s="5">
        <f t="shared" si="72"/>
        <v>7.2909747947464184E-3</v>
      </c>
      <c r="AB74" s="5">
        <f t="shared" si="73"/>
        <v>2.9820440841328111E-3</v>
      </c>
      <c r="AC74" s="5">
        <f t="shared" si="74"/>
        <v>2.5172610609854992E-5</v>
      </c>
      <c r="AD74" s="5">
        <f t="shared" si="75"/>
        <v>4.493506995886117E-3</v>
      </c>
      <c r="AE74" s="5">
        <f t="shared" si="76"/>
        <v>2.7209711779943458E-3</v>
      </c>
      <c r="AF74" s="5">
        <f t="shared" si="77"/>
        <v>8.2382025423061969E-4</v>
      </c>
      <c r="AG74" s="5">
        <f t="shared" si="78"/>
        <v>1.6628371927625843E-4</v>
      </c>
      <c r="AH74" s="5">
        <f t="shared" si="79"/>
        <v>1.349291133904027E-3</v>
      </c>
      <c r="AI74" s="5">
        <f t="shared" si="80"/>
        <v>1.1037332474474147E-3</v>
      </c>
      <c r="AJ74" s="5">
        <f t="shared" si="81"/>
        <v>4.5143225613437801E-4</v>
      </c>
      <c r="AK74" s="5">
        <f t="shared" si="82"/>
        <v>1.230919894517864E-4</v>
      </c>
      <c r="AL74" s="5">
        <f t="shared" si="83"/>
        <v>4.9875266209230723E-7</v>
      </c>
      <c r="AM74" s="5">
        <f t="shared" si="84"/>
        <v>7.3514646978327109E-4</v>
      </c>
      <c r="AN74" s="5">
        <f t="shared" si="85"/>
        <v>4.4515616815905541E-4</v>
      </c>
      <c r="AO74" s="5">
        <f t="shared" si="86"/>
        <v>1.3477859324310842E-4</v>
      </c>
      <c r="AP74" s="5">
        <f t="shared" si="87"/>
        <v>2.7204339354604173E-5</v>
      </c>
      <c r="AQ74" s="5">
        <f t="shared" si="88"/>
        <v>4.1182879746278283E-6</v>
      </c>
      <c r="AR74" s="5">
        <f t="shared" si="89"/>
        <v>1.6340832625552301E-4</v>
      </c>
      <c r="AS74" s="5">
        <f t="shared" si="90"/>
        <v>1.3366959736562216E-4</v>
      </c>
      <c r="AT74" s="5">
        <f t="shared" si="91"/>
        <v>5.4671514204080037E-5</v>
      </c>
      <c r="AU74" s="5">
        <f t="shared" si="92"/>
        <v>1.4907276470112494E-5</v>
      </c>
      <c r="AV74" s="5">
        <f t="shared" si="93"/>
        <v>3.0485742208478821E-6</v>
      </c>
      <c r="AW74" s="5">
        <f t="shared" si="94"/>
        <v>6.8624580644733348E-9</v>
      </c>
      <c r="AX74" s="5">
        <f t="shared" si="95"/>
        <v>1.0022615827118034E-4</v>
      </c>
      <c r="AY74" s="5">
        <f t="shared" si="96"/>
        <v>6.0690344576442036E-5</v>
      </c>
      <c r="AZ74" s="5">
        <f t="shared" si="97"/>
        <v>1.8375032967149013E-5</v>
      </c>
      <c r="BA74" s="5">
        <f t="shared" si="98"/>
        <v>3.7089022853109588E-6</v>
      </c>
      <c r="BB74" s="5">
        <f t="shared" si="99"/>
        <v>5.6146659110399244E-7</v>
      </c>
      <c r="BC74" s="5">
        <f t="shared" si="100"/>
        <v>6.799741997506037E-8</v>
      </c>
      <c r="BD74" s="5">
        <f t="shared" si="101"/>
        <v>1.6491549042972469E-5</v>
      </c>
      <c r="BE74" s="5">
        <f t="shared" si="102"/>
        <v>1.3490247229278101E-5</v>
      </c>
      <c r="BF74" s="5">
        <f t="shared" si="103"/>
        <v>5.5175766034117743E-6</v>
      </c>
      <c r="BG74" s="5">
        <f t="shared" si="104"/>
        <v>1.5044770767652388E-6</v>
      </c>
      <c r="BH74" s="5">
        <f t="shared" si="105"/>
        <v>3.0766921384188135E-7</v>
      </c>
      <c r="BI74" s="5">
        <f t="shared" si="106"/>
        <v>5.033528080048098E-8</v>
      </c>
      <c r="BJ74" s="8">
        <f t="shared" si="107"/>
        <v>0.37544683844497223</v>
      </c>
      <c r="BK74" s="8">
        <f t="shared" si="108"/>
        <v>0.37583772419529854</v>
      </c>
      <c r="BL74" s="8">
        <f t="shared" si="109"/>
        <v>0.23983568881756503</v>
      </c>
      <c r="BM74" s="8">
        <f t="shared" si="110"/>
        <v>0.17219284824315806</v>
      </c>
      <c r="BN74" s="8">
        <f t="shared" si="111"/>
        <v>0.82777978606522651</v>
      </c>
    </row>
    <row r="75" spans="1:66" x14ac:dyDescent="0.25">
      <c r="A75" t="s">
        <v>154</v>
      </c>
      <c r="B75" t="s">
        <v>171</v>
      </c>
      <c r="C75" t="s">
        <v>172</v>
      </c>
      <c r="D75" s="4" t="s">
        <v>440</v>
      </c>
      <c r="E75">
        <f>VLOOKUP(A75,home!$A$2:$E$405,3,FALSE)</f>
        <v>1.33009708737864</v>
      </c>
      <c r="F75">
        <f>VLOOKUP(B75,home!$B$2:$E$405,3,FALSE)</f>
        <v>0.68</v>
      </c>
      <c r="G75">
        <f>VLOOKUP(C75,away!$B$2:$E$405,4,FALSE)</f>
        <v>1.3</v>
      </c>
      <c r="H75">
        <f>VLOOKUP(A75,away!$A$2:$E$405,3,FALSE)</f>
        <v>1.0485436893203901</v>
      </c>
      <c r="I75">
        <f>VLOOKUP(C75,away!$B$2:$E$405,3,FALSE)</f>
        <v>0.48</v>
      </c>
      <c r="J75">
        <f>VLOOKUP(B75,home!$B$2:$E$405,4,FALSE)</f>
        <v>1.1299999999999999</v>
      </c>
      <c r="K75" s="3">
        <f t="shared" si="56"/>
        <v>1.1758058252427179</v>
      </c>
      <c r="L75" s="3">
        <f t="shared" si="57"/>
        <v>0.56873009708737954</v>
      </c>
      <c r="M75" s="5">
        <f t="shared" si="58"/>
        <v>0.17472605661573859</v>
      </c>
      <c r="N75" s="5">
        <f t="shared" si="59"/>
        <v>0.20544391519047436</v>
      </c>
      <c r="O75" s="5">
        <f t="shared" si="60"/>
        <v>9.9371967142763973E-2</v>
      </c>
      <c r="P75" s="5">
        <f t="shared" si="61"/>
        <v>0.11684213783228985</v>
      </c>
      <c r="Q75" s="5">
        <f t="shared" si="62"/>
        <v>0.12078107612081536</v>
      </c>
      <c r="R75" s="5">
        <f t="shared" si="63"/>
        <v>2.8257914260434024E-2</v>
      </c>
      <c r="S75" s="5">
        <f t="shared" si="64"/>
        <v>1.9533556467830941E-2</v>
      </c>
      <c r="T75" s="5">
        <f t="shared" si="65"/>
        <v>6.8691833148509504E-2</v>
      </c>
      <c r="U75" s="5">
        <f t="shared" si="66"/>
        <v>3.3225820196627592E-2</v>
      </c>
      <c r="V75" s="5">
        <f t="shared" si="67"/>
        <v>1.4513783216333757E-3</v>
      </c>
      <c r="W75" s="5">
        <f t="shared" si="68"/>
        <v>4.7338364293979598E-2</v>
      </c>
      <c r="X75" s="5">
        <f t="shared" si="69"/>
        <v>2.6922752520872759E-2</v>
      </c>
      <c r="Y75" s="5">
        <f t="shared" si="70"/>
        <v>7.6558898275277277E-3</v>
      </c>
      <c r="Z75" s="5">
        <f t="shared" si="71"/>
        <v>5.3570421069411636E-3</v>
      </c>
      <c r="AA75" s="5">
        <f t="shared" si="72"/>
        <v>6.2988413154119434E-3</v>
      </c>
      <c r="AB75" s="5">
        <f t="shared" si="73"/>
        <v>3.7031071554704349E-3</v>
      </c>
      <c r="AC75" s="5">
        <f t="shared" si="74"/>
        <v>6.0660008725842598E-5</v>
      </c>
      <c r="AD75" s="5">
        <f t="shared" si="75"/>
        <v>1.3915181123580771E-2</v>
      </c>
      <c r="AE75" s="5">
        <f t="shared" si="76"/>
        <v>7.9139823114025634E-3</v>
      </c>
      <c r="AF75" s="5">
        <f t="shared" si="77"/>
        <v>2.2504599641558921E-3</v>
      </c>
      <c r="AG75" s="5">
        <f t="shared" si="78"/>
        <v>4.2663477130188045E-4</v>
      </c>
      <c r="AH75" s="5">
        <f t="shared" si="79"/>
        <v>7.6167776939545706E-4</v>
      </c>
      <c r="AI75" s="5">
        <f t="shared" si="80"/>
        <v>8.9558515821305796E-4</v>
      </c>
      <c r="AJ75" s="5">
        <f t="shared" si="81"/>
        <v>5.2651712301391752E-4</v>
      </c>
      <c r="AK75" s="5">
        <f t="shared" si="82"/>
        <v>2.0636063344326691E-4</v>
      </c>
      <c r="AL75" s="5">
        <f t="shared" si="83"/>
        <v>1.6225731268096117E-6</v>
      </c>
      <c r="AM75" s="5">
        <f t="shared" si="84"/>
        <v>3.2723102048827545E-3</v>
      </c>
      <c r="AN75" s="5">
        <f t="shared" si="85"/>
        <v>1.8610613005229917E-3</v>
      </c>
      <c r="AO75" s="5">
        <f t="shared" si="86"/>
        <v>5.2922078706600293E-4</v>
      </c>
      <c r="AP75" s="5">
        <f t="shared" si="87"/>
        <v>1.0032792986956911E-4</v>
      </c>
      <c r="AQ75" s="5">
        <f t="shared" si="88"/>
        <v>1.426487832382396E-5</v>
      </c>
      <c r="AR75" s="5">
        <f t="shared" si="89"/>
        <v>8.6637814347515423E-5</v>
      </c>
      <c r="AS75" s="5">
        <f t="shared" si="90"/>
        <v>1.0186924679610575E-4</v>
      </c>
      <c r="AT75" s="5">
        <f t="shared" si="91"/>
        <v>5.9889226897974627E-5</v>
      </c>
      <c r="AU75" s="5">
        <f t="shared" si="92"/>
        <v>2.3472700618640474E-5</v>
      </c>
      <c r="AV75" s="5">
        <f t="shared" si="93"/>
        <v>6.8998345303939526E-6</v>
      </c>
      <c r="AW75" s="5">
        <f t="shared" si="94"/>
        <v>3.0140024237197361E-8</v>
      </c>
      <c r="AX75" s="5">
        <f t="shared" si="95"/>
        <v>6.4126690015038862E-4</v>
      </c>
      <c r="AY75" s="5">
        <f t="shared" si="96"/>
        <v>3.6470778638145342E-4</v>
      </c>
      <c r="AZ75" s="5">
        <f t="shared" si="97"/>
        <v>1.0371014737862364E-4</v>
      </c>
      <c r="BA75" s="5">
        <f t="shared" si="98"/>
        <v>1.9661027395863691E-5</v>
      </c>
      <c r="BB75" s="5">
        <f t="shared" si="99"/>
        <v>2.7954545049217962E-6</v>
      </c>
      <c r="BC75" s="5">
        <f t="shared" si="100"/>
        <v>3.1797182239750523E-7</v>
      </c>
      <c r="BD75" s="5">
        <f t="shared" si="101"/>
        <v>8.2122554275501338E-6</v>
      </c>
      <c r="BE75" s="5">
        <f t="shared" si="102"/>
        <v>9.6560177700945749E-6</v>
      </c>
      <c r="BF75" s="5">
        <f t="shared" si="103"/>
        <v>5.6768009713622021E-6</v>
      </c>
      <c r="BG75" s="5">
        <f t="shared" si="104"/>
        <v>2.2249385502903984E-6</v>
      </c>
      <c r="BH75" s="5">
        <f t="shared" si="105"/>
        <v>6.5402392705963438E-7</v>
      </c>
      <c r="BI75" s="5">
        <f t="shared" si="106"/>
        <v>1.5380102865696724E-7</v>
      </c>
      <c r="BJ75" s="8">
        <f t="shared" si="107"/>
        <v>0.50824973366091908</v>
      </c>
      <c r="BK75" s="8">
        <f t="shared" si="108"/>
        <v>0.31298011960572691</v>
      </c>
      <c r="BL75" s="8">
        <f t="shared" si="109"/>
        <v>0.1735531374156393</v>
      </c>
      <c r="BM75" s="8">
        <f t="shared" si="110"/>
        <v>0.25435228798035331</v>
      </c>
      <c r="BN75" s="8">
        <f t="shared" si="111"/>
        <v>0.74542306716251605</v>
      </c>
    </row>
    <row r="76" spans="1:66" x14ac:dyDescent="0.25">
      <c r="A76" t="s">
        <v>154</v>
      </c>
      <c r="B76" t="s">
        <v>173</v>
      </c>
      <c r="C76" t="s">
        <v>174</v>
      </c>
      <c r="D76" s="4" t="s">
        <v>440</v>
      </c>
      <c r="E76">
        <f>VLOOKUP(A76,home!$A$2:$E$405,3,FALSE)</f>
        <v>1.33009708737864</v>
      </c>
      <c r="F76">
        <f>VLOOKUP(B76,home!$B$2:$E$405,3,FALSE)</f>
        <v>0.84</v>
      </c>
      <c r="G76">
        <f>VLOOKUP(C76,away!$B$2:$E$405,4,FALSE)</f>
        <v>0.84</v>
      </c>
      <c r="H76">
        <f>VLOOKUP(A76,away!$A$2:$E$405,3,FALSE)</f>
        <v>1.0485436893203901</v>
      </c>
      <c r="I76">
        <f>VLOOKUP(C76,away!$B$2:$E$405,3,FALSE)</f>
        <v>1.0900000000000001</v>
      </c>
      <c r="J76">
        <f>VLOOKUP(B76,home!$B$2:$E$405,4,FALSE)</f>
        <v>1.06</v>
      </c>
      <c r="K76" s="3">
        <f t="shared" ref="K76:K139" si="112">E76*F76*G76</f>
        <v>0.93851650485436833</v>
      </c>
      <c r="L76" s="3">
        <f t="shared" ref="L76:L139" si="113">H76*I76*J76</f>
        <v>1.2114873786407789</v>
      </c>
      <c r="M76" s="5">
        <f t="shared" si="58"/>
        <v>0.11648370540871389</v>
      </c>
      <c r="N76" s="5">
        <f t="shared" si="59"/>
        <v>0.10932188007267202</v>
      </c>
      <c r="O76" s="5">
        <f t="shared" si="60"/>
        <v>0.14111853891996753</v>
      </c>
      <c r="P76" s="5">
        <f t="shared" si="61"/>
        <v>0.13244207791732304</v>
      </c>
      <c r="Q76" s="5">
        <f t="shared" si="62"/>
        <v>5.1300194394956276E-2</v>
      </c>
      <c r="R76" s="5">
        <f t="shared" si="63"/>
        <v>8.5481664396884136E-2</v>
      </c>
      <c r="S76" s="5">
        <f t="shared" si="64"/>
        <v>3.7646690456642359E-2</v>
      </c>
      <c r="T76" s="5">
        <f t="shared" si="65"/>
        <v>6.2149538031307967E-2</v>
      </c>
      <c r="U76" s="5">
        <f t="shared" si="66"/>
        <v>8.0225952898897779E-2</v>
      </c>
      <c r="V76" s="5">
        <f t="shared" si="67"/>
        <v>4.7560356601840667E-3</v>
      </c>
      <c r="W76" s="5">
        <f t="shared" si="68"/>
        <v>1.6048693047301343E-2</v>
      </c>
      <c r="X76" s="5">
        <f t="shared" si="69"/>
        <v>1.9442789070485602E-2</v>
      </c>
      <c r="Y76" s="5">
        <f t="shared" si="70"/>
        <v>1.17773467822341E-2</v>
      </c>
      <c r="Z76" s="5">
        <f t="shared" si="71"/>
        <v>3.4519985840677322E-2</v>
      </c>
      <c r="AA76" s="5">
        <f t="shared" si="72"/>
        <v>3.2397576458814754E-2</v>
      </c>
      <c r="AB76" s="5">
        <f t="shared" si="73"/>
        <v>1.5202830111939493E-2</v>
      </c>
      <c r="AC76" s="5">
        <f t="shared" si="74"/>
        <v>3.3797605171121195E-4</v>
      </c>
      <c r="AD76" s="5">
        <f t="shared" si="75"/>
        <v>3.7654908265584638E-3</v>
      </c>
      <c r="AE76" s="5">
        <f t="shared" si="76"/>
        <v>4.5618446107632141E-3</v>
      </c>
      <c r="AF76" s="5">
        <f t="shared" si="77"/>
        <v>2.7633085846300461E-3</v>
      </c>
      <c r="AG76" s="5">
        <f t="shared" si="78"/>
        <v>1.1159044911896719E-3</v>
      </c>
      <c r="AH76" s="5">
        <f t="shared" si="79"/>
        <v>1.0455131789209744E-2</v>
      </c>
      <c r="AI76" s="5">
        <f t="shared" si="80"/>
        <v>9.8123137446009256E-3</v>
      </c>
      <c r="AJ76" s="5">
        <f t="shared" si="81"/>
        <v>4.604509200058669E-3</v>
      </c>
      <c r="AK76" s="5">
        <f t="shared" si="82"/>
        <v>1.4404692936696155E-3</v>
      </c>
      <c r="AL76" s="5">
        <f t="shared" si="83"/>
        <v>1.5371163002710233E-5</v>
      </c>
      <c r="AM76" s="5">
        <f t="shared" si="84"/>
        <v>7.067950579205674E-4</v>
      </c>
      <c r="AN76" s="5">
        <f t="shared" si="85"/>
        <v>8.5627329195644584E-4</v>
      </c>
      <c r="AO76" s="5">
        <f t="shared" si="86"/>
        <v>5.1868214293621269E-4</v>
      </c>
      <c r="AP76" s="5">
        <f t="shared" si="87"/>
        <v>2.0945895656452468E-4</v>
      </c>
      <c r="AQ76" s="5">
        <f t="shared" si="88"/>
        <v>6.3439220555297198E-5</v>
      </c>
      <c r="AR76" s="5">
        <f t="shared" si="89"/>
        <v>2.5332520409307156E-3</v>
      </c>
      <c r="AS76" s="5">
        <f t="shared" si="90"/>
        <v>2.3774988513694901E-3</v>
      </c>
      <c r="AT76" s="5">
        <f t="shared" si="91"/>
        <v>1.1156609561412845E-3</v>
      </c>
      <c r="AU76" s="5">
        <f t="shared" si="92"/>
        <v>3.490220737200671E-4</v>
      </c>
      <c r="AV76" s="5">
        <f t="shared" si="93"/>
        <v>8.1890744186195242E-5</v>
      </c>
      <c r="AW76" s="5">
        <f t="shared" si="94"/>
        <v>4.8547294923299904E-7</v>
      </c>
      <c r="AX76" s="5">
        <f t="shared" si="95"/>
        <v>1.1055647123465858E-4</v>
      </c>
      <c r="AY76" s="5">
        <f t="shared" si="96"/>
        <v>1.3393776952785123E-4</v>
      </c>
      <c r="AZ76" s="5">
        <f t="shared" si="97"/>
        <v>8.1131958653144666E-5</v>
      </c>
      <c r="BA76" s="5">
        <f t="shared" si="98"/>
        <v>3.2763447970896765E-5</v>
      </c>
      <c r="BB76" s="5">
        <f t="shared" si="99"/>
        <v>9.923125924373818E-6</v>
      </c>
      <c r="BC76" s="5">
        <f t="shared" si="100"/>
        <v>2.4043483628083967E-6</v>
      </c>
      <c r="BD76" s="5">
        <f t="shared" si="101"/>
        <v>5.115004790839262E-4</v>
      </c>
      <c r="BE76" s="5">
        <f t="shared" si="102"/>
        <v>4.8005164186118123E-4</v>
      </c>
      <c r="BF76" s="5">
        <f t="shared" si="103"/>
        <v>2.2526819453457837E-4</v>
      </c>
      <c r="BG76" s="5">
        <f t="shared" si="104"/>
        <v>7.0472639529815483E-5</v>
      </c>
      <c r="BH76" s="5">
        <f t="shared" si="105"/>
        <v>1.6534933834846051E-5</v>
      </c>
      <c r="BI76" s="5">
        <f t="shared" si="106"/>
        <v>3.1036616621355918E-6</v>
      </c>
      <c r="BJ76" s="8">
        <f t="shared" si="107"/>
        <v>0.28497235570370538</v>
      </c>
      <c r="BK76" s="8">
        <f t="shared" si="108"/>
        <v>0.29181579442710515</v>
      </c>
      <c r="BL76" s="8">
        <f t="shared" si="109"/>
        <v>0.38850324303089684</v>
      </c>
      <c r="BM76" s="8">
        <f t="shared" si="110"/>
        <v>0.36352986559528916</v>
      </c>
      <c r="BN76" s="8">
        <f t="shared" si="111"/>
        <v>0.63614806111051692</v>
      </c>
    </row>
    <row r="77" spans="1:66" x14ac:dyDescent="0.25">
      <c r="A77" t="s">
        <v>175</v>
      </c>
      <c r="B77" t="s">
        <v>176</v>
      </c>
      <c r="C77" t="s">
        <v>177</v>
      </c>
      <c r="D77" s="4" t="s">
        <v>440</v>
      </c>
      <c r="E77">
        <f>VLOOKUP(A77,home!$A$2:$E$405,3,FALSE)</f>
        <v>1.19354838709677</v>
      </c>
      <c r="F77">
        <f>VLOOKUP(B77,home!$B$2:$E$405,3,FALSE)</f>
        <v>0.84</v>
      </c>
      <c r="G77">
        <f>VLOOKUP(C77,away!$B$2:$E$405,4,FALSE)</f>
        <v>0.93</v>
      </c>
      <c r="H77">
        <f>VLOOKUP(A77,away!$A$2:$E$405,3,FALSE)</f>
        <v>1.0967741935483899</v>
      </c>
      <c r="I77">
        <f>VLOOKUP(C77,away!$B$2:$E$405,3,FALSE)</f>
        <v>0.19</v>
      </c>
      <c r="J77">
        <f>VLOOKUP(B77,home!$B$2:$E$405,4,FALSE)</f>
        <v>0.71</v>
      </c>
      <c r="K77" s="3">
        <f t="shared" si="112"/>
        <v>0.93239999999999679</v>
      </c>
      <c r="L77" s="3">
        <f t="shared" si="113"/>
        <v>0.14795483870967779</v>
      </c>
      <c r="M77" s="5">
        <f t="shared" si="58"/>
        <v>0.3394750453836024</v>
      </c>
      <c r="N77" s="5">
        <f t="shared" si="59"/>
        <v>0.3165265323156698</v>
      </c>
      <c r="O77" s="5">
        <f t="shared" si="60"/>
        <v>5.0226975585691433E-2</v>
      </c>
      <c r="P77" s="5">
        <f t="shared" si="61"/>
        <v>4.6831632036098525E-2</v>
      </c>
      <c r="Q77" s="5">
        <f t="shared" si="62"/>
        <v>0.14756466936556475</v>
      </c>
      <c r="R77" s="5">
        <f t="shared" si="63"/>
        <v>3.7156620358279502E-3</v>
      </c>
      <c r="S77" s="5">
        <f t="shared" si="64"/>
        <v>1.6151421061644171E-3</v>
      </c>
      <c r="T77" s="5">
        <f t="shared" si="65"/>
        <v>2.183290685522906E-2</v>
      </c>
      <c r="U77" s="5">
        <f t="shared" si="66"/>
        <v>3.4644832822059686E-3</v>
      </c>
      <c r="V77" s="5">
        <f t="shared" si="67"/>
        <v>2.4757094104395229E-5</v>
      </c>
      <c r="W77" s="5">
        <f t="shared" si="68"/>
        <v>4.5863099238817373E-2</v>
      </c>
      <c r="X77" s="5">
        <f t="shared" si="69"/>
        <v>6.7856674506051699E-3</v>
      </c>
      <c r="Y77" s="5">
        <f t="shared" si="70"/>
        <v>5.0198616659589924E-4</v>
      </c>
      <c r="Z77" s="5">
        <f t="shared" si="71"/>
        <v>1.8325005907019907E-4</v>
      </c>
      <c r="AA77" s="5">
        <f t="shared" si="72"/>
        <v>1.7086235507705302E-4</v>
      </c>
      <c r="AB77" s="5">
        <f t="shared" si="73"/>
        <v>7.9656029936921849E-5</v>
      </c>
      <c r="AC77" s="5">
        <f t="shared" si="74"/>
        <v>2.1345735444080607E-7</v>
      </c>
      <c r="AD77" s="5">
        <f t="shared" si="75"/>
        <v>1.069068843256829E-2</v>
      </c>
      <c r="AE77" s="5">
        <f t="shared" si="76"/>
        <v>1.5817390827360591E-3</v>
      </c>
      <c r="AF77" s="5">
        <f t="shared" si="77"/>
        <v>1.1701297543350366E-4</v>
      </c>
      <c r="AG77" s="5">
        <f t="shared" si="78"/>
        <v>5.7708786357345061E-6</v>
      </c>
      <c r="AH77" s="5">
        <f t="shared" si="79"/>
        <v>6.778183233317558E-6</v>
      </c>
      <c r="AI77" s="5">
        <f t="shared" si="80"/>
        <v>6.3199780467452685E-6</v>
      </c>
      <c r="AJ77" s="5">
        <f t="shared" si="81"/>
        <v>2.9463737653926344E-6</v>
      </c>
      <c r="AK77" s="5">
        <f t="shared" si="82"/>
        <v>9.1573296628402774E-7</v>
      </c>
      <c r="AL77" s="5">
        <f t="shared" si="83"/>
        <v>1.1778840789048189E-9</v>
      </c>
      <c r="AM77" s="5">
        <f t="shared" si="84"/>
        <v>1.9935995789053286E-3</v>
      </c>
      <c r="AN77" s="5">
        <f t="shared" si="85"/>
        <v>2.9496270414861942E-4</v>
      </c>
      <c r="AO77" s="5">
        <f t="shared" si="86"/>
        <v>2.1820579658839697E-5</v>
      </c>
      <c r="AP77" s="5">
        <f t="shared" si="87"/>
        <v>1.0761534479917676E-6</v>
      </c>
      <c r="AQ77" s="5">
        <f t="shared" si="88"/>
        <v>3.9805527456121396E-8</v>
      </c>
      <c r="AR77" s="5">
        <f t="shared" si="89"/>
        <v>2.0057300140602838E-7</v>
      </c>
      <c r="AS77" s="5">
        <f t="shared" si="90"/>
        <v>1.8701426651098022E-7</v>
      </c>
      <c r="AT77" s="5">
        <f t="shared" si="91"/>
        <v>8.7186051047418675E-8</v>
      </c>
      <c r="AU77" s="5">
        <f t="shared" si="92"/>
        <v>2.7097424665537636E-8</v>
      </c>
      <c r="AV77" s="5">
        <f t="shared" si="93"/>
        <v>6.3164096895367989E-9</v>
      </c>
      <c r="AW77" s="5">
        <f t="shared" si="94"/>
        <v>4.5136875068482276E-12</v>
      </c>
      <c r="AX77" s="5">
        <f t="shared" si="95"/>
        <v>3.0980537456188684E-4</v>
      </c>
      <c r="AY77" s="5">
        <f t="shared" si="96"/>
        <v>4.5837204224695276E-5</v>
      </c>
      <c r="AZ77" s="5">
        <f t="shared" si="97"/>
        <v>3.3909180789836756E-6</v>
      </c>
      <c r="BA77" s="5">
        <f t="shared" si="98"/>
        <v>1.6723424581792002E-7</v>
      </c>
      <c r="BB77" s="5">
        <f t="shared" si="99"/>
        <v>6.18577896668124E-9</v>
      </c>
      <c r="BC77" s="5">
        <f t="shared" si="100"/>
        <v>1.8304318586180812E-10</v>
      </c>
      <c r="BD77" s="5">
        <f t="shared" si="101"/>
        <v>4.9459576787574798E-9</v>
      </c>
      <c r="BE77" s="5">
        <f t="shared" si="102"/>
        <v>4.6116109396734576E-9</v>
      </c>
      <c r="BF77" s="5">
        <f t="shared" si="103"/>
        <v>2.1499330200757586E-9</v>
      </c>
      <c r="BG77" s="5">
        <f t="shared" si="104"/>
        <v>6.6819918263954367E-10</v>
      </c>
      <c r="BH77" s="5">
        <f t="shared" si="105"/>
        <v>1.5575722947327703E-10</v>
      </c>
      <c r="BI77" s="5">
        <f t="shared" si="106"/>
        <v>2.9045608152176615E-11</v>
      </c>
      <c r="BJ77" s="8">
        <f t="shared" si="107"/>
        <v>0.55414077868347744</v>
      </c>
      <c r="BK77" s="8">
        <f t="shared" si="108"/>
        <v>0.38799262845943294</v>
      </c>
      <c r="BL77" s="8">
        <f t="shared" si="109"/>
        <v>5.7675120304408037E-2</v>
      </c>
      <c r="BM77" s="8">
        <f t="shared" si="110"/>
        <v>9.5605423584222776E-2</v>
      </c>
      <c r="BN77" s="8">
        <f t="shared" si="111"/>
        <v>0.90434051672245497</v>
      </c>
    </row>
    <row r="78" spans="1:66" x14ac:dyDescent="0.25">
      <c r="A78" t="s">
        <v>175</v>
      </c>
      <c r="B78" t="s">
        <v>178</v>
      </c>
      <c r="C78" t="s">
        <v>179</v>
      </c>
      <c r="D78" s="4" t="s">
        <v>440</v>
      </c>
      <c r="E78">
        <f>VLOOKUP(A78,home!$A$2:$E$405,3,FALSE)</f>
        <v>1.19354838709677</v>
      </c>
      <c r="F78">
        <f>VLOOKUP(B78,home!$B$2:$E$405,3,FALSE)</f>
        <v>0.31</v>
      </c>
      <c r="G78">
        <f>VLOOKUP(C78,away!$B$2:$E$405,4,FALSE)</f>
        <v>0.65</v>
      </c>
      <c r="H78">
        <f>VLOOKUP(A78,away!$A$2:$E$405,3,FALSE)</f>
        <v>1.0967741935483899</v>
      </c>
      <c r="I78">
        <f>VLOOKUP(C78,away!$B$2:$E$405,3,FALSE)</f>
        <v>0.84</v>
      </c>
      <c r="J78">
        <f>VLOOKUP(B78,home!$B$2:$E$405,4,FALSE)</f>
        <v>1.1399999999999999</v>
      </c>
      <c r="K78" s="3">
        <f t="shared" si="112"/>
        <v>0.24049999999999919</v>
      </c>
      <c r="L78" s="3">
        <f t="shared" si="113"/>
        <v>1.050270967741938</v>
      </c>
      <c r="M78" s="5">
        <f t="shared" si="58"/>
        <v>0.27505863998394597</v>
      </c>
      <c r="N78" s="5">
        <f t="shared" si="59"/>
        <v>6.615160291613878E-2</v>
      </c>
      <c r="O78" s="5">
        <f t="shared" si="60"/>
        <v>0.28888610400172027</v>
      </c>
      <c r="P78" s="5">
        <f t="shared" si="61"/>
        <v>6.9477108012413483E-2</v>
      </c>
      <c r="Q78" s="5">
        <f t="shared" si="62"/>
        <v>7.954730250665662E-3</v>
      </c>
      <c r="R78" s="5">
        <f t="shared" si="63"/>
        <v>0.15170434400854241</v>
      </c>
      <c r="S78" s="5">
        <f t="shared" si="64"/>
        <v>4.3873085917700188E-3</v>
      </c>
      <c r="T78" s="5">
        <f t="shared" si="65"/>
        <v>8.3546222384926951E-3</v>
      </c>
      <c r="U78" s="5">
        <f t="shared" si="66"/>
        <v>3.6484894734054328E-2</v>
      </c>
      <c r="V78" s="5">
        <f t="shared" si="67"/>
        <v>1.2313233479231369E-4</v>
      </c>
      <c r="W78" s="5">
        <f t="shared" si="68"/>
        <v>6.3770420842836203E-4</v>
      </c>
      <c r="X78" s="5">
        <f t="shared" si="69"/>
        <v>6.6976221611916235E-4</v>
      </c>
      <c r="Y78" s="5">
        <f t="shared" si="70"/>
        <v>3.5171590544022876E-4</v>
      </c>
      <c r="Z78" s="5">
        <f t="shared" si="71"/>
        <v>5.3110222730835911E-2</v>
      </c>
      <c r="AA78" s="5">
        <f t="shared" si="72"/>
        <v>1.2773008566765992E-2</v>
      </c>
      <c r="AB78" s="5">
        <f t="shared" si="73"/>
        <v>1.5359542801536058E-3</v>
      </c>
      <c r="AC78" s="5">
        <f t="shared" si="74"/>
        <v>1.9438760687279144E-6</v>
      </c>
      <c r="AD78" s="5">
        <f t="shared" si="75"/>
        <v>3.8341965531755132E-5</v>
      </c>
      <c r="AE78" s="5">
        <f t="shared" si="76"/>
        <v>4.0269453244164494E-5</v>
      </c>
      <c r="AF78" s="5">
        <f t="shared" si="77"/>
        <v>2.1146918814593681E-5</v>
      </c>
      <c r="AG78" s="5">
        <f t="shared" si="78"/>
        <v>7.4033316293878346E-6</v>
      </c>
      <c r="AH78" s="5">
        <f t="shared" si="79"/>
        <v>1.3945031256126223E-2</v>
      </c>
      <c r="AI78" s="5">
        <f t="shared" si="80"/>
        <v>3.3537800170983451E-3</v>
      </c>
      <c r="AJ78" s="5">
        <f t="shared" si="81"/>
        <v>4.0329204705607467E-4</v>
      </c>
      <c r="AK78" s="5">
        <f t="shared" si="82"/>
        <v>3.2330579105661893E-5</v>
      </c>
      <c r="AL78" s="5">
        <f t="shared" si="83"/>
        <v>1.9640159290780707E-8</v>
      </c>
      <c r="AM78" s="5">
        <f t="shared" si="84"/>
        <v>1.8442485420774156E-6</v>
      </c>
      <c r="AN78" s="5">
        <f t="shared" si="85"/>
        <v>1.9369607010443056E-6</v>
      </c>
      <c r="AO78" s="5">
        <f t="shared" si="86"/>
        <v>1.0171667949819526E-6</v>
      </c>
      <c r="AP78" s="5">
        <f t="shared" si="87"/>
        <v>3.5610025137355363E-7</v>
      </c>
      <c r="AQ78" s="5">
        <f t="shared" si="88"/>
        <v>9.3500438905812359E-8</v>
      </c>
      <c r="AR78" s="5">
        <f t="shared" si="89"/>
        <v>2.9292122945126535E-3</v>
      </c>
      <c r="AS78" s="5">
        <f t="shared" si="90"/>
        <v>7.0447555683029073E-4</v>
      </c>
      <c r="AT78" s="5">
        <f t="shared" si="91"/>
        <v>8.4713185708842185E-5</v>
      </c>
      <c r="AU78" s="5">
        <f t="shared" si="92"/>
        <v>6.7911737209921617E-6</v>
      </c>
      <c r="AV78" s="5">
        <f t="shared" si="93"/>
        <v>4.0831931997465224E-7</v>
      </c>
      <c r="AW78" s="5">
        <f t="shared" si="94"/>
        <v>1.3780308693712854E-10</v>
      </c>
      <c r="AX78" s="5">
        <f t="shared" si="95"/>
        <v>7.3923629061602865E-8</v>
      </c>
      <c r="AY78" s="5">
        <f t="shared" si="96"/>
        <v>7.7639841433525695E-8</v>
      </c>
      <c r="AZ78" s="5">
        <f t="shared" si="97"/>
        <v>4.0771435698859811E-8</v>
      </c>
      <c r="BA78" s="5">
        <f t="shared" si="98"/>
        <v>1.42736850758899E-8</v>
      </c>
      <c r="BB78" s="5">
        <f t="shared" si="99"/>
        <v>3.7478092594746346E-9</v>
      </c>
      <c r="BC78" s="5">
        <f t="shared" si="100"/>
        <v>7.8724305157212438E-10</v>
      </c>
      <c r="BD78" s="5">
        <f t="shared" si="101"/>
        <v>5.1274443854656439E-4</v>
      </c>
      <c r="BE78" s="5">
        <f t="shared" si="102"/>
        <v>1.233150374704483E-4</v>
      </c>
      <c r="BF78" s="5">
        <f t="shared" si="103"/>
        <v>1.4828633255821361E-5</v>
      </c>
      <c r="BG78" s="5">
        <f t="shared" si="104"/>
        <v>1.1887620993416755E-6</v>
      </c>
      <c r="BH78" s="5">
        <f t="shared" si="105"/>
        <v>7.1474321222917984E-8</v>
      </c>
      <c r="BI78" s="5">
        <f t="shared" si="106"/>
        <v>3.4379148508223433E-9</v>
      </c>
      <c r="BJ78" s="8">
        <f t="shared" si="107"/>
        <v>8.4232758524876744E-2</v>
      </c>
      <c r="BK78" s="8">
        <f t="shared" si="108"/>
        <v>0.34904823007899122</v>
      </c>
      <c r="BL78" s="8">
        <f t="shared" si="109"/>
        <v>0.51349649180432388</v>
      </c>
      <c r="BM78" s="8">
        <f t="shared" si="110"/>
        <v>0.14065509646356289</v>
      </c>
      <c r="BN78" s="8">
        <f t="shared" si="111"/>
        <v>0.85923252917342652</v>
      </c>
    </row>
    <row r="79" spans="1:66" x14ac:dyDescent="0.25">
      <c r="A79" t="s">
        <v>24</v>
      </c>
      <c r="B79" t="s">
        <v>180</v>
      </c>
      <c r="C79" t="s">
        <v>181</v>
      </c>
      <c r="D79" s="4" t="s">
        <v>440</v>
      </c>
      <c r="E79">
        <f>VLOOKUP(A79,home!$A$2:$E$405,3,FALSE)</f>
        <v>1.61578947368421</v>
      </c>
      <c r="F79">
        <f>VLOOKUP(B79,home!$B$2:$E$405,3,FALSE)</f>
        <v>1.17</v>
      </c>
      <c r="G79">
        <f>VLOOKUP(C79,away!$B$2:$E$405,4,FALSE)</f>
        <v>0.55000000000000004</v>
      </c>
      <c r="H79">
        <f>VLOOKUP(A79,away!$A$2:$E$405,3,FALSE)</f>
        <v>1.46315789473684</v>
      </c>
      <c r="I79">
        <f>VLOOKUP(C79,away!$B$2:$E$405,3,FALSE)</f>
        <v>0.69</v>
      </c>
      <c r="J79">
        <f>VLOOKUP(B79,home!$B$2:$E$405,4,FALSE)</f>
        <v>1.29</v>
      </c>
      <c r="K79" s="3">
        <f t="shared" si="112"/>
        <v>1.0397605263157892</v>
      </c>
      <c r="L79" s="3">
        <f t="shared" si="113"/>
        <v>1.3023568421052614</v>
      </c>
      <c r="M79" s="5">
        <f t="shared" si="58"/>
        <v>9.6123892909303968E-2</v>
      </c>
      <c r="N79" s="5">
        <f t="shared" si="59"/>
        <v>9.9945829482900456E-2</v>
      </c>
      <c r="O79" s="5">
        <f t="shared" si="60"/>
        <v>0.12518760962022543</v>
      </c>
      <c r="P79" s="5">
        <f t="shared" si="61"/>
        <v>0.13016513486694117</v>
      </c>
      <c r="Q79" s="5">
        <f t="shared" si="62"/>
        <v>5.1959864133104348E-2</v>
      </c>
      <c r="R79" s="5">
        <f t="shared" si="63"/>
        <v>8.1519469967851532E-2</v>
      </c>
      <c r="S79" s="5">
        <f t="shared" si="64"/>
        <v>4.4065429057568502E-2</v>
      </c>
      <c r="T79" s="5">
        <f t="shared" si="65"/>
        <v>6.7670284568608213E-2</v>
      </c>
      <c r="U79" s="5">
        <f t="shared" si="66"/>
        <v>8.4760726998757488E-2</v>
      </c>
      <c r="V79" s="5">
        <f t="shared" si="67"/>
        <v>6.6300807133698372E-3</v>
      </c>
      <c r="W79" s="5">
        <f t="shared" si="68"/>
        <v>1.8008605226111158E-2</v>
      </c>
      <c r="X79" s="5">
        <f t="shared" si="69"/>
        <v>2.3453630232998436E-2</v>
      </c>
      <c r="Y79" s="5">
        <f t="shared" si="70"/>
        <v>1.5272497903076167E-2</v>
      </c>
      <c r="Z79" s="5">
        <f t="shared" si="71"/>
        <v>3.5389146492475293E-2</v>
      </c>
      <c r="AA79" s="5">
        <f t="shared" si="72"/>
        <v>3.6796237582882675E-2</v>
      </c>
      <c r="AB79" s="5">
        <f t="shared" si="73"/>
        <v>1.9129637677809456E-2</v>
      </c>
      <c r="AC79" s="5">
        <f t="shared" si="74"/>
        <v>5.6112827682236845E-4</v>
      </c>
      <c r="AD79" s="5">
        <f t="shared" si="75"/>
        <v>4.6811592120286514E-3</v>
      </c>
      <c r="AE79" s="5">
        <f t="shared" si="76"/>
        <v>6.0965397287695887E-3</v>
      </c>
      <c r="AF79" s="5">
        <f t="shared" si="77"/>
        <v>3.9699351144648152E-3</v>
      </c>
      <c r="AG79" s="5">
        <f t="shared" si="78"/>
        <v>1.723424053012396E-3</v>
      </c>
      <c r="AH79" s="5">
        <f t="shared" si="79"/>
        <v>1.1522324267685147E-2</v>
      </c>
      <c r="AI79" s="5">
        <f t="shared" si="80"/>
        <v>1.1980457944949499E-2</v>
      </c>
      <c r="AJ79" s="5">
        <f t="shared" si="81"/>
        <v>6.2284036291724342E-3</v>
      </c>
      <c r="AK79" s="5">
        <f t="shared" si="82"/>
        <v>2.1586827451918339E-3</v>
      </c>
      <c r="AL79" s="5">
        <f t="shared" si="83"/>
        <v>3.039383263395415E-5</v>
      </c>
      <c r="AM79" s="5">
        <f t="shared" si="84"/>
        <v>9.7345691321338353E-4</v>
      </c>
      <c r="AN79" s="5">
        <f t="shared" si="85"/>
        <v>1.2677882714181175E-3</v>
      </c>
      <c r="AO79" s="5">
        <f t="shared" si="86"/>
        <v>8.2555636481109395E-4</v>
      </c>
      <c r="AP79" s="5">
        <f t="shared" si="87"/>
        <v>3.5838966008509203E-4</v>
      </c>
      <c r="AQ79" s="5">
        <f t="shared" si="88"/>
        <v>1.1668780648789956E-4</v>
      </c>
      <c r="AR79" s="5">
        <f t="shared" si="89"/>
        <v>3.0012355693950499E-3</v>
      </c>
      <c r="AS79" s="5">
        <f t="shared" si="90"/>
        <v>3.1205662752318646E-3</v>
      </c>
      <c r="AT79" s="5">
        <f t="shared" si="91"/>
        <v>1.6223208163691925E-3</v>
      </c>
      <c r="AU79" s="5">
        <f t="shared" si="92"/>
        <v>5.6227504862703089E-4</v>
      </c>
      <c r="AV79" s="5">
        <f t="shared" si="93"/>
        <v>1.4615785012366938E-4</v>
      </c>
      <c r="AW79" s="5">
        <f t="shared" si="94"/>
        <v>1.1432633691623992E-6</v>
      </c>
      <c r="AX79" s="5">
        <f t="shared" si="95"/>
        <v>1.686936787380818E-4</v>
      </c>
      <c r="AY79" s="5">
        <f t="shared" si="96"/>
        <v>2.196993667244477E-4</v>
      </c>
      <c r="AZ79" s="5">
        <f t="shared" si="97"/>
        <v>1.4306348672988876E-4</v>
      </c>
      <c r="BA79" s="5">
        <f t="shared" si="98"/>
        <v>6.2106570266035326E-5</v>
      </c>
      <c r="BB79" s="5">
        <f t="shared" si="99"/>
        <v>2.0221229181415563E-5</v>
      </c>
      <c r="BC79" s="5">
        <f t="shared" si="100"/>
        <v>5.2670512360390275E-6</v>
      </c>
      <c r="BD79" s="5">
        <f t="shared" si="101"/>
        <v>6.5144661309521996E-4</v>
      </c>
      <c r="BE79" s="5">
        <f t="shared" si="102"/>
        <v>6.7734847329852421E-4</v>
      </c>
      <c r="BF79" s="5">
        <f t="shared" si="103"/>
        <v>3.5214010254803492E-4</v>
      </c>
      <c r="BG79" s="5">
        <f t="shared" si="104"/>
        <v>1.2204712612074692E-4</v>
      </c>
      <c r="BH79" s="5">
        <f t="shared" si="105"/>
        <v>3.1724946022659328E-5</v>
      </c>
      <c r="BI79" s="5">
        <f t="shared" si="106"/>
        <v>6.5972693147720551E-6</v>
      </c>
      <c r="BJ79" s="8">
        <f t="shared" si="107"/>
        <v>0.29694270005396578</v>
      </c>
      <c r="BK79" s="8">
        <f t="shared" si="108"/>
        <v>0.27779575902336429</v>
      </c>
      <c r="BL79" s="8">
        <f t="shared" si="109"/>
        <v>0.38957741052467237</v>
      </c>
      <c r="BM79" s="8">
        <f t="shared" si="110"/>
        <v>0.41458465901079539</v>
      </c>
      <c r="BN79" s="8">
        <f t="shared" si="111"/>
        <v>0.58490180098032696</v>
      </c>
    </row>
    <row r="80" spans="1:66" x14ac:dyDescent="0.25">
      <c r="A80" t="s">
        <v>24</v>
      </c>
      <c r="B80" t="s">
        <v>182</v>
      </c>
      <c r="C80" t="s">
        <v>183</v>
      </c>
      <c r="D80" s="4" t="s">
        <v>440</v>
      </c>
      <c r="E80">
        <f>VLOOKUP(A80,home!$A$2:$E$405,3,FALSE)</f>
        <v>1.61578947368421</v>
      </c>
      <c r="F80">
        <f>VLOOKUP(B80,home!$B$2:$E$405,3,FALSE)</f>
        <v>0.89</v>
      </c>
      <c r="G80">
        <f>VLOOKUP(C80,away!$B$2:$E$405,4,FALSE)</f>
        <v>1.1100000000000001</v>
      </c>
      <c r="H80">
        <f>VLOOKUP(A80,away!$A$2:$E$405,3,FALSE)</f>
        <v>1.46315789473684</v>
      </c>
      <c r="I80">
        <f>VLOOKUP(C80,away!$B$2:$E$405,3,FALSE)</f>
        <v>0.99</v>
      </c>
      <c r="J80">
        <f>VLOOKUP(B80,home!$B$2:$E$405,4,FALSE)</f>
        <v>1.37</v>
      </c>
      <c r="K80" s="3">
        <f t="shared" si="112"/>
        <v>1.5962384210526313</v>
      </c>
      <c r="L80" s="3">
        <f t="shared" si="113"/>
        <v>1.9844810526315764</v>
      </c>
      <c r="M80" s="5">
        <f t="shared" si="58"/>
        <v>2.7855649637014902E-2</v>
      </c>
      <c r="N80" s="5">
        <f t="shared" si="59"/>
        <v>4.4464258193983967E-2</v>
      </c>
      <c r="O80" s="5">
        <f t="shared" si="60"/>
        <v>5.5279008913399728E-2</v>
      </c>
      <c r="P80" s="5">
        <f t="shared" si="61"/>
        <v>8.82384779052795E-2</v>
      </c>
      <c r="Q80" s="5">
        <f t="shared" si="62"/>
        <v>3.5487778646420755E-2</v>
      </c>
      <c r="R80" s="5">
        <f t="shared" si="63"/>
        <v>5.4850072898446893E-2</v>
      </c>
      <c r="S80" s="5">
        <f t="shared" si="64"/>
        <v>6.9878364752749639E-2</v>
      </c>
      <c r="T80" s="5">
        <f t="shared" si="65"/>
        <v>7.0424824323805438E-2</v>
      </c>
      <c r="U80" s="5">
        <f t="shared" si="66"/>
        <v>8.7553793758038581E-2</v>
      </c>
      <c r="V80" s="5">
        <f t="shared" si="67"/>
        <v>2.4594893175036221E-2</v>
      </c>
      <c r="W80" s="5">
        <f t="shared" si="68"/>
        <v>1.8882318584409315E-2</v>
      </c>
      <c r="X80" s="5">
        <f t="shared" si="69"/>
        <v>3.7471603460513377E-2</v>
      </c>
      <c r="Y80" s="5">
        <f t="shared" si="70"/>
        <v>3.7180843539556301E-2</v>
      </c>
      <c r="Z80" s="5">
        <f t="shared" si="71"/>
        <v>3.6282976800809538E-2</v>
      </c>
      <c r="AA80" s="5">
        <f t="shared" si="72"/>
        <v>5.791628159961347E-2</v>
      </c>
      <c r="AB80" s="5">
        <f t="shared" si="73"/>
        <v>4.6224096946903291E-2</v>
      </c>
      <c r="AC80" s="5">
        <f t="shared" si="74"/>
        <v>4.869335229765061E-3</v>
      </c>
      <c r="AD80" s="5">
        <f t="shared" si="75"/>
        <v>7.5351706007475705E-3</v>
      </c>
      <c r="AE80" s="5">
        <f t="shared" si="76"/>
        <v>1.4953403285530048E-2</v>
      </c>
      <c r="AF80" s="5">
        <f t="shared" si="77"/>
        <v>1.4837372746246571E-2</v>
      </c>
      <c r="AG80" s="5">
        <f t="shared" si="78"/>
        <v>9.8148283619194886E-3</v>
      </c>
      <c r="AH80" s="5">
        <f t="shared" si="79"/>
        <v>1.8000719998569399E-2</v>
      </c>
      <c r="AI80" s="5">
        <f t="shared" si="80"/>
        <v>2.8733440868326941E-2</v>
      </c>
      <c r="AJ80" s="5">
        <f t="shared" si="81"/>
        <v>2.2932711141533675E-2</v>
      </c>
      <c r="AK80" s="5">
        <f t="shared" si="82"/>
        <v>1.2202024874339266E-2</v>
      </c>
      <c r="AL80" s="5">
        <f t="shared" si="83"/>
        <v>6.1698468308429941E-4</v>
      </c>
      <c r="AM80" s="5">
        <f t="shared" si="84"/>
        <v>2.4055857644199011E-3</v>
      </c>
      <c r="AN80" s="5">
        <f t="shared" si="85"/>
        <v>4.7738393699715406E-3</v>
      </c>
      <c r="AO80" s="5">
        <f t="shared" si="86"/>
        <v>4.7367968890075921E-3</v>
      </c>
      <c r="AP80" s="5">
        <f t="shared" si="87"/>
        <v>3.1333612254665888E-3</v>
      </c>
      <c r="AQ80" s="5">
        <f t="shared" si="88"/>
        <v>1.5545239957472259E-3</v>
      </c>
      <c r="AR80" s="5">
        <f t="shared" si="89"/>
        <v>7.1444175541774497E-3</v>
      </c>
      <c r="AS80" s="5">
        <f t="shared" si="90"/>
        <v>1.1404193796020914E-2</v>
      </c>
      <c r="AT80" s="5">
        <f t="shared" si="91"/>
        <v>9.1019061491693209E-3</v>
      </c>
      <c r="AU80" s="5">
        <f t="shared" si="92"/>
        <v>4.8429374333730903E-3</v>
      </c>
      <c r="AV80" s="5">
        <f t="shared" si="93"/>
        <v>1.9326207004760362E-3</v>
      </c>
      <c r="AW80" s="5">
        <f t="shared" si="94"/>
        <v>5.4289594586194226E-5</v>
      </c>
      <c r="AX80" s="5">
        <f t="shared" si="95"/>
        <v>6.3998140371738469E-4</v>
      </c>
      <c r="AY80" s="5">
        <f t="shared" si="96"/>
        <v>1.2700309697137096E-3</v>
      </c>
      <c r="AZ80" s="5">
        <f t="shared" si="97"/>
        <v>1.2601761978260821E-3</v>
      </c>
      <c r="BA80" s="5">
        <f t="shared" si="98"/>
        <v>8.3359859585438727E-4</v>
      </c>
      <c r="BB80" s="5">
        <f t="shared" si="99"/>
        <v>4.1356515474332971E-4</v>
      </c>
      <c r="BC80" s="5">
        <f t="shared" si="100"/>
        <v>1.6414244272335663E-4</v>
      </c>
      <c r="BD80" s="5">
        <f t="shared" si="101"/>
        <v>2.3629935447255987E-3</v>
      </c>
      <c r="BE80" s="5">
        <f t="shared" si="102"/>
        <v>3.7719010847903495E-3</v>
      </c>
      <c r="BF80" s="5">
        <f t="shared" si="103"/>
        <v>3.010426715976228E-3</v>
      </c>
      <c r="BG80" s="5">
        <f t="shared" si="104"/>
        <v>1.6017862626015174E-3</v>
      </c>
      <c r="BH80" s="5">
        <f t="shared" si="105"/>
        <v>6.3920819366971042E-4</v>
      </c>
      <c r="BI80" s="5">
        <f t="shared" si="106"/>
        <v>2.0406573555744855E-4</v>
      </c>
      <c r="BJ80" s="8">
        <f t="shared" si="107"/>
        <v>0.31223800375232408</v>
      </c>
      <c r="BK80" s="8">
        <f t="shared" si="108"/>
        <v>0.21732373635264332</v>
      </c>
      <c r="BL80" s="8">
        <f t="shared" si="109"/>
        <v>0.42970860816970885</v>
      </c>
      <c r="BM80" s="8">
        <f t="shared" si="110"/>
        <v>0.68816233750581235</v>
      </c>
      <c r="BN80" s="8">
        <f t="shared" si="111"/>
        <v>0.30617524619454578</v>
      </c>
    </row>
    <row r="81" spans="1:66" x14ac:dyDescent="0.25">
      <c r="A81" t="s">
        <v>24</v>
      </c>
      <c r="B81" t="s">
        <v>184</v>
      </c>
      <c r="C81" t="s">
        <v>185</v>
      </c>
      <c r="D81" s="4" t="s">
        <v>440</v>
      </c>
      <c r="E81">
        <f>VLOOKUP(A81,home!$A$2:$E$405,3,FALSE)</f>
        <v>1.61578947368421</v>
      </c>
      <c r="F81">
        <f>VLOOKUP(B81,home!$B$2:$E$405,3,FALSE)</f>
        <v>1.17</v>
      </c>
      <c r="G81">
        <f>VLOOKUP(C81,away!$B$2:$E$405,4,FALSE)</f>
        <v>1.1000000000000001</v>
      </c>
      <c r="H81">
        <f>VLOOKUP(A81,away!$A$2:$E$405,3,FALSE)</f>
        <v>1.46315789473684</v>
      </c>
      <c r="I81">
        <f>VLOOKUP(C81,away!$B$2:$E$405,3,FALSE)</f>
        <v>0.89</v>
      </c>
      <c r="J81">
        <f>VLOOKUP(B81,home!$B$2:$E$405,4,FALSE)</f>
        <v>1.06</v>
      </c>
      <c r="K81" s="3">
        <f t="shared" si="112"/>
        <v>2.0795210526315784</v>
      </c>
      <c r="L81" s="3">
        <f t="shared" si="113"/>
        <v>1.3803431578947349</v>
      </c>
      <c r="M81" s="5">
        <f t="shared" si="58"/>
        <v>3.1434030138986643E-2</v>
      </c>
      <c r="N81" s="5">
        <f t="shared" si="59"/>
        <v>6.5367727443078269E-2</v>
      </c>
      <c r="O81" s="5">
        <f t="shared" si="60"/>
        <v>4.3389748427407095E-2</v>
      </c>
      <c r="P81" s="5">
        <f t="shared" si="61"/>
        <v>9.0229895323180986E-2</v>
      </c>
      <c r="Q81" s="5">
        <f t="shared" si="62"/>
        <v>6.7966782690282126E-2</v>
      </c>
      <c r="R81" s="5">
        <f t="shared" si="63"/>
        <v>2.994637118227262E-2</v>
      </c>
      <c r="S81" s="5">
        <f t="shared" si="64"/>
        <v>6.475016068600313E-2</v>
      </c>
      <c r="T81" s="5">
        <f t="shared" si="65"/>
        <v>9.3817483450649233E-2</v>
      </c>
      <c r="U81" s="5">
        <f t="shared" si="66"/>
        <v>6.2274109323455534E-2</v>
      </c>
      <c r="V81" s="5">
        <f t="shared" si="67"/>
        <v>2.0651363418084847E-2</v>
      </c>
      <c r="W81" s="5">
        <f t="shared" si="68"/>
        <v>4.7112785161359076E-2</v>
      </c>
      <c r="X81" s="5">
        <f t="shared" si="69"/>
        <v>6.5031810646846586E-2</v>
      </c>
      <c r="Y81" s="5">
        <f t="shared" si="70"/>
        <v>4.4883107435940352E-2</v>
      </c>
      <c r="Z81" s="5">
        <f t="shared" si="71"/>
        <v>1.3778756188408688E-2</v>
      </c>
      <c r="AA81" s="5">
        <f t="shared" si="72"/>
        <v>2.8653213572873513E-2</v>
      </c>
      <c r="AB81" s="5">
        <f t="shared" si="73"/>
        <v>2.979248042516968E-2</v>
      </c>
      <c r="AC81" s="5">
        <f t="shared" si="74"/>
        <v>3.7049225617424232E-3</v>
      </c>
      <c r="AD81" s="5">
        <f t="shared" si="75"/>
        <v>2.4493007147788709E-2</v>
      </c>
      <c r="AE81" s="5">
        <f t="shared" si="76"/>
        <v>3.3808754832716975E-2</v>
      </c>
      <c r="AF81" s="5">
        <f t="shared" si="77"/>
        <v>2.3333841705140725E-2</v>
      </c>
      <c r="AG81" s="5">
        <f t="shared" si="78"/>
        <v>1.0736236248363269E-2</v>
      </c>
      <c r="AH81" s="5">
        <f t="shared" si="79"/>
        <v>4.7548529572424229E-3</v>
      </c>
      <c r="AI81" s="5">
        <f t="shared" si="80"/>
        <v>9.8878168267531371E-3</v>
      </c>
      <c r="AJ81" s="5">
        <f t="shared" si="81"/>
        <v>1.028096162789896E-2</v>
      </c>
      <c r="AK81" s="5">
        <f t="shared" si="82"/>
        <v>7.1264920488377697E-3</v>
      </c>
      <c r="AL81" s="5">
        <f t="shared" si="83"/>
        <v>4.2539219240856398E-4</v>
      </c>
      <c r="AM81" s="5">
        <f t="shared" si="84"/>
        <v>1.018674480121648E-2</v>
      </c>
      <c r="AN81" s="5">
        <f t="shared" si="85"/>
        <v>1.4061203487578926E-2</v>
      </c>
      <c r="AO81" s="5">
        <f t="shared" si="86"/>
        <v>9.7046430129225821E-3</v>
      </c>
      <c r="AP81" s="5">
        <f t="shared" si="87"/>
        <v>4.4652458608995423E-3</v>
      </c>
      <c r="AQ81" s="5">
        <f t="shared" si="88"/>
        <v>1.5408928931026189E-3</v>
      </c>
      <c r="AR81" s="5">
        <f t="shared" si="89"/>
        <v>1.312665749265023E-3</v>
      </c>
      <c r="AS81" s="5">
        <f t="shared" si="90"/>
        <v>2.7297160606650204E-3</v>
      </c>
      <c r="AT81" s="5">
        <f t="shared" si="91"/>
        <v>2.8382510079297246E-3</v>
      </c>
      <c r="AU81" s="5">
        <f t="shared" si="92"/>
        <v>1.9674009078808861E-3</v>
      </c>
      <c r="AV81" s="5">
        <f t="shared" si="93"/>
        <v>1.022812901726196E-3</v>
      </c>
      <c r="AW81" s="5">
        <f t="shared" si="94"/>
        <v>3.3918559689938082E-5</v>
      </c>
      <c r="AX81" s="5">
        <f t="shared" si="95"/>
        <v>3.5305917119858236E-3</v>
      </c>
      <c r="AY81" s="5">
        <f t="shared" si="96"/>
        <v>4.8734281129594898E-3</v>
      </c>
      <c r="AZ81" s="5">
        <f t="shared" si="97"/>
        <v>3.3635015756077421E-3</v>
      </c>
      <c r="BA81" s="5">
        <f t="shared" si="98"/>
        <v>1.5475954621527684E-3</v>
      </c>
      <c r="BB81" s="5">
        <f t="shared" si="99"/>
        <v>5.3405320184287915E-4</v>
      </c>
      <c r="BC81" s="5">
        <f t="shared" si="100"/>
        <v>1.4743533662311861E-4</v>
      </c>
      <c r="BD81" s="5">
        <f t="shared" si="101"/>
        <v>3.0198819760012289E-4</v>
      </c>
      <c r="BE81" s="5">
        <f t="shared" si="102"/>
        <v>6.2799081455572076E-4</v>
      </c>
      <c r="BF81" s="5">
        <f t="shared" si="103"/>
        <v>6.5296005986393744E-4</v>
      </c>
      <c r="BG81" s="5">
        <f t="shared" si="104"/>
        <v>4.5261473033821119E-4</v>
      </c>
      <c r="BH81" s="5">
        <f t="shared" si="105"/>
        <v>2.3530546511736872E-4</v>
      </c>
      <c r="BI81" s="5">
        <f t="shared" si="106"/>
        <v>9.7864533702166835E-5</v>
      </c>
      <c r="BJ81" s="8">
        <f t="shared" si="107"/>
        <v>0.53050687221905735</v>
      </c>
      <c r="BK81" s="8">
        <f t="shared" si="108"/>
        <v>0.21606919243336609</v>
      </c>
      <c r="BL81" s="8">
        <f t="shared" si="109"/>
        <v>0.23834561682055516</v>
      </c>
      <c r="BM81" s="8">
        <f t="shared" si="110"/>
        <v>0.66552637290290972</v>
      </c>
      <c r="BN81" s="8">
        <f t="shared" si="111"/>
        <v>0.32833455520520771</v>
      </c>
    </row>
    <row r="82" spans="1:66" x14ac:dyDescent="0.25">
      <c r="A82" t="s">
        <v>27</v>
      </c>
      <c r="B82" t="s">
        <v>186</v>
      </c>
      <c r="C82" t="s">
        <v>187</v>
      </c>
      <c r="D82" s="4" t="s">
        <v>440</v>
      </c>
      <c r="E82">
        <f>VLOOKUP(A82,home!$A$2:$E$405,3,FALSE)</f>
        <v>1.32085561497326</v>
      </c>
      <c r="F82">
        <f>VLOOKUP(B82,home!$B$2:$E$405,3,FALSE)</f>
        <v>1.43</v>
      </c>
      <c r="G82">
        <f>VLOOKUP(C82,away!$B$2:$E$405,4,FALSE)</f>
        <v>1.21</v>
      </c>
      <c r="H82">
        <f>VLOOKUP(A82,away!$A$2:$E$405,3,FALSE)</f>
        <v>1.0855614973262</v>
      </c>
      <c r="I82">
        <f>VLOOKUP(C82,away!$B$2:$E$405,3,FALSE)</f>
        <v>0.61</v>
      </c>
      <c r="J82">
        <f>VLOOKUP(B82,home!$B$2:$E$405,4,FALSE)</f>
        <v>0.61</v>
      </c>
      <c r="K82" s="3">
        <f t="shared" si="112"/>
        <v>2.2854764705882316</v>
      </c>
      <c r="L82" s="3">
        <f t="shared" si="113"/>
        <v>0.40393743315507902</v>
      </c>
      <c r="M82" s="5">
        <f t="shared" si="58"/>
        <v>6.7920735797356621E-2</v>
      </c>
      <c r="N82" s="5">
        <f t="shared" si="59"/>
        <v>0.15523124352989834</v>
      </c>
      <c r="O82" s="5">
        <f t="shared" si="60"/>
        <v>2.7435727675988522E-2</v>
      </c>
      <c r="P82" s="5">
        <f t="shared" si="61"/>
        <v>6.2703710056938117E-2</v>
      </c>
      <c r="Q82" s="5">
        <f t="shared" si="62"/>
        <v>0.17738867729386723</v>
      </c>
      <c r="R82" s="5">
        <f t="shared" si="63"/>
        <v>5.5411587070902813E-3</v>
      </c>
      <c r="S82" s="5">
        <f t="shared" si="64"/>
        <v>1.4471851669257022E-2</v>
      </c>
      <c r="T82" s="5">
        <f t="shared" si="65"/>
        <v>7.1653926976859378E-2</v>
      </c>
      <c r="U82" s="5">
        <f t="shared" si="66"/>
        <v>1.2664187844849944E-2</v>
      </c>
      <c r="V82" s="5">
        <f t="shared" si="67"/>
        <v>1.4844734992327864E-3</v>
      </c>
      <c r="W82" s="5">
        <f t="shared" si="68"/>
        <v>0.13513921603463414</v>
      </c>
      <c r="X82" s="5">
        <f t="shared" si="69"/>
        <v>5.4587788043619814E-2</v>
      </c>
      <c r="Y82" s="5">
        <f t="shared" si="70"/>
        <v>1.1025025491976648E-2</v>
      </c>
      <c r="Z82" s="5">
        <f t="shared" si="71"/>
        <v>7.4609380828232158E-4</v>
      </c>
      <c r="AA82" s="5">
        <f t="shared" si="72"/>
        <v>1.705179843680813E-3</v>
      </c>
      <c r="AB82" s="5">
        <f t="shared" si="73"/>
        <v>1.9485742054269092E-3</v>
      </c>
      <c r="AC82" s="5">
        <f t="shared" si="74"/>
        <v>8.5653146633317618E-5</v>
      </c>
      <c r="AD82" s="5">
        <f t="shared" si="75"/>
        <v>7.7214374625224028E-2</v>
      </c>
      <c r="AE82" s="5">
        <f t="shared" si="76"/>
        <v>3.1189776288787663E-2</v>
      </c>
      <c r="AF82" s="5">
        <f t="shared" si="77"/>
        <v>6.2993590873870161E-3</v>
      </c>
      <c r="AG82" s="5">
        <f t="shared" si="78"/>
        <v>8.4818231342707754E-4</v>
      </c>
      <c r="AH82" s="5">
        <f t="shared" si="79"/>
        <v>7.534380445261467E-5</v>
      </c>
      <c r="AI82" s="5">
        <f t="shared" si="80"/>
        <v>1.7219649228105165E-4</v>
      </c>
      <c r="AJ82" s="5">
        <f t="shared" si="81"/>
        <v>1.9677551571308587E-4</v>
      </c>
      <c r="AK82" s="5">
        <f t="shared" si="82"/>
        <v>1.4990860371670751E-4</v>
      </c>
      <c r="AL82" s="5">
        <f t="shared" si="83"/>
        <v>3.1629634213526747E-6</v>
      </c>
      <c r="AM82" s="5">
        <f t="shared" si="84"/>
        <v>3.5294327279426919E-2</v>
      </c>
      <c r="AN82" s="5">
        <f t="shared" si="85"/>
        <v>1.4256699966186996E-2</v>
      </c>
      <c r="AO82" s="5">
        <f t="shared" si="86"/>
        <v>2.879407394801838E-3</v>
      </c>
      <c r="AP82" s="5">
        <f t="shared" si="87"/>
        <v>3.8770014402133592E-4</v>
      </c>
      <c r="AQ82" s="5">
        <f t="shared" si="88"/>
        <v>3.9151650252458221E-5</v>
      </c>
      <c r="AR82" s="5">
        <f t="shared" si="89"/>
        <v>6.0868365949454754E-6</v>
      </c>
      <c r="AS82" s="5">
        <f t="shared" si="90"/>
        <v>1.3911321818063274E-5</v>
      </c>
      <c r="AT82" s="5">
        <f t="shared" si="91"/>
        <v>1.5896999344982162E-5</v>
      </c>
      <c r="AU82" s="5">
        <f t="shared" si="92"/>
        <v>1.2110739318637751E-5</v>
      </c>
      <c r="AV82" s="5">
        <f t="shared" si="93"/>
        <v>6.9197024385435823E-6</v>
      </c>
      <c r="AW82" s="5">
        <f t="shared" si="94"/>
        <v>8.1111517125606463E-8</v>
      </c>
      <c r="AX82" s="5">
        <f t="shared" si="95"/>
        <v>1.3444059090395097E-2</v>
      </c>
      <c r="AY82" s="5">
        <f t="shared" si="96"/>
        <v>5.430558720159402E-3</v>
      </c>
      <c r="AZ82" s="5">
        <f t="shared" si="97"/>
        <v>1.0968029750095597E-3</v>
      </c>
      <c r="BA82" s="5">
        <f t="shared" si="98"/>
        <v>1.4767992613407197E-4</v>
      </c>
      <c r="BB82" s="5">
        <f t="shared" si="99"/>
        <v>1.4913362572782176E-5</v>
      </c>
      <c r="BC82" s="5">
        <f t="shared" si="100"/>
        <v>1.2048130794721313E-6</v>
      </c>
      <c r="BD82" s="5">
        <f t="shared" si="101"/>
        <v>4.0978352503277926E-7</v>
      </c>
      <c r="BE82" s="5">
        <f t="shared" si="102"/>
        <v>9.3655060449712059E-7</v>
      </c>
      <c r="BF82" s="5">
        <f t="shared" si="103"/>
        <v>1.0702321850466773E-6</v>
      </c>
      <c r="BG82" s="5">
        <f t="shared" si="104"/>
        <v>8.153301589968037E-7</v>
      </c>
      <c r="BH82" s="5">
        <f t="shared" si="105"/>
        <v>4.6585447353703904E-7</v>
      </c>
      <c r="BI82" s="5">
        <f t="shared" si="106"/>
        <v>2.1293988759743427E-7</v>
      </c>
      <c r="BJ82" s="8">
        <f t="shared" si="107"/>
        <v>0.79357007500772125</v>
      </c>
      <c r="BK82" s="8">
        <f t="shared" si="108"/>
        <v>0.15210014585299858</v>
      </c>
      <c r="BL82" s="8">
        <f t="shared" si="109"/>
        <v>4.9947888983549814E-2</v>
      </c>
      <c r="BM82" s="8">
        <f t="shared" si="110"/>
        <v>0.49471247298277066</v>
      </c>
      <c r="BN82" s="8">
        <f t="shared" si="111"/>
        <v>0.49622125306113907</v>
      </c>
    </row>
    <row r="83" spans="1:66" x14ac:dyDescent="0.25">
      <c r="A83" t="s">
        <v>27</v>
      </c>
      <c r="B83" t="s">
        <v>188</v>
      </c>
      <c r="C83" t="s">
        <v>189</v>
      </c>
      <c r="D83" s="4" t="s">
        <v>440</v>
      </c>
      <c r="E83">
        <f>VLOOKUP(A83,home!$A$2:$E$405,3,FALSE)</f>
        <v>1.32085561497326</v>
      </c>
      <c r="F83">
        <f>VLOOKUP(B83,home!$B$2:$E$405,3,FALSE)</f>
        <v>1.43</v>
      </c>
      <c r="G83">
        <f>VLOOKUP(C83,away!$B$2:$E$405,4,FALSE)</f>
        <v>0.59</v>
      </c>
      <c r="H83">
        <f>VLOOKUP(A83,away!$A$2:$E$405,3,FALSE)</f>
        <v>1.0855614973262</v>
      </c>
      <c r="I83">
        <f>VLOOKUP(C83,away!$B$2:$E$405,3,FALSE)</f>
        <v>0.76</v>
      </c>
      <c r="J83">
        <f>VLOOKUP(B83,home!$B$2:$E$405,4,FALSE)</f>
        <v>0.51</v>
      </c>
      <c r="K83" s="3">
        <f t="shared" si="112"/>
        <v>1.1144058823529392</v>
      </c>
      <c r="L83" s="3">
        <f t="shared" si="113"/>
        <v>0.42076363636363517</v>
      </c>
      <c r="M83" s="5">
        <f t="shared" si="58"/>
        <v>0.2154191704930529</v>
      </c>
      <c r="N83" s="5">
        <f t="shared" si="59"/>
        <v>0.24006439076904884</v>
      </c>
      <c r="O83" s="5">
        <f t="shared" si="60"/>
        <v>9.0640553519094835E-2</v>
      </c>
      <c r="P83" s="5">
        <f t="shared" si="61"/>
        <v>0.10101036602140567</v>
      </c>
      <c r="Q83" s="5">
        <f t="shared" si="62"/>
        <v>0.13376458460825139</v>
      </c>
      <c r="R83" s="5">
        <f t="shared" si="63"/>
        <v>1.9069124450353515E-2</v>
      </c>
      <c r="S83" s="5">
        <f t="shared" si="64"/>
        <v>1.1840977314629705E-2</v>
      </c>
      <c r="T83" s="5">
        <f t="shared" si="65"/>
        <v>5.6283273036438999E-2</v>
      </c>
      <c r="U83" s="5">
        <f t="shared" si="66"/>
        <v>2.1250744458794213E-2</v>
      </c>
      <c r="V83" s="5">
        <f t="shared" si="67"/>
        <v>6.169168540181211E-4</v>
      </c>
      <c r="W83" s="5">
        <f t="shared" si="68"/>
        <v>4.9689346645977572E-2</v>
      </c>
      <c r="X83" s="5">
        <f t="shared" si="69"/>
        <v>2.0907470183294724E-2</v>
      </c>
      <c r="Y83" s="5">
        <f t="shared" si="70"/>
        <v>4.3985515907436828E-3</v>
      </c>
      <c r="Z83" s="5">
        <f t="shared" si="71"/>
        <v>2.6745313820004829E-3</v>
      </c>
      <c r="AA83" s="5">
        <f t="shared" si="72"/>
        <v>2.9805135046388738E-3</v>
      </c>
      <c r="AB83" s="5">
        <f t="shared" si="73"/>
        <v>1.6607508910009684E-3</v>
      </c>
      <c r="AC83" s="5">
        <f t="shared" si="74"/>
        <v>1.8079576287975423E-5</v>
      </c>
      <c r="AD83" s="5">
        <f t="shared" si="75"/>
        <v>1.3843525048137928E-2</v>
      </c>
      <c r="AE83" s="5">
        <f t="shared" si="76"/>
        <v>5.824851939345582E-3</v>
      </c>
      <c r="AF83" s="5">
        <f t="shared" si="77"/>
        <v>1.2254429416394099E-3</v>
      </c>
      <c r="AG83" s="5">
        <f t="shared" si="78"/>
        <v>1.7187394276011597E-4</v>
      </c>
      <c r="AH83" s="5">
        <f t="shared" si="79"/>
        <v>2.8133638746479547E-4</v>
      </c>
      <c r="AI83" s="5">
        <f t="shared" si="80"/>
        <v>3.1352292511069378E-4</v>
      </c>
      <c r="AJ83" s="5">
        <f t="shared" si="81"/>
        <v>1.7469589599792865E-4</v>
      </c>
      <c r="AK83" s="5">
        <f t="shared" si="82"/>
        <v>6.4894044707669633E-5</v>
      </c>
      <c r="AL83" s="5">
        <f t="shared" si="83"/>
        <v>3.3910159698051928E-7</v>
      </c>
      <c r="AM83" s="5">
        <f t="shared" si="84"/>
        <v>3.0854611492290322E-3</v>
      </c>
      <c r="AN83" s="5">
        <f t="shared" si="85"/>
        <v>1.2982498530083283E-3</v>
      </c>
      <c r="AO83" s="5">
        <f t="shared" si="86"/>
        <v>2.7312816453016952E-4</v>
      </c>
      <c r="AP83" s="5">
        <f t="shared" si="87"/>
        <v>3.830746656701311E-5</v>
      </c>
      <c r="AQ83" s="5">
        <f t="shared" si="88"/>
        <v>4.0295972331537042E-6</v>
      </c>
      <c r="AR83" s="5">
        <f t="shared" si="89"/>
        <v>2.3675224286219205E-5</v>
      </c>
      <c r="AS83" s="5">
        <f t="shared" si="90"/>
        <v>2.6383809210587848E-5</v>
      </c>
      <c r="AT83" s="5">
        <f t="shared" si="91"/>
        <v>1.4701136091578384E-5</v>
      </c>
      <c r="AU83" s="5">
        <f t="shared" si="92"/>
        <v>5.4610108459086802E-6</v>
      </c>
      <c r="AV83" s="5">
        <f t="shared" si="93"/>
        <v>1.521445652568459E-6</v>
      </c>
      <c r="AW83" s="5">
        <f t="shared" si="94"/>
        <v>4.4168121609201105E-9</v>
      </c>
      <c r="AX83" s="5">
        <f t="shared" si="95"/>
        <v>5.7307600907871505E-4</v>
      </c>
      <c r="AY83" s="5">
        <f t="shared" si="96"/>
        <v>2.4112954549271976E-4</v>
      </c>
      <c r="AZ83" s="5">
        <f t="shared" si="97"/>
        <v>5.072927219811368E-5</v>
      </c>
      <c r="BA83" s="5">
        <f t="shared" si="98"/>
        <v>7.1150110133863221E-6</v>
      </c>
      <c r="BB83" s="5">
        <f t="shared" si="99"/>
        <v>7.4843447668993546E-7</v>
      </c>
      <c r="BC83" s="5">
        <f t="shared" si="100"/>
        <v>6.2982802398394349E-8</v>
      </c>
      <c r="BD83" s="5">
        <f t="shared" si="101"/>
        <v>1.6602789103990387E-6</v>
      </c>
      <c r="BE83" s="5">
        <f t="shared" si="102"/>
        <v>1.8502245840952172E-6</v>
      </c>
      <c r="BF83" s="5">
        <f t="shared" si="103"/>
        <v>1.0309505800948656E-6</v>
      </c>
      <c r="BG83" s="5">
        <f t="shared" si="104"/>
        <v>3.8296579695763093E-7</v>
      </c>
      <c r="BH83" s="5">
        <f t="shared" si="105"/>
        <v>1.0669483421739135E-7</v>
      </c>
      <c r="BI83" s="5">
        <f t="shared" si="106"/>
        <v>2.3780270173706508E-8</v>
      </c>
      <c r="BJ83" s="8">
        <f t="shared" si="107"/>
        <v>0.53174534819126773</v>
      </c>
      <c r="BK83" s="8">
        <f t="shared" si="108"/>
        <v>0.32914697890648403</v>
      </c>
      <c r="BL83" s="8">
        <f t="shared" si="109"/>
        <v>0.13651293359822633</v>
      </c>
      <c r="BM83" s="8">
        <f t="shared" si="110"/>
        <v>0.19987047708809114</v>
      </c>
      <c r="BN83" s="8">
        <f t="shared" si="111"/>
        <v>0.7999681898612071</v>
      </c>
    </row>
    <row r="84" spans="1:66" x14ac:dyDescent="0.25">
      <c r="A84" t="s">
        <v>27</v>
      </c>
      <c r="B84" t="s">
        <v>190</v>
      </c>
      <c r="C84" t="s">
        <v>191</v>
      </c>
      <c r="D84" s="4" t="s">
        <v>440</v>
      </c>
      <c r="E84">
        <f>VLOOKUP(A84,home!$A$2:$E$405,3,FALSE)</f>
        <v>1.32085561497326</v>
      </c>
      <c r="F84">
        <f>VLOOKUP(B84,home!$B$2:$E$405,3,FALSE)</f>
        <v>0.85</v>
      </c>
      <c r="G84">
        <f>VLOOKUP(C84,away!$B$2:$E$405,4,FALSE)</f>
        <v>1.18</v>
      </c>
      <c r="H84">
        <f>VLOOKUP(A84,away!$A$2:$E$405,3,FALSE)</f>
        <v>1.0855614973262</v>
      </c>
      <c r="I84">
        <f>VLOOKUP(C84,away!$B$2:$E$405,3,FALSE)</f>
        <v>0.84</v>
      </c>
      <c r="J84">
        <f>VLOOKUP(B84,home!$B$2:$E$405,4,FALSE)</f>
        <v>1.04</v>
      </c>
      <c r="K84" s="3">
        <f t="shared" si="112"/>
        <v>1.3248181818181797</v>
      </c>
      <c r="L84" s="3">
        <f t="shared" si="113"/>
        <v>0.94834652406416831</v>
      </c>
      <c r="M84" s="5">
        <f t="shared" si="58"/>
        <v>0.10298574422825579</v>
      </c>
      <c r="N84" s="5">
        <f t="shared" si="59"/>
        <v>0.13643738642166994</v>
      </c>
      <c r="O84" s="5">
        <f t="shared" si="60"/>
        <v>9.7666172567027851E-2</v>
      </c>
      <c r="P84" s="5">
        <f t="shared" si="61"/>
        <v>0.12938992116539044</v>
      </c>
      <c r="Q84" s="5">
        <f t="shared" si="62"/>
        <v>9.0377365105590607E-2</v>
      </c>
      <c r="R84" s="5">
        <f t="shared" si="63"/>
        <v>4.6310687636296047E-2</v>
      </c>
      <c r="S84" s="5">
        <f t="shared" si="64"/>
        <v>4.0640944590544084E-2</v>
      </c>
      <c r="T84" s="5">
        <f t="shared" si="65"/>
        <v>8.5709060051965089E-2</v>
      </c>
      <c r="U84" s="5">
        <f t="shared" si="66"/>
        <v>6.1353240993067389E-2</v>
      </c>
      <c r="V84" s="5">
        <f t="shared" si="67"/>
        <v>5.6734158866823215E-3</v>
      </c>
      <c r="W84" s="5">
        <f t="shared" si="68"/>
        <v>3.9911192172235425E-2</v>
      </c>
      <c r="X84" s="5">
        <f t="shared" si="69"/>
        <v>3.7849640367796505E-2</v>
      </c>
      <c r="Y84" s="5">
        <f t="shared" si="70"/>
        <v>1.7947287439939324E-2</v>
      </c>
      <c r="Z84" s="5">
        <f t="shared" si="71"/>
        <v>1.4639526548967604E-2</v>
      </c>
      <c r="AA84" s="5">
        <f t="shared" si="72"/>
        <v>1.9394710945282233E-2</v>
      </c>
      <c r="AB84" s="5">
        <f t="shared" si="73"/>
        <v>1.2847232845708982E-2</v>
      </c>
      <c r="AC84" s="5">
        <f t="shared" si="74"/>
        <v>4.4550027276669198E-4</v>
      </c>
      <c r="AD84" s="5">
        <f t="shared" si="75"/>
        <v>1.3218768261954237E-2</v>
      </c>
      <c r="AE84" s="5">
        <f t="shared" si="76"/>
        <v>1.2535972933634046E-2</v>
      </c>
      <c r="AF84" s="5">
        <f t="shared" si="77"/>
        <v>5.9442231786871712E-3</v>
      </c>
      <c r="AG84" s="5">
        <f t="shared" si="78"/>
        <v>1.8790611299232137E-3</v>
      </c>
      <c r="AH84" s="5">
        <f t="shared" si="79"/>
        <v>3.4708360291646335E-3</v>
      </c>
      <c r="AI84" s="5">
        <f t="shared" si="80"/>
        <v>4.5982266775469209E-3</v>
      </c>
      <c r="AJ84" s="5">
        <f t="shared" si="81"/>
        <v>3.0459071532677809E-3</v>
      </c>
      <c r="AK84" s="5">
        <f t="shared" si="82"/>
        <v>1.3450910589264025E-3</v>
      </c>
      <c r="AL84" s="5">
        <f t="shared" si="83"/>
        <v>2.2388825018221027E-5</v>
      </c>
      <c r="AM84" s="5">
        <f t="shared" si="84"/>
        <v>3.5024929069356081E-3</v>
      </c>
      <c r="AN84" s="5">
        <f t="shared" si="85"/>
        <v>3.321576973851788E-3</v>
      </c>
      <c r="AO84" s="5">
        <f t="shared" si="86"/>
        <v>1.5750029887819611E-3</v>
      </c>
      <c r="AP84" s="5">
        <f t="shared" si="87"/>
        <v>4.9788286993401637E-4</v>
      </c>
      <c r="AQ84" s="5">
        <f t="shared" si="88"/>
        <v>1.1804137227325419E-4</v>
      </c>
      <c r="AR84" s="5">
        <f t="shared" si="89"/>
        <v>6.5831105677099239E-4</v>
      </c>
      <c r="AS84" s="5">
        <f t="shared" si="90"/>
        <v>8.7214245730215059E-4</v>
      </c>
      <c r="AT84" s="5">
        <f t="shared" si="91"/>
        <v>5.7771509228473738E-4</v>
      </c>
      <c r="AU84" s="5">
        <f t="shared" si="92"/>
        <v>2.5512248605652911E-4</v>
      </c>
      <c r="AV84" s="5">
        <f t="shared" si="93"/>
        <v>8.4497727029586261E-5</v>
      </c>
      <c r="AW84" s="5">
        <f t="shared" si="94"/>
        <v>7.8136173274427254E-7</v>
      </c>
      <c r="AX84" s="5">
        <f t="shared" si="95"/>
        <v>7.7336104746625149E-4</v>
      </c>
      <c r="AY84" s="5">
        <f t="shared" si="96"/>
        <v>7.3341426121124377E-4</v>
      </c>
      <c r="AZ84" s="5">
        <f t="shared" si="97"/>
        <v>3.4776543265938655E-4</v>
      </c>
      <c r="BA84" s="5">
        <f t="shared" si="98"/>
        <v>1.0993404641740027E-4</v>
      </c>
      <c r="BB84" s="5">
        <f t="shared" si="99"/>
        <v>2.6063892699062618E-5</v>
      </c>
      <c r="BC84" s="5">
        <f t="shared" si="100"/>
        <v>4.9435204089474992E-6</v>
      </c>
      <c r="BD84" s="5">
        <f t="shared" si="101"/>
        <v>1.0405116707362997E-4</v>
      </c>
      <c r="BE84" s="5">
        <f t="shared" si="102"/>
        <v>1.3784887797854611E-4</v>
      </c>
      <c r="BF84" s="5">
        <f t="shared" si="103"/>
        <v>9.1312349944606803E-5</v>
      </c>
      <c r="BG84" s="5">
        <f t="shared" si="104"/>
        <v>4.032408714371976E-5</v>
      </c>
      <c r="BH84" s="5">
        <f t="shared" si="105"/>
        <v>1.3355520953305173E-5</v>
      </c>
      <c r="BI84" s="5">
        <f t="shared" si="106"/>
        <v>3.5387273973184656E-6</v>
      </c>
      <c r="BJ84" s="8">
        <f t="shared" si="107"/>
        <v>0.45282043637603447</v>
      </c>
      <c r="BK84" s="8">
        <f t="shared" si="108"/>
        <v>0.27989132922986876</v>
      </c>
      <c r="BL84" s="8">
        <f t="shared" si="109"/>
        <v>0.25287032545622329</v>
      </c>
      <c r="BM84" s="8">
        <f t="shared" si="110"/>
        <v>0.39632170758738505</v>
      </c>
      <c r="BN84" s="8">
        <f t="shared" si="111"/>
        <v>0.60316727712423068</v>
      </c>
    </row>
    <row r="85" spans="1:66" x14ac:dyDescent="0.25">
      <c r="A85" t="s">
        <v>27</v>
      </c>
      <c r="B85" t="s">
        <v>192</v>
      </c>
      <c r="C85" t="s">
        <v>193</v>
      </c>
      <c r="D85" s="4" t="s">
        <v>440</v>
      </c>
      <c r="E85">
        <f>VLOOKUP(A85,home!$A$2:$E$405,3,FALSE)</f>
        <v>1.32085561497326</v>
      </c>
      <c r="F85">
        <f>VLOOKUP(B85,home!$B$2:$E$405,3,FALSE)</f>
        <v>1.18</v>
      </c>
      <c r="G85">
        <f>VLOOKUP(C85,away!$B$2:$E$405,4,FALSE)</f>
        <v>0.84</v>
      </c>
      <c r="H85">
        <f>VLOOKUP(A85,away!$A$2:$E$405,3,FALSE)</f>
        <v>1.0855614973262</v>
      </c>
      <c r="I85">
        <f>VLOOKUP(C85,away!$B$2:$E$405,3,FALSE)</f>
        <v>0.84</v>
      </c>
      <c r="J85">
        <f>VLOOKUP(B85,home!$B$2:$E$405,4,FALSE)</f>
        <v>1.02</v>
      </c>
      <c r="K85" s="3">
        <f t="shared" si="112"/>
        <v>1.3092320855614952</v>
      </c>
      <c r="L85" s="3">
        <f t="shared" si="113"/>
        <v>0.93010909090908811</v>
      </c>
      <c r="M85" s="5">
        <f t="shared" si="58"/>
        <v>0.10652866485599309</v>
      </c>
      <c r="N85" s="5">
        <f t="shared" si="59"/>
        <v>0.13947074606149337</v>
      </c>
      <c r="O85" s="5">
        <f t="shared" si="60"/>
        <v>9.9083279624966658E-2</v>
      </c>
      <c r="P85" s="5">
        <f t="shared" si="61"/>
        <v>0.12972300882766791</v>
      </c>
      <c r="Q85" s="5">
        <f t="shared" si="62"/>
        <v>9.1299787870453356E-2</v>
      </c>
      <c r="R85" s="5">
        <f t="shared" si="63"/>
        <v>4.6079129568134349E-2</v>
      </c>
      <c r="S85" s="5">
        <f t="shared" si="64"/>
        <v>3.949185658632727E-2</v>
      </c>
      <c r="T85" s="5">
        <f t="shared" si="65"/>
        <v>8.4918762696379962E-2</v>
      </c>
      <c r="U85" s="5">
        <f t="shared" si="66"/>
        <v>6.0328274905346889E-2</v>
      </c>
      <c r="V85" s="5">
        <f t="shared" si="67"/>
        <v>5.343373977213314E-3</v>
      </c>
      <c r="W85" s="5">
        <f t="shared" si="68"/>
        <v>3.9844203894985247E-2</v>
      </c>
      <c r="X85" s="5">
        <f t="shared" si="69"/>
        <v>3.7059456262761081E-2</v>
      </c>
      <c r="Y85" s="5">
        <f t="shared" si="70"/>
        <v>1.7234668587070907E-2</v>
      </c>
      <c r="Z85" s="5">
        <f t="shared" si="71"/>
        <v>1.4286205770833177E-2</v>
      </c>
      <c r="AA85" s="5">
        <f t="shared" si="72"/>
        <v>1.8703958976108586E-2</v>
      </c>
      <c r="AB85" s="5">
        <f t="shared" si="73"/>
        <v>1.2243911609273649E-2</v>
      </c>
      <c r="AC85" s="5">
        <f t="shared" si="74"/>
        <v>4.0667372870520038E-4</v>
      </c>
      <c r="AD85" s="5">
        <f t="shared" si="75"/>
        <v>1.3041327540742246E-2</v>
      </c>
      <c r="AE85" s="5">
        <f t="shared" si="76"/>
        <v>1.2129857303167426E-2</v>
      </c>
      <c r="AF85" s="5">
        <f t="shared" si="77"/>
        <v>5.6410452745530078E-3</v>
      </c>
      <c r="AG85" s="5">
        <f t="shared" si="78"/>
        <v>1.7489291640305021E-3</v>
      </c>
      <c r="AH85" s="5">
        <f t="shared" si="79"/>
        <v>3.3219324655124529E-3</v>
      </c>
      <c r="AI85" s="5">
        <f t="shared" si="80"/>
        <v>4.349180569917308E-3</v>
      </c>
      <c r="AJ85" s="5">
        <f t="shared" si="81"/>
        <v>2.8470433740181854E-3</v>
      </c>
      <c r="AK85" s="5">
        <f t="shared" si="82"/>
        <v>1.2424801780832884E-3</v>
      </c>
      <c r="AL85" s="5">
        <f t="shared" si="83"/>
        <v>1.9808730268090801E-5</v>
      </c>
      <c r="AM85" s="5">
        <f t="shared" si="84"/>
        <v>3.414824890931303E-3</v>
      </c>
      <c r="AN85" s="5">
        <f t="shared" si="85"/>
        <v>3.1761596749178404E-3</v>
      </c>
      <c r="AO85" s="5">
        <f t="shared" si="86"/>
        <v>1.4770874939099685E-3</v>
      </c>
      <c r="AP85" s="5">
        <f t="shared" si="87"/>
        <v>4.5795083538459477E-4</v>
      </c>
      <c r="AQ85" s="5">
        <f t="shared" si="88"/>
        <v>1.064860587951557E-4</v>
      </c>
      <c r="AR85" s="5">
        <f t="shared" si="89"/>
        <v>6.1795191711183476E-4</v>
      </c>
      <c r="AS85" s="5">
        <f t="shared" si="90"/>
        <v>8.0904247721705163E-4</v>
      </c>
      <c r="AT85" s="5">
        <f t="shared" si="91"/>
        <v>5.2961218487735957E-4</v>
      </c>
      <c r="AU85" s="5">
        <f t="shared" si="92"/>
        <v>2.311284217819219E-4</v>
      </c>
      <c r="AV85" s="5">
        <f t="shared" si="93"/>
        <v>7.5650186420520631E-5</v>
      </c>
      <c r="AW85" s="5">
        <f t="shared" si="94"/>
        <v>6.7004607395945697E-7</v>
      </c>
      <c r="AX85" s="5">
        <f t="shared" si="95"/>
        <v>7.4513305229688257E-4</v>
      </c>
      <c r="AY85" s="5">
        <f t="shared" si="96"/>
        <v>6.9305502587816749E-4</v>
      </c>
      <c r="AZ85" s="5">
        <f t="shared" si="97"/>
        <v>3.2230839003475839E-4</v>
      </c>
      <c r="BA85" s="5">
        <f t="shared" si="98"/>
        <v>9.9927321215866996E-5</v>
      </c>
      <c r="BB85" s="5">
        <f t="shared" si="99"/>
        <v>2.3235827473267617E-5</v>
      </c>
      <c r="BC85" s="5">
        <f t="shared" si="100"/>
        <v>4.3223708735362727E-6</v>
      </c>
      <c r="BD85" s="5">
        <f t="shared" si="101"/>
        <v>9.579378264173611E-5</v>
      </c>
      <c r="BE85" s="5">
        <f t="shared" si="102"/>
        <v>1.2541629383186473E-4</v>
      </c>
      <c r="BF85" s="5">
        <f t="shared" si="103"/>
        <v>8.2099517968442783E-5</v>
      </c>
      <c r="BG85" s="5">
        <f t="shared" si="104"/>
        <v>3.5829107711139262E-5</v>
      </c>
      <c r="BH85" s="5">
        <f t="shared" si="105"/>
        <v>1.1727154353115577E-5</v>
      </c>
      <c r="BI85" s="5">
        <f t="shared" si="106"/>
        <v>3.0707133502862108E-6</v>
      </c>
      <c r="BJ85" s="8">
        <f t="shared" si="107"/>
        <v>0.45290927559734845</v>
      </c>
      <c r="BK85" s="8">
        <f t="shared" si="108"/>
        <v>0.282206441732053</v>
      </c>
      <c r="BL85" s="8">
        <f t="shared" si="109"/>
        <v>0.25081651302862662</v>
      </c>
      <c r="BM85" s="8">
        <f t="shared" si="110"/>
        <v>0.38734143434034829</v>
      </c>
      <c r="BN85" s="8">
        <f t="shared" si="111"/>
        <v>0.61218461680870873</v>
      </c>
    </row>
    <row r="86" spans="1:66" x14ac:dyDescent="0.25">
      <c r="A86" t="s">
        <v>27</v>
      </c>
      <c r="B86" t="s">
        <v>194</v>
      </c>
      <c r="C86" t="s">
        <v>195</v>
      </c>
      <c r="D86" s="4" t="s">
        <v>440</v>
      </c>
      <c r="E86">
        <f>VLOOKUP(A86,home!$A$2:$E$405,3,FALSE)</f>
        <v>1.32085561497326</v>
      </c>
      <c r="F86">
        <f>VLOOKUP(B86,home!$B$2:$E$405,3,FALSE)</f>
        <v>0.76</v>
      </c>
      <c r="G86">
        <f>VLOOKUP(C86,away!$B$2:$E$405,4,FALSE)</f>
        <v>0.84</v>
      </c>
      <c r="H86">
        <f>VLOOKUP(A86,away!$A$2:$E$405,3,FALSE)</f>
        <v>1.0855614973262</v>
      </c>
      <c r="I86">
        <f>VLOOKUP(C86,away!$B$2:$E$405,3,FALSE)</f>
        <v>1.18</v>
      </c>
      <c r="J86">
        <f>VLOOKUP(B86,home!$B$2:$E$405,4,FALSE)</f>
        <v>1.1299999999999999</v>
      </c>
      <c r="K86" s="3">
        <f t="shared" si="112"/>
        <v>0.84323422459892916</v>
      </c>
      <c r="L86" s="3">
        <f t="shared" si="113"/>
        <v>1.4474877005347548</v>
      </c>
      <c r="M86" s="5">
        <f t="shared" si="58"/>
        <v>0.10119338143234236</v>
      </c>
      <c r="N86" s="5">
        <f t="shared" si="59"/>
        <v>8.5329722526644877E-2</v>
      </c>
      <c r="O86" s="5">
        <f t="shared" si="60"/>
        <v>0.14647617499883758</v>
      </c>
      <c r="P86" s="5">
        <f t="shared" si="61"/>
        <v>0.12351372384736185</v>
      </c>
      <c r="Q86" s="5">
        <f t="shared" si="62"/>
        <v>3.5976471204998584E-2</v>
      </c>
      <c r="R86" s="5">
        <f t="shared" si="63"/>
        <v>0.10601123086609691</v>
      </c>
      <c r="S86" s="5">
        <f t="shared" si="64"/>
        <v>3.7689322569090779E-2</v>
      </c>
      <c r="T86" s="5">
        <f t="shared" si="65"/>
        <v>5.2075499577878222E-2</v>
      </c>
      <c r="U86" s="5">
        <f t="shared" si="66"/>
        <v>8.9392298058151284E-2</v>
      </c>
      <c r="V86" s="5">
        <f t="shared" si="67"/>
        <v>5.1113889442850145E-3</v>
      </c>
      <c r="W86" s="5">
        <f t="shared" si="68"/>
        <v>1.011219726678423E-2</v>
      </c>
      <c r="X86" s="5">
        <f t="shared" si="69"/>
        <v>1.4637281169051336E-2</v>
      </c>
      <c r="Y86" s="5">
        <f t="shared" si="70"/>
        <v>1.0593642230735395E-2</v>
      </c>
      <c r="Z86" s="5">
        <f t="shared" si="71"/>
        <v>5.1149984265741869E-2</v>
      </c>
      <c r="AA86" s="5">
        <f t="shared" si="72"/>
        <v>4.313141732057027E-2</v>
      </c>
      <c r="AB86" s="5">
        <f t="shared" si="73"/>
        <v>1.8184943620081946E-2</v>
      </c>
      <c r="AC86" s="5">
        <f t="shared" si="74"/>
        <v>3.8992587361245907E-4</v>
      </c>
      <c r="AD86" s="5">
        <f t="shared" si="75"/>
        <v>2.1317377053120526E-3</v>
      </c>
      <c r="AE86" s="5">
        <f t="shared" si="76"/>
        <v>3.0856641092053779E-3</v>
      </c>
      <c r="AF86" s="5">
        <f t="shared" si="77"/>
        <v>2.2332304230281578E-3</v>
      </c>
      <c r="AG86" s="5">
        <f t="shared" si="78"/>
        <v>1.0775245232644284E-3</v>
      </c>
      <c r="AH86" s="5">
        <f t="shared" si="79"/>
        <v>1.8509743276801906E-2</v>
      </c>
      <c r="AI86" s="5">
        <f t="shared" si="80"/>
        <v>1.5608049019539298E-2</v>
      </c>
      <c r="AJ86" s="5">
        <f t="shared" si="81"/>
        <v>6.5806205562466483E-3</v>
      </c>
      <c r="AK86" s="5">
        <f t="shared" si="82"/>
        <v>1.8496681573754721E-3</v>
      </c>
      <c r="AL86" s="5">
        <f t="shared" si="83"/>
        <v>1.9037291171660663E-5</v>
      </c>
      <c r="AM86" s="5">
        <f t="shared" si="84"/>
        <v>3.595108381974219E-4</v>
      </c>
      <c r="AN86" s="5">
        <f t="shared" si="85"/>
        <v>5.2038751649970854E-4</v>
      </c>
      <c r="AO86" s="5">
        <f t="shared" si="86"/>
        <v>3.7662726482257748E-4</v>
      </c>
      <c r="AP86" s="5">
        <f t="shared" si="87"/>
        <v>1.8172111117224223E-4</v>
      </c>
      <c r="AQ86" s="5">
        <f t="shared" si="88"/>
        <v>6.5759768337332402E-5</v>
      </c>
      <c r="AR86" s="5">
        <f t="shared" si="89"/>
        <v>5.3585251466453177E-3</v>
      </c>
      <c r="AS86" s="5">
        <f t="shared" si="90"/>
        <v>4.5184917970253272E-3</v>
      </c>
      <c r="AT86" s="5">
        <f t="shared" si="91"/>
        <v>1.9050734634106369E-3</v>
      </c>
      <c r="AU86" s="5">
        <f t="shared" si="92"/>
        <v>5.3547438157435499E-4</v>
      </c>
      <c r="AV86" s="5">
        <f t="shared" si="93"/>
        <v>1.128825812348606E-4</v>
      </c>
      <c r="AW86" s="5">
        <f t="shared" si="94"/>
        <v>6.4545468710389469E-7</v>
      </c>
      <c r="AX86" s="5">
        <f t="shared" si="95"/>
        <v>5.0525307147052327E-5</v>
      </c>
      <c r="AY86" s="5">
        <f t="shared" si="96"/>
        <v>7.313476066109899E-5</v>
      </c>
      <c r="AZ86" s="5">
        <f t="shared" si="97"/>
        <v>5.293083326924692E-5</v>
      </c>
      <c r="BA86" s="5">
        <f t="shared" si="98"/>
        <v>2.5538910045430237E-5</v>
      </c>
      <c r="BB86" s="5">
        <f t="shared" si="99"/>
        <v>9.2418145439559462E-6</v>
      </c>
      <c r="BC86" s="5">
        <f t="shared" si="100"/>
        <v>2.6754825765998852E-6</v>
      </c>
      <c r="BD86" s="5">
        <f t="shared" si="101"/>
        <v>1.2927332071292149E-3</v>
      </c>
      <c r="BE86" s="5">
        <f t="shared" si="102"/>
        <v>1.0900768835268903E-3</v>
      </c>
      <c r="BF86" s="5">
        <f t="shared" si="103"/>
        <v>4.5959506781700731E-4</v>
      </c>
      <c r="BG86" s="5">
        <f t="shared" si="104"/>
        <v>1.2918209688005548E-4</v>
      </c>
      <c r="BH86" s="5">
        <f t="shared" si="105"/>
        <v>2.7232691323679332E-5</v>
      </c>
      <c r="BI86" s="5">
        <f t="shared" si="106"/>
        <v>4.5927074704129458E-6</v>
      </c>
      <c r="BJ86" s="8">
        <f t="shared" si="107"/>
        <v>0.21897102434417531</v>
      </c>
      <c r="BK86" s="8">
        <f t="shared" si="108"/>
        <v>0.26798991471852529</v>
      </c>
      <c r="BL86" s="8">
        <f t="shared" si="109"/>
        <v>0.46117800589773905</v>
      </c>
      <c r="BM86" s="8">
        <f t="shared" si="110"/>
        <v>0.40071573504392521</v>
      </c>
      <c r="BN86" s="8">
        <f t="shared" si="111"/>
        <v>0.59850070487628215</v>
      </c>
    </row>
    <row r="87" spans="1:66" x14ac:dyDescent="0.25">
      <c r="A87" t="s">
        <v>196</v>
      </c>
      <c r="B87" t="s">
        <v>197</v>
      </c>
      <c r="C87" t="s">
        <v>198</v>
      </c>
      <c r="D87" s="4" t="s">
        <v>440</v>
      </c>
      <c r="E87">
        <f>VLOOKUP(A87,home!$A$2:$E$405,3,FALSE)</f>
        <v>1.5925925925925899</v>
      </c>
      <c r="F87">
        <f>VLOOKUP(B87,home!$B$2:$E$405,3,FALSE)</f>
        <v>0.91</v>
      </c>
      <c r="G87">
        <f>VLOOKUP(C87,away!$B$2:$E$405,4,FALSE)</f>
        <v>0.7</v>
      </c>
      <c r="H87">
        <f>VLOOKUP(A87,away!$A$2:$E$405,3,FALSE)</f>
        <v>1.55555555555556</v>
      </c>
      <c r="I87">
        <f>VLOOKUP(C87,away!$B$2:$E$405,3,FALSE)</f>
        <v>1.1200000000000001</v>
      </c>
      <c r="J87">
        <f>VLOOKUP(B87,home!$B$2:$E$405,4,FALSE)</f>
        <v>2</v>
      </c>
      <c r="K87" s="3">
        <f t="shared" si="112"/>
        <v>1.0144814814814798</v>
      </c>
      <c r="L87" s="3">
        <f t="shared" si="113"/>
        <v>3.4844444444444549</v>
      </c>
      <c r="M87" s="5">
        <f t="shared" si="58"/>
        <v>1.1120934833571962E-2</v>
      </c>
      <c r="N87" s="5">
        <f t="shared" si="59"/>
        <v>1.1281982445421076E-2</v>
      </c>
      <c r="O87" s="5">
        <f t="shared" si="60"/>
        <v>3.8750279597868649E-2</v>
      </c>
      <c r="P87" s="5">
        <f t="shared" si="61"/>
        <v>3.9311441054267343E-2</v>
      </c>
      <c r="Q87" s="5">
        <f t="shared" si="62"/>
        <v>5.7226811326394102E-3</v>
      </c>
      <c r="R87" s="5">
        <f t="shared" si="63"/>
        <v>6.7511598232731368E-2</v>
      </c>
      <c r="S87" s="5">
        <f t="shared" si="64"/>
        <v>3.4740546116184018E-2</v>
      </c>
      <c r="T87" s="5">
        <f t="shared" si="65"/>
        <v>1.9940364479952497E-2</v>
      </c>
      <c r="U87" s="5">
        <f t="shared" si="66"/>
        <v>6.8489266192323761E-2</v>
      </c>
      <c r="V87" s="5">
        <f t="shared" si="67"/>
        <v>1.3644945334358003E-2</v>
      </c>
      <c r="W87" s="5">
        <f t="shared" si="68"/>
        <v>1.9351846778287145E-3</v>
      </c>
      <c r="X87" s="5">
        <f t="shared" si="69"/>
        <v>6.7430434996342973E-3</v>
      </c>
      <c r="Y87" s="5">
        <f t="shared" si="70"/>
        <v>1.1747880230474014E-2</v>
      </c>
      <c r="Z87" s="5">
        <f t="shared" si="71"/>
        <v>7.841347113253562E-2</v>
      </c>
      <c r="AA87" s="5">
        <f t="shared" si="72"/>
        <v>7.9549014362639975E-2</v>
      </c>
      <c r="AB87" s="5">
        <f t="shared" si="73"/>
        <v>4.0350500970501253E-2</v>
      </c>
      <c r="AC87" s="5">
        <f t="shared" si="74"/>
        <v>3.0145985489739295E-3</v>
      </c>
      <c r="AD87" s="5">
        <f t="shared" si="75"/>
        <v>4.908022547259834E-4</v>
      </c>
      <c r="AE87" s="5">
        <f t="shared" si="76"/>
        <v>1.7101731898007655E-3</v>
      </c>
      <c r="AF87" s="5">
        <f t="shared" si="77"/>
        <v>2.9795017351195653E-3</v>
      </c>
      <c r="AG87" s="5">
        <f t="shared" si="78"/>
        <v>3.4606360893833267E-3</v>
      </c>
      <c r="AH87" s="5">
        <f t="shared" si="79"/>
        <v>6.8306845964342347E-2</v>
      </c>
      <c r="AI87" s="5">
        <f t="shared" si="80"/>
        <v>6.9296030289233257E-2</v>
      </c>
      <c r="AJ87" s="5">
        <f t="shared" si="81"/>
        <v>3.5149769734303421E-2</v>
      </c>
      <c r="AK87" s="5">
        <f t="shared" si="82"/>
        <v>1.1886263491263009E-2</v>
      </c>
      <c r="AL87" s="5">
        <f t="shared" si="83"/>
        <v>4.2625270243474504E-4</v>
      </c>
      <c r="AM87" s="5">
        <f t="shared" si="84"/>
        <v>9.9581959697773298E-5</v>
      </c>
      <c r="AN87" s="5">
        <f t="shared" si="85"/>
        <v>3.4698780623579784E-4</v>
      </c>
      <c r="AO87" s="5">
        <f t="shared" si="86"/>
        <v>6.0452986686414744E-4</v>
      </c>
      <c r="AP87" s="5">
        <f t="shared" si="87"/>
        <v>7.021502453651747E-4</v>
      </c>
      <c r="AQ87" s="5">
        <f t="shared" si="88"/>
        <v>6.1165088040699854E-4</v>
      </c>
      <c r="AR87" s="5">
        <f t="shared" si="89"/>
        <v>4.7602281987595155E-2</v>
      </c>
      <c r="AS87" s="5">
        <f t="shared" si="90"/>
        <v>4.8291633552674691E-2</v>
      </c>
      <c r="AT87" s="5">
        <f t="shared" si="91"/>
        <v>2.4495483974839076E-2</v>
      </c>
      <c r="AU87" s="5">
        <f t="shared" si="92"/>
        <v>8.2834049574668656E-3</v>
      </c>
      <c r="AV87" s="5">
        <f t="shared" si="93"/>
        <v>2.1008402332405043E-3</v>
      </c>
      <c r="AW87" s="5">
        <f t="shared" si="94"/>
        <v>4.1854514922514183E-5</v>
      </c>
      <c r="AX87" s="5">
        <f t="shared" si="95"/>
        <v>1.6837342333837667E-5</v>
      </c>
      <c r="AY87" s="5">
        <f t="shared" si="96"/>
        <v>5.8668783954350107E-5</v>
      </c>
      <c r="AZ87" s="5">
        <f t="shared" si="97"/>
        <v>1.0221405915602362E-4</v>
      </c>
      <c r="BA87" s="5">
        <f t="shared" si="98"/>
        <v>1.1871973685677442E-4</v>
      </c>
      <c r="BB87" s="5">
        <f t="shared" si="99"/>
        <v>1.0341808188412382E-4</v>
      </c>
      <c r="BC87" s="5">
        <f t="shared" si="100"/>
        <v>7.2070912175247384E-5</v>
      </c>
      <c r="BD87" s="5">
        <f t="shared" si="101"/>
        <v>2.7644584502425729E-2</v>
      </c>
      <c r="BE87" s="5">
        <f t="shared" si="102"/>
        <v>2.8044919040960809E-2</v>
      </c>
      <c r="BF87" s="5">
        <f t="shared" si="103"/>
        <v>1.4225525508351039E-2</v>
      </c>
      <c r="BG87" s="5">
        <f t="shared" si="104"/>
        <v>4.8105107308548493E-3</v>
      </c>
      <c r="BH87" s="5">
        <f t="shared" si="105"/>
        <v>1.2200435132300454E-3</v>
      </c>
      <c r="BI87" s="5">
        <f t="shared" si="106"/>
        <v>2.4754231015469724E-4</v>
      </c>
      <c r="BJ87" s="8">
        <f t="shared" si="107"/>
        <v>6.8849079409909864E-2</v>
      </c>
      <c r="BK87" s="8">
        <f t="shared" si="108"/>
        <v>0.10231738737374435</v>
      </c>
      <c r="BL87" s="8">
        <f t="shared" si="109"/>
        <v>0.68625633914700035</v>
      </c>
      <c r="BM87" s="8">
        <f t="shared" si="110"/>
        <v>0.7621205454976584</v>
      </c>
      <c r="BN87" s="8">
        <f t="shared" si="111"/>
        <v>0.17369891729649981</v>
      </c>
    </row>
    <row r="88" spans="1:66" x14ac:dyDescent="0.25">
      <c r="A88" t="s">
        <v>196</v>
      </c>
      <c r="B88" t="s">
        <v>199</v>
      </c>
      <c r="C88" t="s">
        <v>200</v>
      </c>
      <c r="D88" s="4" t="s">
        <v>440</v>
      </c>
      <c r="E88">
        <f>VLOOKUP(A88,home!$A$2:$E$405,3,FALSE)</f>
        <v>1.5925925925925899</v>
      </c>
      <c r="F88">
        <f>VLOOKUP(B88,home!$B$2:$E$405,3,FALSE)</f>
        <v>1.33</v>
      </c>
      <c r="G88">
        <f>VLOOKUP(C88,away!$B$2:$E$405,4,FALSE)</f>
        <v>0.91</v>
      </c>
      <c r="H88">
        <f>VLOOKUP(A88,away!$A$2:$E$405,3,FALSE)</f>
        <v>1.55555555555556</v>
      </c>
      <c r="I88">
        <f>VLOOKUP(C88,away!$B$2:$E$405,3,FALSE)</f>
        <v>1.53</v>
      </c>
      <c r="J88">
        <f>VLOOKUP(B88,home!$B$2:$E$405,4,FALSE)</f>
        <v>1.5</v>
      </c>
      <c r="K88" s="3">
        <f t="shared" si="112"/>
        <v>1.9275148148148116</v>
      </c>
      <c r="L88" s="3">
        <f t="shared" si="113"/>
        <v>3.5700000000000105</v>
      </c>
      <c r="M88" s="5">
        <f t="shared" ref="M88:M151" si="114">_xlfn.POISSON.DIST(0,K88,FALSE) * _xlfn.POISSON.DIST(0,L88,FALSE)</f>
        <v>4.0969404530065145E-3</v>
      </c>
      <c r="N88" s="5">
        <f t="shared" ref="N88:N151" si="115">_xlfn.POISSON.DIST(1,K88,FALSE) * _xlfn.POISSON.DIST(0,L88,FALSE)</f>
        <v>7.8969134185841623E-3</v>
      </c>
      <c r="O88" s="5">
        <f t="shared" ref="O88:O151" si="116">_xlfn.POISSON.DIST(0,K88,FALSE) * _xlfn.POISSON.DIST(1,L88,FALSE)</f>
        <v>1.4626077417233301E-2</v>
      </c>
      <c r="P88" s="5">
        <f t="shared" ref="P88:P151" si="117">_xlfn.POISSON.DIST(1,K88,FALSE) * _xlfn.POISSON.DIST(1,L88,FALSE)</f>
        <v>2.8191980904345545E-2</v>
      </c>
      <c r="Q88" s="5">
        <f t="shared" ref="Q88:Q151" si="118">_xlfn.POISSON.DIST(2,K88,FALSE) * _xlfn.POISSON.DIST(0,L88,FALSE)</f>
        <v>7.6107088028154286E-3</v>
      </c>
      <c r="R88" s="5">
        <f t="shared" ref="R88:R151" si="119">_xlfn.POISSON.DIST(0,K88,FALSE) * _xlfn.POISSON.DIST(2,L88,FALSE)</f>
        <v>2.610754818976152E-2</v>
      </c>
      <c r="S88" s="5">
        <f t="shared" ref="S88:S151" si="120">_xlfn.POISSON.DIST(2,K88,FALSE) * _xlfn.POISSON.DIST(2,L88,FALSE)</f>
        <v>4.8498861310501469E-2</v>
      </c>
      <c r="T88" s="5">
        <f t="shared" ref="T88:T151" si="121">_xlfn.POISSON.DIST(2,K88,FALSE) * _xlfn.POISSON.DIST(1,L88,FALSE)</f>
        <v>2.7170230426051163E-2</v>
      </c>
      <c r="U88" s="5">
        <f t="shared" ref="U88:U151" si="122">_xlfn.POISSON.DIST(1,K88,FALSE) * _xlfn.POISSON.DIST(2,L88,FALSE)</f>
        <v>5.0322685914256954E-2</v>
      </c>
      <c r="V88" s="5">
        <f t="shared" ref="V88:V151" si="123">_xlfn.POISSON.DIST(3,K88,FALSE) * _xlfn.POISSON.DIST(3,L88,FALSE)</f>
        <v>3.7081301892130818E-2</v>
      </c>
      <c r="W88" s="5">
        <f t="shared" ref="W88:W151" si="124">_xlfn.POISSON.DIST(3,K88,FALSE) * _xlfn.POISSON.DIST(0,L88,FALSE)</f>
        <v>4.8899179895560774E-3</v>
      </c>
      <c r="X88" s="5">
        <f t="shared" ref="X88:X151" si="125">_xlfn.POISSON.DIST(3,K88,FALSE) * _xlfn.POISSON.DIST(1,L88,FALSE)</f>
        <v>1.7457007222715249E-2</v>
      </c>
      <c r="Y88" s="5">
        <f t="shared" ref="Y88:Y151" si="126">_xlfn.POISSON.DIST(3,K88,FALSE) * _xlfn.POISSON.DIST(2,L88,FALSE)</f>
        <v>3.1160757892546811E-2</v>
      </c>
      <c r="Z88" s="5">
        <f t="shared" ref="Z88:Z151" si="127">_xlfn.POISSON.DIST(0,K88,FALSE) * _xlfn.POISSON.DIST(3,L88,FALSE)</f>
        <v>3.1067982345816304E-2</v>
      </c>
      <c r="AA88" s="5">
        <f t="shared" ref="AA88:AA151" si="128">_xlfn.POISSON.DIST(1,K88,FALSE) * _xlfn.POISSON.DIST(3,L88,FALSE)</f>
        <v>5.9883996237965954E-2</v>
      </c>
      <c r="AB88" s="5">
        <f t="shared" ref="AB88:AB151" si="129">_xlfn.POISSON.DIST(2,K88,FALSE) * _xlfn.POISSON.DIST(3,L88,FALSE)</f>
        <v>5.7713644959496921E-2</v>
      </c>
      <c r="AC88" s="5">
        <f t="shared" ref="AC88:AC151" si="130">_xlfn.POISSON.DIST(4,K88,FALSE) * _xlfn.POISSON.DIST(4,L88,FALSE)</f>
        <v>1.5947805546027455E-2</v>
      </c>
      <c r="AD88" s="5">
        <f t="shared" ref="AD88:AD151" si="131">_xlfn.POISSON.DIST(4,K88,FALSE) * _xlfn.POISSON.DIST(0,L88,FALSE)</f>
        <v>2.3563473420247002E-3</v>
      </c>
      <c r="AE88" s="5">
        <f t="shared" ref="AE88:AE151" si="132">_xlfn.POISSON.DIST(4,K88,FALSE) * _xlfn.POISSON.DIST(1,L88,FALSE)</f>
        <v>8.4121600110282045E-3</v>
      </c>
      <c r="AF88" s="5">
        <f t="shared" ref="AF88:AF151" si="133">_xlfn.POISSON.DIST(4,K88,FALSE) * _xlfn.POISSON.DIST(2,L88,FALSE)</f>
        <v>1.5015705619685391E-2</v>
      </c>
      <c r="AG88" s="5">
        <f t="shared" ref="AG88:AG151" si="134">_xlfn.POISSON.DIST(4,K88,FALSE) * _xlfn.POISSON.DIST(3,L88,FALSE)</f>
        <v>1.7868689687425669E-2</v>
      </c>
      <c r="AH88" s="5">
        <f t="shared" ref="AH88:AH151" si="135">_xlfn.POISSON.DIST(0,K88,FALSE) * _xlfn.POISSON.DIST(4,L88,FALSE)</f>
        <v>2.7728174243641133E-2</v>
      </c>
      <c r="AI88" s="5">
        <f t="shared" ref="AI88:AI151" si="136">_xlfn.POISSON.DIST(1,K88,FALSE) * _xlfn.POISSON.DIST(4,L88,FALSE)</f>
        <v>5.3446466642384768E-2</v>
      </c>
      <c r="AJ88" s="5">
        <f t="shared" ref="AJ88:AJ151" si="137">_xlfn.POISSON.DIST(2,K88,FALSE) * _xlfn.POISSON.DIST(4,L88,FALSE)</f>
        <v>5.1509428126351155E-2</v>
      </c>
      <c r="AK88" s="5">
        <f t="shared" ref="AK88:AK151" si="138">_xlfn.POISSON.DIST(3,K88,FALSE) * _xlfn.POISSON.DIST(4,L88,FALSE)</f>
        <v>3.3095061938726855E-2</v>
      </c>
      <c r="AL88" s="5">
        <f t="shared" ref="AL88:AL151" si="139">_xlfn.POISSON.DIST(5,K88,FALSE) * _xlfn.POISSON.DIST(5,L88,FALSE)</f>
        <v>4.3896193715960456E-3</v>
      </c>
      <c r="AM88" s="5">
        <f t="shared" ref="AM88:AM151" si="140">_xlfn.POISSON.DIST(5,K88,FALSE) * _xlfn.POISSON.DIST(0,L88,FALSE)</f>
        <v>9.0837888212042255E-4</v>
      </c>
      <c r="AN88" s="5">
        <f t="shared" ref="AN88:AN151" si="141">_xlfn.POISSON.DIST(5,K88,FALSE) * _xlfn.POISSON.DIST(1,L88,FALSE)</f>
        <v>3.2429126091699182E-3</v>
      </c>
      <c r="AO88" s="5">
        <f t="shared" ref="AO88:AO151" si="142">_xlfn.POISSON.DIST(5,K88,FALSE) * _xlfn.POISSON.DIST(2,L88,FALSE)</f>
        <v>5.7885990073683214E-3</v>
      </c>
      <c r="AP88" s="5">
        <f t="shared" ref="AP88:AP151" si="143">_xlfn.POISSON.DIST(5,K88,FALSE) * _xlfn.POISSON.DIST(3,L88,FALSE)</f>
        <v>6.888432818768323E-3</v>
      </c>
      <c r="AQ88" s="5">
        <f t="shared" ref="AQ88:AQ151" si="144">_xlfn.POISSON.DIST(5,K88,FALSE) * _xlfn.POISSON.DIST(4,L88,FALSE)</f>
        <v>6.1479262907507461E-3</v>
      </c>
      <c r="AR88" s="5">
        <f t="shared" ref="AR88:AR151" si="145">_xlfn.POISSON.DIST(0,K88,FALSE) * _xlfn.POISSON.DIST(5,L88,FALSE)</f>
        <v>1.9797916409959825E-2</v>
      </c>
      <c r="AS88" s="5">
        <f t="shared" ref="AS88:AS151" si="146">_xlfn.POISSON.DIST(1,K88,FALSE) * _xlfn.POISSON.DIST(5,L88,FALSE)</f>
        <v>3.8160777182662836E-2</v>
      </c>
      <c r="AT88" s="5">
        <f t="shared" ref="AT88:AT151" si="147">_xlfn.POISSON.DIST(2,K88,FALSE) * _xlfn.POISSON.DIST(5,L88,FALSE)</f>
        <v>3.6777731682214834E-2</v>
      </c>
      <c r="AU88" s="5">
        <f t="shared" ref="AU88:AU151" si="148">_xlfn.POISSON.DIST(3,K88,FALSE) * _xlfn.POISSON.DIST(5,L88,FALSE)</f>
        <v>2.362987422425104E-2</v>
      </c>
      <c r="AV88" s="5">
        <f t="shared" ref="AV88:AV151" si="149">_xlfn.POISSON.DIST(4,K88,FALSE) * _xlfn.POISSON.DIST(5,L88,FALSE)</f>
        <v>1.1386733159863636E-2</v>
      </c>
      <c r="AW88" s="5">
        <f t="shared" ref="AW88:AW151" si="150">_xlfn.POISSON.DIST(6,K88,FALSE) * _xlfn.POISSON.DIST(6,L88,FALSE)</f>
        <v>8.3905475670649065E-4</v>
      </c>
      <c r="AX88" s="5">
        <f t="shared" ref="AX88:AX151" si="151">_xlfn.POISSON.DIST(6,K88,FALSE) * _xlfn.POISSON.DIST(0,L88,FALSE)</f>
        <v>2.9181895879200527E-4</v>
      </c>
      <c r="AY88" s="5">
        <f t="shared" ref="AY88:AY151" si="152">_xlfn.POISSON.DIST(6,K88,FALSE) * _xlfn.POISSON.DIST(1,L88,FALSE)</f>
        <v>1.0417936828874619E-3</v>
      </c>
      <c r="AZ88" s="5">
        <f t="shared" ref="AZ88:AZ151" si="153">_xlfn.POISSON.DIST(6,K88,FALSE) * _xlfn.POISSON.DIST(2,L88,FALSE)</f>
        <v>1.859601723954125E-3</v>
      </c>
      <c r="BA88" s="5">
        <f t="shared" ref="BA88:BA151" si="154">_xlfn.POISSON.DIST(6,K88,FALSE) * _xlfn.POISSON.DIST(3,L88,FALSE)</f>
        <v>2.2129260515054154E-3</v>
      </c>
      <c r="BB88" s="5">
        <f t="shared" ref="BB88:BB151" si="155">_xlfn.POISSON.DIST(6,K88,FALSE) * _xlfn.POISSON.DIST(4,L88,FALSE)</f>
        <v>1.975036500968589E-3</v>
      </c>
      <c r="BC88" s="5">
        <f t="shared" ref="BC88:BC151" si="156">_xlfn.POISSON.DIST(6,K88,FALSE) * _xlfn.POISSON.DIST(5,L88,FALSE)</f>
        <v>1.4101760616915767E-3</v>
      </c>
      <c r="BD88" s="5">
        <f t="shared" ref="BD88:BD151" si="157">_xlfn.POISSON.DIST(0,K88,FALSE) * _xlfn.POISSON.DIST(6,L88,FALSE)</f>
        <v>1.1779760263926131E-2</v>
      </c>
      <c r="BE88" s="5">
        <f t="shared" ref="BE88:BE151" si="158">_xlfn.POISSON.DIST(1,K88,FALSE) * _xlfn.POISSON.DIST(6,L88,FALSE)</f>
        <v>2.2705662423684457E-2</v>
      </c>
      <c r="BF88" s="5">
        <f t="shared" ref="BF88:BF151" si="159">_xlfn.POISSON.DIST(2,K88,FALSE) * _xlfn.POISSON.DIST(6,L88,FALSE)</f>
        <v>2.1882750350917891E-2</v>
      </c>
      <c r="BG88" s="5">
        <f t="shared" ref="BG88:BG151" si="160">_xlfn.POISSON.DIST(3,K88,FALSE) * _xlfn.POISSON.DIST(6,L88,FALSE)</f>
        <v>1.4059775163429412E-2</v>
      </c>
      <c r="BH88" s="5">
        <f t="shared" ref="BH88:BH151" si="161">_xlfn.POISSON.DIST(4,K88,FALSE) * _xlfn.POISSON.DIST(6,L88,FALSE)</f>
        <v>6.7751062301188835E-3</v>
      </c>
      <c r="BI88" s="5">
        <f t="shared" ref="BI88:BI151" si="162">_xlfn.POISSON.DIST(5,K88,FALSE) * _xlfn.POISSON.DIST(6,L88,FALSE)</f>
        <v>2.6118235260996548E-3</v>
      </c>
      <c r="BJ88" s="8">
        <f t="shared" ref="BJ88:BJ151" si="163">SUM(N88,Q88,T88,W88,X88,Y88,AD88,AE88,AF88,AG88,AM88,AN88,AO88,AP88,AQ88,AX88,AY88,AZ88,BA88,BB88,BC88)</f>
        <v>0.1716060410004098</v>
      </c>
      <c r="BK88" s="8">
        <f t="shared" ref="BK88:BK151" si="164">SUM(M88,P88,S88,V88,AC88,AL88,AY88)</f>
        <v>0.1392483031604953</v>
      </c>
      <c r="BL88" s="8">
        <f t="shared" ref="BL88:BL151" si="165">SUM(O88,R88,U88,AA88,AB88,AH88,AI88,AJ88,AK88,AR88,AS88,AT88,AU88,AV88,BD88,BE88,BF88,BG88,BH88,BI88)</f>
        <v>0.58400099428694718</v>
      </c>
      <c r="BM88" s="8">
        <f t="shared" ref="BM88:BM151" si="166">SUM(S88:BI88)</f>
        <v>0.83719041268174155</v>
      </c>
      <c r="BN88" s="8">
        <f t="shared" ref="BN88:BN151" si="167">SUM(M88:R88)</f>
        <v>8.8530169185746466E-2</v>
      </c>
    </row>
    <row r="89" spans="1:66" x14ac:dyDescent="0.25">
      <c r="A89" t="s">
        <v>196</v>
      </c>
      <c r="B89" t="s">
        <v>201</v>
      </c>
      <c r="C89" t="s">
        <v>202</v>
      </c>
      <c r="D89" s="4" t="s">
        <v>440</v>
      </c>
      <c r="E89">
        <f>VLOOKUP(A89,home!$A$2:$E$405,3,FALSE)</f>
        <v>1.5925925925925899</v>
      </c>
      <c r="F89">
        <f>VLOOKUP(B89,home!$B$2:$E$405,3,FALSE)</f>
        <v>0.94</v>
      </c>
      <c r="G89">
        <f>VLOOKUP(C89,away!$B$2:$E$405,4,FALSE)</f>
        <v>1.33</v>
      </c>
      <c r="H89">
        <f>VLOOKUP(A89,away!$A$2:$E$405,3,FALSE)</f>
        <v>1.55555555555556</v>
      </c>
      <c r="I89">
        <f>VLOOKUP(C89,away!$B$2:$E$405,3,FALSE)</f>
        <v>0.42</v>
      </c>
      <c r="J89">
        <f>VLOOKUP(B89,home!$B$2:$E$405,4,FALSE)</f>
        <v>0.77</v>
      </c>
      <c r="K89" s="3">
        <f t="shared" si="112"/>
        <v>1.991059259259256</v>
      </c>
      <c r="L89" s="3">
        <f t="shared" si="113"/>
        <v>0.50306666666666811</v>
      </c>
      <c r="M89" s="5">
        <f t="shared" si="114"/>
        <v>8.2568590924164367E-2</v>
      </c>
      <c r="N89" s="5">
        <f t="shared" si="115"/>
        <v>0.16439895748354721</v>
      </c>
      <c r="O89" s="5">
        <f t="shared" si="116"/>
        <v>4.1537505807583079E-2</v>
      </c>
      <c r="P89" s="5">
        <f t="shared" si="117"/>
        <v>8.2703635544723403E-2</v>
      </c>
      <c r="Q89" s="5">
        <f t="shared" si="118"/>
        <v>0.16366403325509277</v>
      </c>
      <c r="R89" s="5">
        <f t="shared" si="119"/>
        <v>1.0448067294134094E-2</v>
      </c>
      <c r="S89" s="5">
        <f t="shared" si="120"/>
        <v>2.0709725259198675E-2</v>
      </c>
      <c r="T89" s="5">
        <f t="shared" si="121"/>
        <v>8.2333919662862243E-2</v>
      </c>
      <c r="U89" s="5">
        <f t="shared" si="122"/>
        <v>2.0802721127349485E-2</v>
      </c>
      <c r="V89" s="5">
        <f t="shared" si="123"/>
        <v>2.3048441044895402E-3</v>
      </c>
      <c r="W89" s="5">
        <f t="shared" si="124"/>
        <v>0.10862159627342241</v>
      </c>
      <c r="X89" s="5">
        <f t="shared" si="125"/>
        <v>5.4643904365283193E-2</v>
      </c>
      <c r="Y89" s="5">
        <f t="shared" si="126"/>
        <v>1.3744763411347605E-2</v>
      </c>
      <c r="Z89" s="5">
        <f t="shared" si="127"/>
        <v>1.7520247955896907E-3</v>
      </c>
      <c r="AA89" s="5">
        <f t="shared" si="128"/>
        <v>3.4883851917106587E-3</v>
      </c>
      <c r="AB89" s="5">
        <f t="shared" si="129"/>
        <v>3.4727908179091917E-3</v>
      </c>
      <c r="AC89" s="5">
        <f t="shared" si="130"/>
        <v>1.4428836125181566E-4</v>
      </c>
      <c r="AD89" s="5">
        <f t="shared" si="131"/>
        <v>5.4068008753929628E-2</v>
      </c>
      <c r="AE89" s="5">
        <f t="shared" si="132"/>
        <v>2.7199812937143613E-2</v>
      </c>
      <c r="AF89" s="5">
        <f t="shared" si="133"/>
        <v>6.8416596141228758E-3</v>
      </c>
      <c r="AG89" s="5">
        <f t="shared" si="134"/>
        <v>1.1472702988482525E-3</v>
      </c>
      <c r="AH89" s="5">
        <f t="shared" si="135"/>
        <v>2.203463184586641E-4</v>
      </c>
      <c r="AI89" s="5">
        <f t="shared" si="136"/>
        <v>4.3872257761081183E-4</v>
      </c>
      <c r="AJ89" s="5">
        <f t="shared" si="137"/>
        <v>4.367613251990473E-4</v>
      </c>
      <c r="AK89" s="5">
        <f t="shared" si="138"/>
        <v>2.8987256020796871E-4</v>
      </c>
      <c r="AL89" s="5">
        <f t="shared" si="139"/>
        <v>5.7809740526034395E-6</v>
      </c>
      <c r="AM89" s="5">
        <f t="shared" si="140"/>
        <v>2.1530521891844408E-2</v>
      </c>
      <c r="AN89" s="5">
        <f t="shared" si="141"/>
        <v>1.0831287879723893E-2</v>
      </c>
      <c r="AO89" s="5">
        <f t="shared" si="142"/>
        <v>2.7244299446798907E-3</v>
      </c>
      <c r="AP89" s="5">
        <f t="shared" si="143"/>
        <v>4.5685663027898916E-4</v>
      </c>
      <c r="AQ89" s="5">
        <f t="shared" si="144"/>
        <v>5.7457335534754375E-5</v>
      </c>
      <c r="AR89" s="5">
        <f t="shared" si="145"/>
        <v>2.2169777587854465E-5</v>
      </c>
      <c r="AS89" s="5">
        <f t="shared" si="146"/>
        <v>4.4141340942015962E-5</v>
      </c>
      <c r="AT89" s="5">
        <f t="shared" si="147"/>
        <v>4.3944012799360297E-5</v>
      </c>
      <c r="AU89" s="5">
        <f t="shared" si="148"/>
        <v>2.9165044524391192E-5</v>
      </c>
      <c r="AV89" s="5">
        <f t="shared" si="149"/>
        <v>1.4517332986749395E-5</v>
      </c>
      <c r="AW89" s="5">
        <f t="shared" si="150"/>
        <v>1.608452526118349E-7</v>
      </c>
      <c r="AX89" s="5">
        <f t="shared" si="151"/>
        <v>7.1447574949068211E-3</v>
      </c>
      <c r="AY89" s="5">
        <f t="shared" si="152"/>
        <v>3.594289337104469E-3</v>
      </c>
      <c r="AZ89" s="5">
        <f t="shared" si="153"/>
        <v>9.0408357792634661E-4</v>
      </c>
      <c r="BA89" s="5">
        <f t="shared" si="154"/>
        <v>1.5160477064516068E-4</v>
      </c>
      <c r="BB89" s="5">
        <f t="shared" si="155"/>
        <v>1.9066826654806433E-5</v>
      </c>
      <c r="BC89" s="5">
        <f t="shared" si="156"/>
        <v>1.918376985828931E-6</v>
      </c>
      <c r="BD89" s="5">
        <f t="shared" si="157"/>
        <v>1.8588126853105569E-6</v>
      </c>
      <c r="BE89" s="5">
        <f t="shared" si="158"/>
        <v>3.7010062083161456E-6</v>
      </c>
      <c r="BF89" s="5">
        <f t="shared" si="159"/>
        <v>3.684461339821927E-6</v>
      </c>
      <c r="BG89" s="5">
        <f t="shared" si="160"/>
        <v>2.4453269553450704E-6</v>
      </c>
      <c r="BH89" s="5">
        <f t="shared" si="161"/>
        <v>1.2171977190890126E-6</v>
      </c>
      <c r="BI89" s="5">
        <f t="shared" si="162"/>
        <v>4.8470255778828492E-7</v>
      </c>
      <c r="BJ89" s="8">
        <f t="shared" si="163"/>
        <v>0.72408020012188501</v>
      </c>
      <c r="BK89" s="8">
        <f t="shared" si="164"/>
        <v>0.19203115450498487</v>
      </c>
      <c r="BL89" s="8">
        <f t="shared" si="165"/>
        <v>8.1302502036469049E-2</v>
      </c>
      <c r="BM89" s="8">
        <f t="shared" si="166"/>
        <v>0.45025096265783215</v>
      </c>
      <c r="BN89" s="8">
        <f t="shared" si="167"/>
        <v>0.54532079030924496</v>
      </c>
    </row>
    <row r="90" spans="1:66" x14ac:dyDescent="0.25">
      <c r="A90" t="s">
        <v>196</v>
      </c>
      <c r="B90" t="s">
        <v>203</v>
      </c>
      <c r="C90" t="s">
        <v>204</v>
      </c>
      <c r="D90" s="4" t="s">
        <v>440</v>
      </c>
      <c r="E90">
        <f>VLOOKUP(A90,home!$A$2:$E$405,3,FALSE)</f>
        <v>1.5925925925925899</v>
      </c>
      <c r="F90">
        <f>VLOOKUP(B90,home!$B$2:$E$405,3,FALSE)</f>
        <v>0.56000000000000005</v>
      </c>
      <c r="G90">
        <f>VLOOKUP(C90,away!$B$2:$E$405,4,FALSE)</f>
        <v>1.1200000000000001</v>
      </c>
      <c r="H90">
        <f>VLOOKUP(A90,away!$A$2:$E$405,3,FALSE)</f>
        <v>1.55555555555556</v>
      </c>
      <c r="I90">
        <f>VLOOKUP(C90,away!$B$2:$E$405,3,FALSE)</f>
        <v>0.84</v>
      </c>
      <c r="J90">
        <f>VLOOKUP(B90,home!$B$2:$E$405,4,FALSE)</f>
        <v>0.71</v>
      </c>
      <c r="K90" s="3">
        <f t="shared" si="112"/>
        <v>0.99887407407407258</v>
      </c>
      <c r="L90" s="3">
        <f t="shared" si="113"/>
        <v>0.92773333333333596</v>
      </c>
      <c r="M90" s="5">
        <f t="shared" si="114"/>
        <v>0.14564146343703058</v>
      </c>
      <c r="N90" s="5">
        <f t="shared" si="115"/>
        <v>0.14547748193745683</v>
      </c>
      <c r="O90" s="5">
        <f t="shared" si="116"/>
        <v>0.13511644034598155</v>
      </c>
      <c r="P90" s="5">
        <f t="shared" si="117"/>
        <v>0.134964309242777</v>
      </c>
      <c r="Q90" s="5">
        <f t="shared" si="118"/>
        <v>7.2656842534452398E-2</v>
      </c>
      <c r="R90" s="5">
        <f t="shared" si="119"/>
        <v>6.2676012795156152E-2</v>
      </c>
      <c r="S90" s="5">
        <f t="shared" si="120"/>
        <v>3.1267477577316974E-2</v>
      </c>
      <c r="T90" s="5">
        <f t="shared" si="121"/>
        <v>6.7406174713962819E-2</v>
      </c>
      <c r="U90" s="5">
        <f t="shared" si="122"/>
        <v>6.2605444247416334E-2</v>
      </c>
      <c r="V90" s="5">
        <f t="shared" si="123"/>
        <v>3.219468941359209E-3</v>
      </c>
      <c r="W90" s="5">
        <f t="shared" si="124"/>
        <v>2.4191678770582283E-2</v>
      </c>
      <c r="X90" s="5">
        <f t="shared" si="125"/>
        <v>2.2443426784761598E-2</v>
      </c>
      <c r="Y90" s="5">
        <f t="shared" si="126"/>
        <v>1.0410757571224775E-2</v>
      </c>
      <c r="Z90" s="5">
        <f t="shared" si="127"/>
        <v>1.9382208756831013E-2</v>
      </c>
      <c r="AA90" s="5">
        <f t="shared" si="128"/>
        <v>1.9360385825489958E-2</v>
      </c>
      <c r="AB90" s="5">
        <f t="shared" si="129"/>
        <v>9.66929373257654E-3</v>
      </c>
      <c r="AC90" s="5">
        <f t="shared" si="130"/>
        <v>1.8646535795204097E-4</v>
      </c>
      <c r="AD90" s="5">
        <f t="shared" si="131"/>
        <v>6.0411101830656925E-3</v>
      </c>
      <c r="AE90" s="5">
        <f t="shared" si="132"/>
        <v>5.6045392871694934E-3</v>
      </c>
      <c r="AF90" s="5">
        <f t="shared" si="133"/>
        <v>2.5997589573416966E-3</v>
      </c>
      <c r="AG90" s="5">
        <f t="shared" si="134"/>
        <v>8.0396101445260346E-4</v>
      </c>
      <c r="AH90" s="5">
        <f t="shared" si="135"/>
        <v>4.4953802843343505E-3</v>
      </c>
      <c r="AI90" s="5">
        <f t="shared" si="136"/>
        <v>4.4903188191253163E-3</v>
      </c>
      <c r="AJ90" s="5">
        <f t="shared" si="137"/>
        <v>2.2426315263755913E-3</v>
      </c>
      <c r="AK90" s="5">
        <f t="shared" si="138"/>
        <v>7.4670216313258114E-4</v>
      </c>
      <c r="AL90" s="5">
        <f t="shared" si="139"/>
        <v>6.911814160556057E-6</v>
      </c>
      <c r="AM90" s="5">
        <f t="shared" si="140"/>
        <v>1.2068616680978392E-3</v>
      </c>
      <c r="AN90" s="5">
        <f t="shared" si="141"/>
        <v>1.1196457982166385E-3</v>
      </c>
      <c r="AO90" s="5">
        <f t="shared" si="142"/>
        <v>5.1936636426609293E-4</v>
      </c>
      <c r="AP90" s="5">
        <f t="shared" si="143"/>
        <v>1.6061116278059931E-4</v>
      </c>
      <c r="AQ90" s="5">
        <f t="shared" si="144"/>
        <v>3.7251082354247099E-5</v>
      </c>
      <c r="AR90" s="5">
        <f t="shared" si="145"/>
        <v>8.341028271572937E-4</v>
      </c>
      <c r="AS90" s="5">
        <f t="shared" si="146"/>
        <v>8.3316368915930801E-4</v>
      </c>
      <c r="AT90" s="5">
        <f t="shared" si="147"/>
        <v>4.1611280428057102E-4</v>
      </c>
      <c r="AU90" s="5">
        <f t="shared" si="148"/>
        <v>1.3854809736204042E-4</v>
      </c>
      <c r="AV90" s="5">
        <f t="shared" si="149"/>
        <v>3.4598025616808137E-5</v>
      </c>
      <c r="AW90" s="5">
        <f t="shared" si="150"/>
        <v>1.7791946091055949E-7</v>
      </c>
      <c r="AX90" s="5">
        <f t="shared" si="151"/>
        <v>2.0091713854278656E-4</v>
      </c>
      <c r="AY90" s="5">
        <f t="shared" si="152"/>
        <v>1.8639752666409502E-4</v>
      </c>
      <c r="AZ90" s="5">
        <f t="shared" si="153"/>
        <v>8.6463599368585134E-5</v>
      </c>
      <c r="BA90" s="5">
        <f t="shared" si="154"/>
        <v>2.6738387751405203E-5</v>
      </c>
      <c r="BB90" s="5">
        <f t="shared" si="155"/>
        <v>6.201523399142596E-6</v>
      </c>
      <c r="BC90" s="5">
        <f t="shared" si="156"/>
        <v>1.1506719949662485E-6</v>
      </c>
      <c r="BD90" s="5">
        <f t="shared" si="157"/>
        <v>1.2897083269689918E-4</v>
      </c>
      <c r="BE90" s="5">
        <f t="shared" si="158"/>
        <v>1.2882562109267732E-4</v>
      </c>
      <c r="BF90" s="5">
        <f t="shared" si="159"/>
        <v>6.4340286492982668E-5</v>
      </c>
      <c r="BG90" s="5">
        <f t="shared" si="160"/>
        <v>2.1422614698779548E-5</v>
      </c>
      <c r="BH90" s="5">
        <f t="shared" si="161"/>
        <v>5.3496236053722578E-6</v>
      </c>
      <c r="BI90" s="5">
        <f t="shared" si="162"/>
        <v>1.0687200650922034E-6</v>
      </c>
      <c r="BJ90" s="8">
        <f t="shared" si="163"/>
        <v>0.36118733667790665</v>
      </c>
      <c r="BK90" s="8">
        <f t="shared" si="164"/>
        <v>0.31547249389726045</v>
      </c>
      <c r="BL90" s="8">
        <f t="shared" si="165"/>
        <v>0.30400911288181615</v>
      </c>
      <c r="BM90" s="8">
        <f t="shared" si="166"/>
        <v>0.30333238231375664</v>
      </c>
      <c r="BN90" s="8">
        <f t="shared" si="167"/>
        <v>0.69653255029285444</v>
      </c>
    </row>
    <row r="91" spans="1:66" x14ac:dyDescent="0.25">
      <c r="A91" t="s">
        <v>196</v>
      </c>
      <c r="B91" t="s">
        <v>205</v>
      </c>
      <c r="C91" t="s">
        <v>206</v>
      </c>
      <c r="D91" s="4" t="s">
        <v>440</v>
      </c>
      <c r="E91">
        <f>VLOOKUP(A91,home!$A$2:$E$405,3,FALSE)</f>
        <v>1.5925925925925899</v>
      </c>
      <c r="F91">
        <f>VLOOKUP(B91,home!$B$2:$E$405,3,FALSE)</f>
        <v>1.41</v>
      </c>
      <c r="G91">
        <f>VLOOKUP(C91,away!$B$2:$E$405,4,FALSE)</f>
        <v>1.47</v>
      </c>
      <c r="H91">
        <f>VLOOKUP(A91,away!$A$2:$E$405,3,FALSE)</f>
        <v>1.55555555555556</v>
      </c>
      <c r="I91">
        <f>VLOOKUP(C91,away!$B$2:$E$405,3,FALSE)</f>
        <v>0.56000000000000005</v>
      </c>
      <c r="J91">
        <f>VLOOKUP(B91,home!$B$2:$E$405,4,FALSE)</f>
        <v>0.8</v>
      </c>
      <c r="K91" s="3">
        <f t="shared" si="112"/>
        <v>3.3009666666666608</v>
      </c>
      <c r="L91" s="3">
        <f t="shared" si="113"/>
        <v>0.696888888888891</v>
      </c>
      <c r="M91" s="5">
        <f t="shared" si="114"/>
        <v>1.8354957902448069E-2</v>
      </c>
      <c r="N91" s="5">
        <f t="shared" si="115"/>
        <v>6.0589104204050878E-2</v>
      </c>
      <c r="O91" s="5">
        <f t="shared" si="116"/>
        <v>1.2791366218239406E-2</v>
      </c>
      <c r="P91" s="5">
        <f t="shared" si="117"/>
        <v>4.222387350753426E-2</v>
      </c>
      <c r="Q91" s="5">
        <f t="shared" si="118"/>
        <v>0.10000130667038243</v>
      </c>
      <c r="R91" s="5">
        <f t="shared" si="119"/>
        <v>4.4570804955998767E-3</v>
      </c>
      <c r="S91" s="5">
        <f t="shared" si="120"/>
        <v>2.4283023467769262E-2</v>
      </c>
      <c r="T91" s="5">
        <f t="shared" si="121"/>
        <v>6.9689799492960058E-2</v>
      </c>
      <c r="U91" s="5">
        <f t="shared" si="122"/>
        <v>1.4712674146625311E-2</v>
      </c>
      <c r="V91" s="5">
        <f t="shared" si="123"/>
        <v>6.2067596651718343E-3</v>
      </c>
      <c r="W91" s="5">
        <f t="shared" si="124"/>
        <v>0.11003365998068092</v>
      </c>
      <c r="X91" s="5">
        <f t="shared" si="125"/>
        <v>7.6681235044314761E-2</v>
      </c>
      <c r="Y91" s="5">
        <f t="shared" si="126"/>
        <v>2.6719150344330197E-2</v>
      </c>
      <c r="Z91" s="5">
        <f t="shared" si="127"/>
        <v>1.0353632914223154E-3</v>
      </c>
      <c r="AA91" s="5">
        <f t="shared" si="128"/>
        <v>3.4176997128753427E-3</v>
      </c>
      <c r="AB91" s="5">
        <f t="shared" si="129"/>
        <v>5.6408564144388631E-3</v>
      </c>
      <c r="AC91" s="5">
        <f t="shared" si="130"/>
        <v>8.9237958344393531E-4</v>
      </c>
      <c r="AD91" s="5">
        <f t="shared" si="131"/>
        <v>9.0804360951890276E-2</v>
      </c>
      <c r="AE91" s="5">
        <f t="shared" si="132"/>
        <v>6.3280550210028624E-2</v>
      </c>
      <c r="AF91" s="5">
        <f t="shared" si="133"/>
        <v>2.2049756162072259E-2</v>
      </c>
      <c r="AG91" s="5">
        <f t="shared" si="134"/>
        <v>5.122076690685839E-3</v>
      </c>
      <c r="AH91" s="5">
        <f t="shared" si="135"/>
        <v>1.8038329343891056E-4</v>
      </c>
      <c r="AI91" s="5">
        <f t="shared" si="136"/>
        <v>5.9543923886539471E-4</v>
      </c>
      <c r="AJ91" s="5">
        <f t="shared" si="137"/>
        <v>9.8276253976001802E-4</v>
      </c>
      <c r="AK91" s="5">
        <f t="shared" si="138"/>
        <v>1.081355461665496E-3</v>
      </c>
      <c r="AL91" s="5">
        <f t="shared" si="139"/>
        <v>8.2113449352051829E-5</v>
      </c>
      <c r="AM91" s="5">
        <f t="shared" si="140"/>
        <v>5.9948433738031479E-2</v>
      </c>
      <c r="AN91" s="5">
        <f t="shared" si="141"/>
        <v>4.1777397378326073E-2</v>
      </c>
      <c r="AO91" s="5">
        <f t="shared" si="142"/>
        <v>1.4557102019825657E-2</v>
      </c>
      <c r="AP91" s="5">
        <f t="shared" si="143"/>
        <v>3.3815608840128452E-3</v>
      </c>
      <c r="AQ91" s="5">
        <f t="shared" si="144"/>
        <v>5.8914305179246179E-4</v>
      </c>
      <c r="AR91" s="5">
        <f t="shared" si="145"/>
        <v>2.5141422587752238E-5</v>
      </c>
      <c r="AS91" s="5">
        <f t="shared" si="146"/>
        <v>8.2990997914750389E-5</v>
      </c>
      <c r="AT91" s="5">
        <f t="shared" si="147"/>
        <v>1.3697525887499672E-4</v>
      </c>
      <c r="AU91" s="5">
        <f t="shared" si="148"/>
        <v>1.5071692123480029E-4</v>
      </c>
      <c r="AV91" s="5">
        <f t="shared" si="149"/>
        <v>1.2437788327467511E-4</v>
      </c>
      <c r="AW91" s="5">
        <f t="shared" si="150"/>
        <v>5.2470653632043898E-6</v>
      </c>
      <c r="AX91" s="5">
        <f t="shared" si="151"/>
        <v>3.2981296914686181E-2</v>
      </c>
      <c r="AY91" s="5">
        <f t="shared" si="152"/>
        <v>2.2984299360990265E-2</v>
      </c>
      <c r="AZ91" s="5">
        <f t="shared" si="153"/>
        <v>8.0087514217850753E-3</v>
      </c>
      <c r="BA91" s="5">
        <f t="shared" si="154"/>
        <v>1.8604032932383761E-3</v>
      </c>
      <c r="BB91" s="5">
        <f t="shared" si="155"/>
        <v>3.2412359597753132E-4</v>
      </c>
      <c r="BC91" s="5">
        <f t="shared" si="156"/>
        <v>4.5175626532690733E-5</v>
      </c>
      <c r="BD91" s="5">
        <f t="shared" si="157"/>
        <v>2.9201296753774527E-6</v>
      </c>
      <c r="BE91" s="5">
        <f t="shared" si="158"/>
        <v>9.6392507207651081E-6</v>
      </c>
      <c r="BF91" s="5">
        <f t="shared" si="159"/>
        <v>1.5909422660444109E-5</v>
      </c>
      <c r="BG91" s="5">
        <f t="shared" si="160"/>
        <v>1.7505491296012407E-5</v>
      </c>
      <c r="BH91" s="5">
        <f t="shared" si="161"/>
        <v>1.4446260812940083E-5</v>
      </c>
      <c r="BI91" s="5">
        <f t="shared" si="162"/>
        <v>9.5373250802976013E-6</v>
      </c>
      <c r="BJ91" s="8">
        <f t="shared" si="163"/>
        <v>0.81142868703659499</v>
      </c>
      <c r="BK91" s="8">
        <f t="shared" si="164"/>
        <v>0.11502740693670967</v>
      </c>
      <c r="BL91" s="8">
        <f t="shared" si="165"/>
        <v>4.4449777885641438E-2</v>
      </c>
      <c r="BM91" s="8">
        <f t="shared" si="166"/>
        <v>0.71054449385648655</v>
      </c>
      <c r="BN91" s="8">
        <f t="shared" si="167"/>
        <v>0.23841768899825491</v>
      </c>
    </row>
    <row r="92" spans="1:66" x14ac:dyDescent="0.25">
      <c r="A92" t="s">
        <v>32</v>
      </c>
      <c r="B92" t="s">
        <v>207</v>
      </c>
      <c r="C92" t="s">
        <v>208</v>
      </c>
      <c r="D92" s="4" t="s">
        <v>440</v>
      </c>
      <c r="E92">
        <f>VLOOKUP(A92,home!$A$2:$E$405,3,FALSE)</f>
        <v>1.2734375</v>
      </c>
      <c r="F92">
        <f>VLOOKUP(B92,home!$B$2:$E$405,3,FALSE)</f>
        <v>1.35</v>
      </c>
      <c r="G92">
        <f>VLOOKUP(C92,away!$B$2:$E$405,4,FALSE)</f>
        <v>1.18</v>
      </c>
      <c r="H92">
        <f>VLOOKUP(A92,away!$A$2:$E$405,3,FALSE)</f>
        <v>1.1484375</v>
      </c>
      <c r="I92">
        <f>VLOOKUP(C92,away!$B$2:$E$405,3,FALSE)</f>
        <v>1.37</v>
      </c>
      <c r="J92">
        <f>VLOOKUP(B92,home!$B$2:$E$405,4,FALSE)</f>
        <v>0.75</v>
      </c>
      <c r="K92" s="3">
        <f t="shared" si="112"/>
        <v>2.0285859374999999</v>
      </c>
      <c r="L92" s="3">
        <f t="shared" si="113"/>
        <v>1.1800195312500001</v>
      </c>
      <c r="M92" s="5">
        <f t="shared" si="114"/>
        <v>4.0412931089734663E-2</v>
      </c>
      <c r="N92" s="5">
        <f t="shared" si="115"/>
        <v>8.1981103701792277E-2</v>
      </c>
      <c r="O92" s="5">
        <f t="shared" si="116"/>
        <v>4.7688048000947253E-2</v>
      </c>
      <c r="P92" s="5">
        <f t="shared" si="117"/>
        <v>9.6739303561546572E-2</v>
      </c>
      <c r="Q92" s="5">
        <f t="shared" si="118"/>
        <v>8.3152857055092511E-2</v>
      </c>
      <c r="R92" s="5">
        <f t="shared" si="119"/>
        <v>2.8136414024152647E-2</v>
      </c>
      <c r="S92" s="5">
        <f t="shared" si="120"/>
        <v>5.7892935511118029E-2</v>
      </c>
      <c r="T92" s="5">
        <f t="shared" si="121"/>
        <v>9.8121995404248527E-2</v>
      </c>
      <c r="U92" s="5">
        <f t="shared" si="122"/>
        <v>5.7077133821073843E-2</v>
      </c>
      <c r="V92" s="5">
        <f t="shared" si="123"/>
        <v>1.5398047966499302E-2</v>
      </c>
      <c r="W92" s="5">
        <f t="shared" si="124"/>
        <v>5.6227572161636118E-2</v>
      </c>
      <c r="X92" s="5">
        <f t="shared" si="125"/>
        <v>6.6349633345499412E-2</v>
      </c>
      <c r="Y92" s="5">
        <f t="shared" si="126"/>
        <v>3.9146931619482808E-2</v>
      </c>
      <c r="Z92" s="5">
        <f t="shared" si="127"/>
        <v>1.1067172695945513E-2</v>
      </c>
      <c r="AA92" s="5">
        <f t="shared" si="128"/>
        <v>2.2450710898879025E-2</v>
      </c>
      <c r="AB92" s="5">
        <f t="shared" si="129"/>
        <v>2.2771598208171994E-2</v>
      </c>
      <c r="AC92" s="5">
        <f t="shared" si="130"/>
        <v>2.3037125684766363E-3</v>
      </c>
      <c r="AD92" s="5">
        <f t="shared" si="131"/>
        <v>2.8515615546715372E-2</v>
      </c>
      <c r="AE92" s="5">
        <f t="shared" si="132"/>
        <v>3.3648983290740286E-2</v>
      </c>
      <c r="AF92" s="5">
        <f t="shared" si="133"/>
        <v>1.9853228744889227E-2</v>
      </c>
      <c r="AG92" s="5">
        <f t="shared" si="134"/>
        <v>7.8090658924477377E-3</v>
      </c>
      <c r="AH92" s="5">
        <f t="shared" si="135"/>
        <v>3.2648699842331061E-3</v>
      </c>
      <c r="AI92" s="5">
        <f t="shared" si="136"/>
        <v>6.6230693377811256E-3</v>
      </c>
      <c r="AJ92" s="5">
        <f t="shared" si="137"/>
        <v>6.7177326608551151E-3</v>
      </c>
      <c r="AK92" s="5">
        <f t="shared" si="138"/>
        <v>4.5424993358983813E-3</v>
      </c>
      <c r="AL92" s="5">
        <f t="shared" si="139"/>
        <v>2.2058241604457158E-4</v>
      </c>
      <c r="AM92" s="5">
        <f t="shared" si="140"/>
        <v>1.1569275339444634E-2</v>
      </c>
      <c r="AN92" s="5">
        <f t="shared" si="141"/>
        <v>1.3651970862953644E-2</v>
      </c>
      <c r="AO92" s="5">
        <f t="shared" si="142"/>
        <v>8.0547961291706112E-3</v>
      </c>
      <c r="AP92" s="5">
        <f t="shared" si="143"/>
        <v>3.1682722508860734E-3</v>
      </c>
      <c r="AQ92" s="5">
        <f t="shared" si="144"/>
        <v>9.3465578409074183E-4</v>
      </c>
      <c r="AR92" s="5">
        <f t="shared" si="145"/>
        <v>7.7052206967738869E-4</v>
      </c>
      <c r="AS92" s="5">
        <f t="shared" si="146"/>
        <v>1.5630702350809455E-3</v>
      </c>
      <c r="AT92" s="5">
        <f t="shared" si="147"/>
        <v>1.585411149105013E-3</v>
      </c>
      <c r="AU92" s="5">
        <f t="shared" si="148"/>
        <v>1.0720475874100486E-3</v>
      </c>
      <c r="AV92" s="5">
        <f t="shared" si="149"/>
        <v>5.4368516503770651E-4</v>
      </c>
      <c r="AW92" s="5">
        <f t="shared" si="150"/>
        <v>1.4667327683566545E-5</v>
      </c>
      <c r="AX92" s="5">
        <f t="shared" si="151"/>
        <v>3.9115448767771538E-3</v>
      </c>
      <c r="AY92" s="5">
        <f t="shared" si="152"/>
        <v>4.6156993519579168E-3</v>
      </c>
      <c r="AZ92" s="5">
        <f t="shared" si="153"/>
        <v>2.7233076928441556E-3</v>
      </c>
      <c r="BA92" s="5">
        <f t="shared" si="154"/>
        <v>1.0711854223864933E-3</v>
      </c>
      <c r="BB92" s="5">
        <f t="shared" si="155"/>
        <v>3.1600493000158582E-4</v>
      </c>
      <c r="BC92" s="5">
        <f t="shared" si="156"/>
        <v>7.4578397874632048E-5</v>
      </c>
      <c r="BD92" s="5">
        <f t="shared" si="157"/>
        <v>1.5153851524641527E-4</v>
      </c>
      <c r="BE92" s="5">
        <f t="shared" si="158"/>
        <v>3.0740890101850737E-4</v>
      </c>
      <c r="BF92" s="5">
        <f t="shared" si="159"/>
        <v>3.1180268683423675E-4</v>
      </c>
      <c r="BG92" s="5">
        <f t="shared" si="160"/>
        <v>2.108395152622164E-4</v>
      </c>
      <c r="BH92" s="5">
        <f t="shared" si="161"/>
        <v>1.0692651893256218E-4</v>
      </c>
      <c r="BI92" s="5">
        <f t="shared" si="162"/>
        <v>4.3381926530484622E-5</v>
      </c>
      <c r="BJ92" s="8">
        <f t="shared" si="163"/>
        <v>0.56489827780093194</v>
      </c>
      <c r="BK92" s="8">
        <f t="shared" si="164"/>
        <v>0.21758321246537768</v>
      </c>
      <c r="BL92" s="8">
        <f t="shared" si="165"/>
        <v>0.20593871054212803</v>
      </c>
      <c r="BM92" s="8">
        <f t="shared" si="166"/>
        <v>0.61677568404684302</v>
      </c>
      <c r="BN92" s="8">
        <f t="shared" si="167"/>
        <v>0.37811065743326588</v>
      </c>
    </row>
    <row r="93" spans="1:66" x14ac:dyDescent="0.25">
      <c r="A93" t="s">
        <v>32</v>
      </c>
      <c r="B93" t="s">
        <v>209</v>
      </c>
      <c r="C93" t="s">
        <v>210</v>
      </c>
      <c r="D93" s="4" t="s">
        <v>440</v>
      </c>
      <c r="E93">
        <f>VLOOKUP(A93,home!$A$2:$E$405,3,FALSE)</f>
        <v>1.2734375</v>
      </c>
      <c r="F93">
        <f>VLOOKUP(B93,home!$B$2:$E$405,3,FALSE)</f>
        <v>0.79</v>
      </c>
      <c r="G93">
        <f>VLOOKUP(C93,away!$B$2:$E$405,4,FALSE)</f>
        <v>1.31</v>
      </c>
      <c r="H93">
        <f>VLOOKUP(A93,away!$A$2:$E$405,3,FALSE)</f>
        <v>1.1484375</v>
      </c>
      <c r="I93">
        <f>VLOOKUP(C93,away!$B$2:$E$405,3,FALSE)</f>
        <v>0.39</v>
      </c>
      <c r="J93">
        <f>VLOOKUP(B93,home!$B$2:$E$405,4,FALSE)</f>
        <v>1.24</v>
      </c>
      <c r="K93" s="3">
        <f t="shared" si="112"/>
        <v>1.3178804687500001</v>
      </c>
      <c r="L93" s="3">
        <f t="shared" si="113"/>
        <v>0.55538437500000004</v>
      </c>
      <c r="M93" s="5">
        <f t="shared" si="114"/>
        <v>0.15362129266575383</v>
      </c>
      <c r="N93" s="5">
        <f t="shared" si="115"/>
        <v>0.20245450118832464</v>
      </c>
      <c r="O93" s="5">
        <f t="shared" si="116"/>
        <v>8.5318865613861775E-2</v>
      </c>
      <c r="P93" s="5">
        <f t="shared" si="117"/>
        <v>0.11244006660841444</v>
      </c>
      <c r="Q93" s="5">
        <f t="shared" si="118"/>
        <v>0.13340541646330836</v>
      </c>
      <c r="R93" s="5">
        <f t="shared" si="119"/>
        <v>2.3692382427331807E-2</v>
      </c>
      <c r="S93" s="5">
        <f t="shared" si="120"/>
        <v>2.0574570685348546E-2</v>
      </c>
      <c r="T93" s="5">
        <f t="shared" si="121"/>
        <v>7.4091283844089223E-2</v>
      </c>
      <c r="U93" s="5">
        <f t="shared" si="122"/>
        <v>3.122372805913631E-2</v>
      </c>
      <c r="V93" s="5">
        <f t="shared" si="123"/>
        <v>1.6732388952918175E-3</v>
      </c>
      <c r="W93" s="5">
        <f t="shared" si="124"/>
        <v>5.8604130927484621E-2</v>
      </c>
      <c r="X93" s="5">
        <f t="shared" si="125"/>
        <v>3.2547818627579217E-2</v>
      </c>
      <c r="Y93" s="5">
        <f t="shared" si="126"/>
        <v>9.0382749530457211E-3</v>
      </c>
      <c r="Z93" s="5">
        <f t="shared" si="127"/>
        <v>4.3861263355548866E-3</v>
      </c>
      <c r="AA93" s="5">
        <f t="shared" si="128"/>
        <v>5.7803902310977952E-3</v>
      </c>
      <c r="AB93" s="5">
        <f t="shared" si="129"/>
        <v>3.8089316936585418E-3</v>
      </c>
      <c r="AC93" s="5">
        <f t="shared" si="130"/>
        <v>7.6543382094723227E-5</v>
      </c>
      <c r="AD93" s="5">
        <f t="shared" si="131"/>
        <v>1.930830988434994E-2</v>
      </c>
      <c r="AE93" s="5">
        <f t="shared" si="132"/>
        <v>1.0723533617426012E-2</v>
      </c>
      <c r="AF93" s="5">
        <f t="shared" si="133"/>
        <v>2.9778415079528176E-3</v>
      </c>
      <c r="AG93" s="5">
        <f t="shared" si="134"/>
        <v>5.5128221491447776E-4</v>
      </c>
      <c r="AH93" s="5">
        <f t="shared" si="135"/>
        <v>6.0899650838579776E-4</v>
      </c>
      <c r="AI93" s="5">
        <f t="shared" si="136"/>
        <v>8.0258460393858855E-4</v>
      </c>
      <c r="AJ93" s="5">
        <f t="shared" si="137"/>
        <v>5.2885528702506014E-4</v>
      </c>
      <c r="AK93" s="5">
        <f t="shared" si="138"/>
        <v>2.3232268452183413E-4</v>
      </c>
      <c r="AL93" s="5">
        <f t="shared" si="139"/>
        <v>2.2409765812581569E-6</v>
      </c>
      <c r="AM93" s="5">
        <f t="shared" si="140"/>
        <v>5.0892088962314688E-3</v>
      </c>
      <c r="AN93" s="5">
        <f t="shared" si="141"/>
        <v>2.8264671020779542E-3</v>
      </c>
      <c r="AO93" s="5">
        <f t="shared" si="142"/>
        <v>7.8488783247281286E-4</v>
      </c>
      <c r="AP93" s="5">
        <f t="shared" si="143"/>
        <v>1.4530481276100598E-4</v>
      </c>
      <c r="AQ93" s="5">
        <f t="shared" si="144"/>
        <v>2.0175005654940833E-5</v>
      </c>
      <c r="AR93" s="5">
        <f t="shared" si="145"/>
        <v>6.7645429037405748E-5</v>
      </c>
      <c r="AS93" s="5">
        <f t="shared" si="146"/>
        <v>8.9148589728611153E-5</v>
      </c>
      <c r="AT93" s="5">
        <f t="shared" si="147"/>
        <v>5.8743592609971759E-5</v>
      </c>
      <c r="AU93" s="5">
        <f t="shared" si="148"/>
        <v>2.5805677788296216E-5</v>
      </c>
      <c r="AV93" s="5">
        <f t="shared" si="149"/>
        <v>8.502199685012814E-6</v>
      </c>
      <c r="AW93" s="5">
        <f t="shared" si="150"/>
        <v>4.5562180088032649E-8</v>
      </c>
      <c r="AX93" s="5">
        <f t="shared" si="151"/>
        <v>1.1178281676220336E-3</v>
      </c>
      <c r="AY93" s="5">
        <f t="shared" si="152"/>
        <v>6.2082429823215833E-4</v>
      </c>
      <c r="AZ93" s="5">
        <f t="shared" si="153"/>
        <v>1.7239805742924044E-4</v>
      </c>
      <c r="BA93" s="5">
        <f t="shared" si="154"/>
        <v>3.1915729125517607E-5</v>
      </c>
      <c r="BB93" s="5">
        <f t="shared" si="155"/>
        <v>4.4313743182612231E-6</v>
      </c>
      <c r="BC93" s="5">
        <f t="shared" si="156"/>
        <v>4.9222321122771236E-7</v>
      </c>
      <c r="BD93" s="5">
        <f t="shared" si="157"/>
        <v>6.2615357212577373E-6</v>
      </c>
      <c r="BE93" s="5">
        <f t="shared" si="158"/>
        <v>8.2519556314260182E-6</v>
      </c>
      <c r="BF93" s="5">
        <f t="shared" si="159"/>
        <v>5.437545577823962E-6</v>
      </c>
      <c r="BG93" s="5">
        <f t="shared" si="160"/>
        <v>2.3886783716507116E-6</v>
      </c>
      <c r="BH93" s="5">
        <f t="shared" si="161"/>
        <v>7.8699814303100615E-7</v>
      </c>
      <c r="BI93" s="5">
        <f t="shared" si="162"/>
        <v>2.0743389632861628E-7</v>
      </c>
      <c r="BJ93" s="8">
        <f t="shared" si="163"/>
        <v>0.55451632672761175</v>
      </c>
      <c r="BK93" s="8">
        <f t="shared" si="164"/>
        <v>0.28900877751171683</v>
      </c>
      <c r="BL93" s="8">
        <f t="shared" si="165"/>
        <v>0.15227023674514834</v>
      </c>
      <c r="BM93" s="8">
        <f t="shared" si="166"/>
        <v>0.28862816361698479</v>
      </c>
      <c r="BN93" s="8">
        <f t="shared" si="167"/>
        <v>0.71093252496699499</v>
      </c>
    </row>
    <row r="94" spans="1:66" x14ac:dyDescent="0.25">
      <c r="A94" t="s">
        <v>32</v>
      </c>
      <c r="B94" t="s">
        <v>211</v>
      </c>
      <c r="C94" t="s">
        <v>212</v>
      </c>
      <c r="D94" s="4" t="s">
        <v>440</v>
      </c>
      <c r="E94">
        <f>VLOOKUP(A94,home!$A$2:$E$405,3,FALSE)</f>
        <v>1.2734375</v>
      </c>
      <c r="F94">
        <f>VLOOKUP(B94,home!$B$2:$E$405,3,FALSE)</f>
        <v>0.79</v>
      </c>
      <c r="G94">
        <f>VLOOKUP(C94,away!$B$2:$E$405,4,FALSE)</f>
        <v>1.28</v>
      </c>
      <c r="H94">
        <f>VLOOKUP(A94,away!$A$2:$E$405,3,FALSE)</f>
        <v>1.1484375</v>
      </c>
      <c r="I94">
        <f>VLOOKUP(C94,away!$B$2:$E$405,3,FALSE)</f>
        <v>0.88</v>
      </c>
      <c r="J94">
        <f>VLOOKUP(B94,home!$B$2:$E$405,4,FALSE)</f>
        <v>0.87</v>
      </c>
      <c r="K94" s="3">
        <f t="shared" si="112"/>
        <v>1.2877000000000001</v>
      </c>
      <c r="L94" s="3">
        <f t="shared" si="113"/>
        <v>0.8792437500000001</v>
      </c>
      <c r="M94" s="5">
        <f t="shared" si="114"/>
        <v>0.11452710604356284</v>
      </c>
      <c r="N94" s="5">
        <f t="shared" si="115"/>
        <v>0.14747655445229585</v>
      </c>
      <c r="O94" s="5">
        <f t="shared" si="116"/>
        <v>0.10069724219438987</v>
      </c>
      <c r="P94" s="5">
        <f t="shared" si="117"/>
        <v>0.12966783877371582</v>
      </c>
      <c r="Q94" s="5">
        <f t="shared" si="118"/>
        <v>9.4952779584110719E-2</v>
      </c>
      <c r="R94" s="5">
        <f t="shared" si="119"/>
        <v>4.4268710420826779E-2</v>
      </c>
      <c r="S94" s="5">
        <f t="shared" si="120"/>
        <v>3.6702552332569402E-2</v>
      </c>
      <c r="T94" s="5">
        <f t="shared" si="121"/>
        <v>8.3486637994456964E-2</v>
      </c>
      <c r="U94" s="5">
        <f t="shared" si="122"/>
        <v>5.7004818408898643E-2</v>
      </c>
      <c r="V94" s="5">
        <f t="shared" si="123"/>
        <v>4.6171899608670785E-3</v>
      </c>
      <c r="W94" s="5">
        <f t="shared" si="124"/>
        <v>4.0756898090153135E-2</v>
      </c>
      <c r="X94" s="5">
        <f t="shared" si="125"/>
        <v>3.5835247915154085E-2</v>
      </c>
      <c r="Y94" s="5">
        <f t="shared" si="126"/>
        <v>1.5753958879549876E-2</v>
      </c>
      <c r="Z94" s="5">
        <f t="shared" si="127"/>
        <v>1.2974328986023943E-2</v>
      </c>
      <c r="AA94" s="5">
        <f t="shared" si="128"/>
        <v>1.6707043435303031E-2</v>
      </c>
      <c r="AB94" s="5">
        <f t="shared" si="129"/>
        <v>1.075682991581986E-2</v>
      </c>
      <c r="AC94" s="5">
        <f t="shared" si="130"/>
        <v>3.2672453279619391E-4</v>
      </c>
      <c r="AD94" s="5">
        <f t="shared" si="131"/>
        <v>1.3120664417672546E-2</v>
      </c>
      <c r="AE94" s="5">
        <f t="shared" si="132"/>
        <v>1.1536262185085978E-2</v>
      </c>
      <c r="AF94" s="5">
        <f t="shared" si="133"/>
        <v>5.0715932122990942E-3</v>
      </c>
      <c r="AG94" s="5">
        <f t="shared" si="134"/>
        <v>1.4863888781521343E-3</v>
      </c>
      <c r="AH94" s="5">
        <f t="shared" si="135"/>
        <v>2.8518994178513475E-3</v>
      </c>
      <c r="AI94" s="5">
        <f t="shared" si="136"/>
        <v>3.67239088036718E-3</v>
      </c>
      <c r="AJ94" s="5">
        <f t="shared" si="137"/>
        <v>2.3644688683244095E-3</v>
      </c>
      <c r="AK94" s="5">
        <f t="shared" si="138"/>
        <v>1.014908853913781E-3</v>
      </c>
      <c r="AL94" s="5">
        <f t="shared" si="139"/>
        <v>1.4796729090812723E-5</v>
      </c>
      <c r="AM94" s="5">
        <f t="shared" si="140"/>
        <v>3.3790959141273861E-3</v>
      </c>
      <c r="AN94" s="5">
        <f t="shared" si="141"/>
        <v>2.9710489631470417E-3</v>
      </c>
      <c r="AO94" s="5">
        <f t="shared" si="142"/>
        <v>1.3061381158955081E-3</v>
      </c>
      <c r="AP94" s="5">
        <f t="shared" si="143"/>
        <v>3.8280459167930049E-4</v>
      </c>
      <c r="AQ94" s="5">
        <f t="shared" si="144"/>
        <v>8.4144636176331747E-5</v>
      </c>
      <c r="AR94" s="5">
        <f t="shared" si="145"/>
        <v>5.0150294775488729E-4</v>
      </c>
      <c r="AS94" s="5">
        <f t="shared" si="146"/>
        <v>6.4578534582396838E-4</v>
      </c>
      <c r="AT94" s="5">
        <f t="shared" si="147"/>
        <v>4.1578889490876216E-4</v>
      </c>
      <c r="AU94" s="5">
        <f t="shared" si="148"/>
        <v>1.7847045332467106E-4</v>
      </c>
      <c r="AV94" s="5">
        <f t="shared" si="149"/>
        <v>5.7454100686544723E-5</v>
      </c>
      <c r="AW94" s="5">
        <f t="shared" si="150"/>
        <v>4.6535802464577248E-7</v>
      </c>
      <c r="AX94" s="5">
        <f t="shared" si="151"/>
        <v>7.2521030143697304E-4</v>
      </c>
      <c r="AY94" s="5">
        <f t="shared" si="152"/>
        <v>6.3763662497407468E-4</v>
      </c>
      <c r="AZ94" s="5">
        <f t="shared" si="153"/>
        <v>2.8031900863977451E-4</v>
      </c>
      <c r="BA94" s="5">
        <f t="shared" si="154"/>
        <v>8.2156245450905929E-5</v>
      </c>
      <c r="BB94" s="5">
        <f t="shared" si="155"/>
        <v>1.8058841334043742E-5</v>
      </c>
      <c r="BC94" s="5">
        <f t="shared" si="156"/>
        <v>3.1756246750399261E-6</v>
      </c>
      <c r="BD94" s="5">
        <f t="shared" si="157"/>
        <v>7.3490555403343504E-5</v>
      </c>
      <c r="BE94" s="5">
        <f t="shared" si="158"/>
        <v>9.4633788192885417E-5</v>
      </c>
      <c r="BF94" s="5">
        <f t="shared" si="159"/>
        <v>6.0929964527989303E-5</v>
      </c>
      <c r="BG94" s="5">
        <f t="shared" si="160"/>
        <v>2.6153171774230614E-5</v>
      </c>
      <c r="BH94" s="5">
        <f t="shared" si="161"/>
        <v>8.4193598234191888E-6</v>
      </c>
      <c r="BI94" s="5">
        <f t="shared" si="162"/>
        <v>2.1683219289233773E-6</v>
      </c>
      <c r="BJ94" s="8">
        <f t="shared" si="163"/>
        <v>0.45934677447646677</v>
      </c>
      <c r="BK94" s="8">
        <f t="shared" si="164"/>
        <v>0.28649384499757624</v>
      </c>
      <c r="BL94" s="8">
        <f t="shared" si="165"/>
        <v>0.2414031092998446</v>
      </c>
      <c r="BM94" s="8">
        <f t="shared" si="166"/>
        <v>0.36799065502406025</v>
      </c>
      <c r="BN94" s="8">
        <f t="shared" si="167"/>
        <v>0.63159023146890192</v>
      </c>
    </row>
    <row r="95" spans="1:66" x14ac:dyDescent="0.25">
      <c r="A95" t="s">
        <v>213</v>
      </c>
      <c r="B95" t="s">
        <v>214</v>
      </c>
      <c r="C95" t="s">
        <v>215</v>
      </c>
      <c r="D95" s="4" t="s">
        <v>440</v>
      </c>
      <c r="E95">
        <f>VLOOKUP(A95,home!$A$2:$E$405,3,FALSE)</f>
        <v>1.29285714285714</v>
      </c>
      <c r="F95">
        <f>VLOOKUP(B95,home!$B$2:$E$405,3,FALSE)</f>
        <v>1.62</v>
      </c>
      <c r="G95">
        <f>VLOOKUP(C95,away!$B$2:$E$405,4,FALSE)</f>
        <v>0.9</v>
      </c>
      <c r="H95">
        <f>VLOOKUP(A95,away!$A$2:$E$405,3,FALSE)</f>
        <v>1.1785714285714299</v>
      </c>
      <c r="I95">
        <f>VLOOKUP(C95,away!$B$2:$E$405,3,FALSE)</f>
        <v>1.1000000000000001</v>
      </c>
      <c r="J95">
        <f>VLOOKUP(B95,home!$B$2:$E$405,4,FALSE)</f>
        <v>0.54</v>
      </c>
      <c r="K95" s="3">
        <f t="shared" si="112"/>
        <v>1.8849857142857103</v>
      </c>
      <c r="L95" s="3">
        <f t="shared" si="113"/>
        <v>0.70007142857142945</v>
      </c>
      <c r="M95" s="5">
        <f t="shared" si="114"/>
        <v>7.539177137681552E-2</v>
      </c>
      <c r="N95" s="5">
        <f t="shared" si="115"/>
        <v>0.14211241201999156</v>
      </c>
      <c r="O95" s="5">
        <f t="shared" si="116"/>
        <v>5.2779625090297842E-2</v>
      </c>
      <c r="P95" s="5">
        <f t="shared" si="117"/>
        <v>9.9488839300567067E-2</v>
      </c>
      <c r="Q95" s="5">
        <f t="shared" si="118"/>
        <v>0.13393993324018449</v>
      </c>
      <c r="R95" s="5">
        <f t="shared" si="119"/>
        <v>1.8474753768214638E-2</v>
      </c>
      <c r="S95" s="5">
        <f t="shared" si="120"/>
        <v>3.2821980982190795E-2</v>
      </c>
      <c r="T95" s="5">
        <f t="shared" si="121"/>
        <v>9.3767520406217844E-2</v>
      </c>
      <c r="U95" s="5">
        <f t="shared" si="122"/>
        <v>3.4824646928030681E-2</v>
      </c>
      <c r="V95" s="5">
        <f t="shared" si="123"/>
        <v>4.8125216553328446E-3</v>
      </c>
      <c r="W95" s="5">
        <f t="shared" si="124"/>
        <v>8.4158286910043151E-2</v>
      </c>
      <c r="X95" s="5">
        <f t="shared" si="125"/>
        <v>5.8916812143238143E-2</v>
      </c>
      <c r="Y95" s="5">
        <f t="shared" si="126"/>
        <v>2.0622988421995635E-2</v>
      </c>
      <c r="Z95" s="5">
        <f t="shared" si="127"/>
        <v>4.311215754339807E-3</v>
      </c>
      <c r="AA95" s="5">
        <f t="shared" si="128"/>
        <v>8.1265801081340273E-3</v>
      </c>
      <c r="AB95" s="5">
        <f t="shared" si="129"/>
        <v>7.6592437049155335E-3</v>
      </c>
      <c r="AC95" s="5">
        <f t="shared" si="130"/>
        <v>3.9692013535938325E-4</v>
      </c>
      <c r="AD95" s="5">
        <f t="shared" si="131"/>
        <v>3.9659292141047381E-2</v>
      </c>
      <c r="AE95" s="5">
        <f t="shared" si="132"/>
        <v>2.7764337305314704E-2</v>
      </c>
      <c r="AF95" s="5">
        <f t="shared" si="133"/>
        <v>9.7185096403353492E-3</v>
      </c>
      <c r="AG95" s="5">
        <f t="shared" si="134"/>
        <v>2.2678836424982591E-3</v>
      </c>
      <c r="AH95" s="5">
        <f t="shared" si="135"/>
        <v>7.5453974300508024E-4</v>
      </c>
      <c r="AI95" s="5">
        <f t="shared" si="136"/>
        <v>1.4222966364253874E-3</v>
      </c>
      <c r="AJ95" s="5">
        <f t="shared" si="137"/>
        <v>1.3405044205692363E-3</v>
      </c>
      <c r="AK95" s="5">
        <f t="shared" si="138"/>
        <v>8.4227722756995116E-4</v>
      </c>
      <c r="AL95" s="5">
        <f t="shared" si="139"/>
        <v>2.0951423658456556E-5</v>
      </c>
      <c r="AM95" s="5">
        <f t="shared" si="140"/>
        <v>1.4951439824911567E-2</v>
      </c>
      <c r="AN95" s="5">
        <f t="shared" si="141"/>
        <v>1.0467075837425602E-2</v>
      </c>
      <c r="AO95" s="5">
        <f t="shared" si="142"/>
        <v>3.6638503672360165E-3</v>
      </c>
      <c r="AP95" s="5">
        <f t="shared" si="143"/>
        <v>8.5498565355429158E-4</v>
      </c>
      <c r="AQ95" s="5">
        <f t="shared" si="144"/>
        <v>1.4963775697295753E-4</v>
      </c>
      <c r="AR95" s="5">
        <f t="shared" si="145"/>
        <v>1.0564634315989718E-4</v>
      </c>
      <c r="AS95" s="5">
        <f t="shared" si="146"/>
        <v>1.9914184762293203E-4</v>
      </c>
      <c r="AT95" s="5">
        <f t="shared" si="147"/>
        <v>1.8768976894284435E-4</v>
      </c>
      <c r="AU95" s="5">
        <f t="shared" si="148"/>
        <v>1.1793084439161577E-4</v>
      </c>
      <c r="AV95" s="5">
        <f t="shared" si="149"/>
        <v>5.5574489237961734E-5</v>
      </c>
      <c r="AW95" s="5">
        <f t="shared" si="150"/>
        <v>7.6800041503501064E-7</v>
      </c>
      <c r="AX95" s="5">
        <f t="shared" si="151"/>
        <v>4.6972084129934567E-3</v>
      </c>
      <c r="AY95" s="5">
        <f t="shared" si="152"/>
        <v>3.2883814039820661E-3</v>
      </c>
      <c r="AZ95" s="5">
        <f t="shared" si="153"/>
        <v>1.151050933586724E-3</v>
      </c>
      <c r="BA95" s="5">
        <f t="shared" si="154"/>
        <v>2.6860595714484515E-4</v>
      </c>
      <c r="BB95" s="5">
        <f t="shared" si="155"/>
        <v>4.7010839035296968E-5</v>
      </c>
      <c r="BC95" s="5">
        <f t="shared" si="156"/>
        <v>6.5821890483563759E-6</v>
      </c>
      <c r="BD95" s="5">
        <f t="shared" si="157"/>
        <v>1.2326664396549443E-5</v>
      </c>
      <c r="BE95" s="5">
        <f t="shared" si="158"/>
        <v>2.3235586292289982E-5</v>
      </c>
      <c r="BF95" s="5">
        <f t="shared" si="159"/>
        <v>2.1899374112009751E-5</v>
      </c>
      <c r="BG95" s="5">
        <f t="shared" si="160"/>
        <v>1.3760002450978894E-5</v>
      </c>
      <c r="BH95" s="5">
        <f t="shared" si="161"/>
        <v>6.4843520121578972E-6</v>
      </c>
      <c r="BI95" s="5">
        <f t="shared" si="162"/>
        <v>2.4445821818634865E-6</v>
      </c>
      <c r="BJ95" s="8">
        <f t="shared" si="163"/>
        <v>0.65247380504675756</v>
      </c>
      <c r="BK95" s="8">
        <f t="shared" si="164"/>
        <v>0.21622136627790617</v>
      </c>
      <c r="BL95" s="8">
        <f t="shared" si="165"/>
        <v>0.12697060148196351</v>
      </c>
      <c r="BM95" s="8">
        <f t="shared" si="166"/>
        <v>0.47450204036132893</v>
      </c>
      <c r="BN95" s="8">
        <f t="shared" si="167"/>
        <v>0.52218733479607105</v>
      </c>
    </row>
    <row r="96" spans="1:66" x14ac:dyDescent="0.25">
      <c r="A96" t="s">
        <v>213</v>
      </c>
      <c r="B96" t="s">
        <v>216</v>
      </c>
      <c r="C96" t="s">
        <v>217</v>
      </c>
      <c r="D96" s="4" t="s">
        <v>440</v>
      </c>
      <c r="E96">
        <f>VLOOKUP(A96,home!$A$2:$E$405,3,FALSE)</f>
        <v>1.29285714285714</v>
      </c>
      <c r="F96">
        <f>VLOOKUP(B96,home!$B$2:$E$405,3,FALSE)</f>
        <v>0.57999999999999996</v>
      </c>
      <c r="G96">
        <f>VLOOKUP(C96,away!$B$2:$E$405,4,FALSE)</f>
        <v>1.03</v>
      </c>
      <c r="H96">
        <f>VLOOKUP(A96,away!$A$2:$E$405,3,FALSE)</f>
        <v>1.1785714285714299</v>
      </c>
      <c r="I96">
        <f>VLOOKUP(C96,away!$B$2:$E$405,3,FALSE)</f>
        <v>0.32</v>
      </c>
      <c r="J96">
        <f>VLOOKUP(B96,home!$B$2:$E$405,4,FALSE)</f>
        <v>1.41</v>
      </c>
      <c r="K96" s="3">
        <f t="shared" si="112"/>
        <v>0.77235285714285551</v>
      </c>
      <c r="L96" s="3">
        <f t="shared" si="113"/>
        <v>0.53177142857142923</v>
      </c>
      <c r="M96" s="5">
        <f t="shared" si="114"/>
        <v>0.27141010871657928</v>
      </c>
      <c r="N96" s="5">
        <f t="shared" si="115"/>
        <v>0.20962437292470307</v>
      </c>
      <c r="O96" s="5">
        <f t="shared" si="116"/>
        <v>0.14432814124094226</v>
      </c>
      <c r="P96" s="5">
        <f t="shared" si="117"/>
        <v>0.11147225225355936</v>
      </c>
      <c r="Q96" s="5">
        <f t="shared" si="118"/>
        <v>8.0951991677586918E-2</v>
      </c>
      <c r="R96" s="5">
        <f t="shared" si="119"/>
        <v>3.837479092537744E-2</v>
      </c>
      <c r="S96" s="5">
        <f t="shared" si="120"/>
        <v>1.1445836598754986E-2</v>
      </c>
      <c r="T96" s="5">
        <f t="shared" si="121"/>
        <v>4.3047956260092834E-2</v>
      </c>
      <c r="U96" s="5">
        <f t="shared" si="122"/>
        <v>2.9638879413474997E-2</v>
      </c>
      <c r="V96" s="5">
        <f t="shared" si="123"/>
        <v>5.2233098490397749E-4</v>
      </c>
      <c r="W96" s="5">
        <f t="shared" si="124"/>
        <v>2.0841167354529642E-2</v>
      </c>
      <c r="X96" s="5">
        <f t="shared" si="125"/>
        <v>1.108273733721446E-2</v>
      </c>
      <c r="Y96" s="5">
        <f t="shared" si="126"/>
        <v>2.9467415331462261E-3</v>
      </c>
      <c r="Z96" s="5">
        <f t="shared" si="127"/>
        <v>6.8022057971726295E-3</v>
      </c>
      <c r="AA96" s="5">
        <f t="shared" si="128"/>
        <v>5.2537030823199757E-3</v>
      </c>
      <c r="AB96" s="5">
        <f t="shared" si="129"/>
        <v>2.0288562931050297E-3</v>
      </c>
      <c r="AC96" s="5">
        <f t="shared" si="130"/>
        <v>1.340807910222964E-5</v>
      </c>
      <c r="AD96" s="5">
        <f t="shared" si="131"/>
        <v>4.0241837881158432E-3</v>
      </c>
      <c r="AE96" s="5">
        <f t="shared" si="132"/>
        <v>2.1399459618403473E-3</v>
      </c>
      <c r="AF96" s="5">
        <f t="shared" si="133"/>
        <v>5.6898106059675145E-4</v>
      </c>
      <c r="AG96" s="5">
        <f t="shared" si="134"/>
        <v>1.0085595714120718E-4</v>
      </c>
      <c r="AH96" s="5">
        <f t="shared" si="135"/>
        <v>9.0430467354983633E-4</v>
      </c>
      <c r="AI96" s="5">
        <f t="shared" si="136"/>
        <v>6.9844229834385338E-4</v>
      </c>
      <c r="AJ96" s="5">
        <f t="shared" si="137"/>
        <v>2.697219523376489E-4</v>
      </c>
      <c r="AK96" s="5">
        <f t="shared" si="138"/>
        <v>6.9440173507377424E-5</v>
      </c>
      <c r="AL96" s="5">
        <f t="shared" si="139"/>
        <v>2.2027606605915941E-7</v>
      </c>
      <c r="AM96" s="5">
        <f t="shared" si="140"/>
        <v>6.2161796928384653E-4</v>
      </c>
      <c r="AN96" s="5">
        <f t="shared" si="141"/>
        <v>3.3055867555174183E-4</v>
      </c>
      <c r="AO96" s="5">
        <f t="shared" si="142"/>
        <v>8.7890829562414666E-5</v>
      </c>
      <c r="AP96" s="5">
        <f t="shared" si="143"/>
        <v>1.5579277331577755E-5</v>
      </c>
      <c r="AQ96" s="5">
        <f t="shared" si="144"/>
        <v>2.071153640680896E-6</v>
      </c>
      <c r="AR96" s="5">
        <f t="shared" si="145"/>
        <v>9.6176677623483308E-5</v>
      </c>
      <c r="AS96" s="5">
        <f t="shared" si="146"/>
        <v>7.4282331753004684E-5</v>
      </c>
      <c r="AT96" s="5">
        <f t="shared" si="147"/>
        <v>2.8686085582333307E-5</v>
      </c>
      <c r="AU96" s="5">
        <f t="shared" si="148"/>
        <v>7.3852600532532028E-6</v>
      </c>
      <c r="AV96" s="5">
        <f t="shared" si="149"/>
        <v>1.4260066757182769E-6</v>
      </c>
      <c r="AW96" s="5">
        <f t="shared" si="150"/>
        <v>2.5130756835190513E-9</v>
      </c>
      <c r="AX96" s="5">
        <f t="shared" si="151"/>
        <v>8.0018069104619723E-5</v>
      </c>
      <c r="AY96" s="5">
        <f t="shared" si="152"/>
        <v>4.2551322919290964E-5</v>
      </c>
      <c r="AZ96" s="5">
        <f t="shared" si="153"/>
        <v>1.131378888819778E-5</v>
      </c>
      <c r="BA96" s="5">
        <f t="shared" si="154"/>
        <v>2.0054498932108324E-6</v>
      </c>
      <c r="BB96" s="5">
        <f t="shared" si="155"/>
        <v>2.6661023866028605E-7</v>
      </c>
      <c r="BC96" s="5">
        <f t="shared" si="156"/>
        <v>2.8355141496830008E-8</v>
      </c>
      <c r="BD96" s="5">
        <f t="shared" si="157"/>
        <v>8.5240015425155897E-6</v>
      </c>
      <c r="BE96" s="5">
        <f t="shared" si="158"/>
        <v>6.5835369456520233E-6</v>
      </c>
      <c r="BF96" s="5">
        <f t="shared" si="159"/>
        <v>2.5424067850399439E-6</v>
      </c>
      <c r="BG96" s="5">
        <f t="shared" si="160"/>
        <v>6.5454504814832752E-7</v>
      </c>
      <c r="BH96" s="5">
        <f t="shared" si="161"/>
        <v>1.2638493451651717E-7</v>
      </c>
      <c r="BI96" s="5">
        <f t="shared" si="162"/>
        <v>1.9522753054728956E-8</v>
      </c>
      <c r="BJ96" s="8">
        <f t="shared" si="163"/>
        <v>0.37652283535652314</v>
      </c>
      <c r="BK96" s="8">
        <f t="shared" si="164"/>
        <v>0.39490670823188512</v>
      </c>
      <c r="BL96" s="8">
        <f t="shared" si="165"/>
        <v>0.22179268681265521</v>
      </c>
      <c r="BM96" s="8">
        <f t="shared" si="166"/>
        <v>0.14382022964964411</v>
      </c>
      <c r="BN96" s="8">
        <f t="shared" si="167"/>
        <v>0.85616165773874842</v>
      </c>
    </row>
    <row r="97" spans="1:66" x14ac:dyDescent="0.25">
      <c r="A97" t="s">
        <v>213</v>
      </c>
      <c r="B97" t="s">
        <v>218</v>
      </c>
      <c r="C97" t="s">
        <v>219</v>
      </c>
      <c r="D97" s="4" t="s">
        <v>440</v>
      </c>
      <c r="E97">
        <f>VLOOKUP(A97,home!$A$2:$E$405,3,FALSE)</f>
        <v>1.29285714285714</v>
      </c>
      <c r="F97">
        <f>VLOOKUP(B97,home!$B$2:$E$405,3,FALSE)</f>
        <v>0.97</v>
      </c>
      <c r="G97">
        <f>VLOOKUP(C97,away!$B$2:$E$405,4,FALSE)</f>
        <v>1.03</v>
      </c>
      <c r="H97">
        <f>VLOOKUP(A97,away!$A$2:$E$405,3,FALSE)</f>
        <v>1.1785714285714299</v>
      </c>
      <c r="I97">
        <f>VLOOKUP(C97,away!$B$2:$E$405,3,FALSE)</f>
        <v>0.57999999999999996</v>
      </c>
      <c r="J97">
        <f>VLOOKUP(B97,home!$B$2:$E$405,4,FALSE)</f>
        <v>1.1299999999999999</v>
      </c>
      <c r="K97" s="3">
        <f t="shared" si="112"/>
        <v>1.2916935714285687</v>
      </c>
      <c r="L97" s="3">
        <f t="shared" si="113"/>
        <v>0.772435714285715</v>
      </c>
      <c r="M97" s="5">
        <f t="shared" si="114"/>
        <v>0.12692876115246141</v>
      </c>
      <c r="N97" s="5">
        <f t="shared" si="115"/>
        <v>0.16395306481002664</v>
      </c>
      <c r="O97" s="5">
        <f t="shared" si="116"/>
        <v>9.8044308284202422E-2</v>
      </c>
      <c r="P97" s="5">
        <f t="shared" si="117"/>
        <v>0.12664320272586505</v>
      </c>
      <c r="Q97" s="5">
        <f t="shared" si="118"/>
        <v>0.10588855991556148</v>
      </c>
      <c r="R97" s="5">
        <f t="shared" si="119"/>
        <v>3.7866462650578372E-2</v>
      </c>
      <c r="S97" s="5">
        <f t="shared" si="120"/>
        <v>3.1589571683835693E-2</v>
      </c>
      <c r="T97" s="5">
        <f t="shared" si="121"/>
        <v>8.1792105413062435E-2</v>
      </c>
      <c r="U97" s="5">
        <f t="shared" si="122"/>
        <v>4.8911866378492083E-2</v>
      </c>
      <c r="V97" s="5">
        <f t="shared" si="123"/>
        <v>3.502055881543658E-3</v>
      </c>
      <c r="W97" s="5">
        <f t="shared" si="124"/>
        <v>4.5591857376919849E-2</v>
      </c>
      <c r="X97" s="5">
        <f t="shared" si="125"/>
        <v>3.5216778918553515E-2</v>
      </c>
      <c r="Y97" s="5">
        <f t="shared" si="126"/>
        <v>1.3601348889397499E-2</v>
      </c>
      <c r="Z97" s="5">
        <f t="shared" si="127"/>
        <v>9.7498027083242848E-3</v>
      </c>
      <c r="AA97" s="5">
        <f t="shared" si="128"/>
        <v>1.2593757481039327E-2</v>
      </c>
      <c r="AB97" s="5">
        <f t="shared" si="129"/>
        <v>8.1336377891944728E-3</v>
      </c>
      <c r="AC97" s="5">
        <f t="shared" si="130"/>
        <v>2.1838606993833449E-4</v>
      </c>
      <c r="AD97" s="5">
        <f t="shared" si="131"/>
        <v>1.4722677270813882E-2</v>
      </c>
      <c r="AE97" s="5">
        <f t="shared" si="132"/>
        <v>1.1372321733879179E-2</v>
      </c>
      <c r="AF97" s="5">
        <f t="shared" si="133"/>
        <v>4.3921937307979629E-3</v>
      </c>
      <c r="AG97" s="5">
        <f t="shared" si="134"/>
        <v>1.1308957672433878E-3</v>
      </c>
      <c r="AH97" s="5">
        <f t="shared" si="135"/>
        <v>1.8827739547873166E-3</v>
      </c>
      <c r="AI97" s="5">
        <f t="shared" si="136"/>
        <v>2.4319670138519198E-3</v>
      </c>
      <c r="AJ97" s="5">
        <f t="shared" si="137"/>
        <v>1.5706780788594292E-3</v>
      </c>
      <c r="AK97" s="5">
        <f t="shared" si="138"/>
        <v>6.7627825908216619E-4</v>
      </c>
      <c r="AL97" s="5">
        <f t="shared" si="139"/>
        <v>8.7157902043918655E-6</v>
      </c>
      <c r="AM97" s="5">
        <f t="shared" si="140"/>
        <v>3.8034375169855583E-3</v>
      </c>
      <c r="AN97" s="5">
        <f t="shared" si="141"/>
        <v>2.9379109751738255E-3</v>
      </c>
      <c r="AO97" s="5">
        <f t="shared" si="142"/>
        <v>1.1346736813081177E-3</v>
      </c>
      <c r="AP97" s="5">
        <f t="shared" si="143"/>
        <v>2.9215415850081255E-4</v>
      </c>
      <c r="AQ97" s="5">
        <f t="shared" si="144"/>
        <v>5.6417576525779284E-5</v>
      </c>
      <c r="AR97" s="5">
        <f t="shared" si="145"/>
        <v>2.9086436892093639E-4</v>
      </c>
      <c r="AS97" s="5">
        <f t="shared" si="146"/>
        <v>3.7570763549280115E-4</v>
      </c>
      <c r="AT97" s="5">
        <f t="shared" si="147"/>
        <v>2.4264956875133964E-4</v>
      </c>
      <c r="AU97" s="5">
        <f t="shared" si="148"/>
        <v>1.0447629602200661E-4</v>
      </c>
      <c r="AV97" s="5">
        <f t="shared" si="149"/>
        <v>3.3737839984573514E-5</v>
      </c>
      <c r="AW97" s="5">
        <f t="shared" si="150"/>
        <v>2.4156060624280118E-7</v>
      </c>
      <c r="AX97" s="5">
        <f t="shared" si="151"/>
        <v>8.1881263167007988E-4</v>
      </c>
      <c r="AY97" s="5">
        <f t="shared" si="152"/>
        <v>6.3248012001024408E-4</v>
      </c>
      <c r="AZ97" s="5">
        <f t="shared" si="153"/>
        <v>2.4427511663581382E-4</v>
      </c>
      <c r="BA97" s="5">
        <f t="shared" si="154"/>
        <v>6.2895608066937067E-5</v>
      </c>
      <c r="BB97" s="5">
        <f t="shared" si="155"/>
        <v>1.2145703485654727E-5</v>
      </c>
      <c r="BC97" s="5">
        <f t="shared" si="156"/>
        <v>1.8763550294888424E-6</v>
      </c>
      <c r="BD97" s="5">
        <f t="shared" si="157"/>
        <v>3.7445671094617856E-5</v>
      </c>
      <c r="BE97" s="5">
        <f t="shared" si="158"/>
        <v>4.8368332630746469E-5</v>
      </c>
      <c r="BF97" s="5">
        <f t="shared" si="159"/>
        <v>3.1238532159926946E-5</v>
      </c>
      <c r="BG97" s="5">
        <f t="shared" si="160"/>
        <v>1.3450203723947409E-5</v>
      </c>
      <c r="BH97" s="5">
        <f t="shared" si="161"/>
        <v>4.3433854211568647E-6</v>
      </c>
      <c r="BI97" s="5">
        <f t="shared" si="162"/>
        <v>1.1220646053489776E-6</v>
      </c>
      <c r="BJ97" s="8">
        <f t="shared" si="163"/>
        <v>0.48765888326964824</v>
      </c>
      <c r="BK97" s="8">
        <f t="shared" si="164"/>
        <v>0.28952317342385886</v>
      </c>
      <c r="BL97" s="8">
        <f t="shared" si="165"/>
        <v>0.21329513378889489</v>
      </c>
      <c r="BM97" s="8">
        <f t="shared" si="166"/>
        <v>0.34027039509262669</v>
      </c>
      <c r="BN97" s="8">
        <f t="shared" si="167"/>
        <v>0.65932435953869528</v>
      </c>
    </row>
    <row r="98" spans="1:66" x14ac:dyDescent="0.25">
      <c r="A98" t="s">
        <v>213</v>
      </c>
      <c r="B98" t="s">
        <v>220</v>
      </c>
      <c r="C98" t="s">
        <v>221</v>
      </c>
      <c r="D98" s="4" t="s">
        <v>440</v>
      </c>
      <c r="E98">
        <f>VLOOKUP(A98,home!$A$2:$E$405,3,FALSE)</f>
        <v>1.29285714285714</v>
      </c>
      <c r="F98">
        <f>VLOOKUP(B98,home!$B$2:$E$405,3,FALSE)</f>
        <v>0.64</v>
      </c>
      <c r="G98">
        <f>VLOOKUP(C98,away!$B$2:$E$405,4,FALSE)</f>
        <v>0.77</v>
      </c>
      <c r="H98">
        <f>VLOOKUP(A98,away!$A$2:$E$405,3,FALSE)</f>
        <v>1.1785714285714299</v>
      </c>
      <c r="I98">
        <f>VLOOKUP(C98,away!$B$2:$E$405,3,FALSE)</f>
        <v>0.77</v>
      </c>
      <c r="J98">
        <f>VLOOKUP(B98,home!$B$2:$E$405,4,FALSE)</f>
        <v>1.63</v>
      </c>
      <c r="K98" s="3">
        <f t="shared" si="112"/>
        <v>0.63711999999999858</v>
      </c>
      <c r="L98" s="3">
        <f t="shared" si="113"/>
        <v>1.4792250000000016</v>
      </c>
      <c r="M98" s="5">
        <f t="shared" si="114"/>
        <v>0.12047114684412445</v>
      </c>
      <c r="N98" s="5">
        <f t="shared" si="115"/>
        <v>7.6754577077328398E-2</v>
      </c>
      <c r="O98" s="5">
        <f t="shared" si="116"/>
        <v>0.17820393219050021</v>
      </c>
      <c r="P98" s="5">
        <f t="shared" si="117"/>
        <v>0.11353728927721124</v>
      </c>
      <c r="Q98" s="5">
        <f t="shared" si="118"/>
        <v>2.4450938073753675E-2</v>
      </c>
      <c r="R98" s="5">
        <f t="shared" si="119"/>
        <v>0.13180185579724646</v>
      </c>
      <c r="S98" s="5">
        <f t="shared" si="120"/>
        <v>2.675062949532683E-2</v>
      </c>
      <c r="T98" s="5">
        <f t="shared" si="121"/>
        <v>3.6168438872148323E-2</v>
      </c>
      <c r="U98" s="5">
        <f t="shared" si="122"/>
        <v>8.3973598365541482E-2</v>
      </c>
      <c r="V98" s="5">
        <f t="shared" si="123"/>
        <v>2.8012184188875569E-3</v>
      </c>
      <c r="W98" s="5">
        <f t="shared" si="124"/>
        <v>5.1927272218499701E-3</v>
      </c>
      <c r="X98" s="5">
        <f t="shared" si="125"/>
        <v>7.6812119247410297E-3</v>
      </c>
      <c r="Y98" s="5">
        <f t="shared" si="126"/>
        <v>5.6811203546875315E-3</v>
      </c>
      <c r="Z98" s="5">
        <f t="shared" si="127"/>
        <v>6.4988200047227357E-2</v>
      </c>
      <c r="AA98" s="5">
        <f t="shared" si="128"/>
        <v>4.1405282014089405E-2</v>
      </c>
      <c r="AB98" s="5">
        <f t="shared" si="129"/>
        <v>1.3190066638408287E-2</v>
      </c>
      <c r="AC98" s="5">
        <f t="shared" si="130"/>
        <v>1.6499943881033552E-4</v>
      </c>
      <c r="AD98" s="5">
        <f t="shared" si="131"/>
        <v>8.2709759189626112E-4</v>
      </c>
      <c r="AE98" s="5">
        <f t="shared" si="132"/>
        <v>1.2234634353727482E-3</v>
      </c>
      <c r="AF98" s="5">
        <f t="shared" si="133"/>
        <v>9.0488885009462779E-4</v>
      </c>
      <c r="AG98" s="5">
        <f t="shared" si="134"/>
        <v>4.4617806976040897E-4</v>
      </c>
      <c r="AH98" s="5">
        <f t="shared" si="135"/>
        <v>2.4033042553715016E-2</v>
      </c>
      <c r="AI98" s="5">
        <f t="shared" si="136"/>
        <v>1.5311932071822876E-2</v>
      </c>
      <c r="AJ98" s="5">
        <f t="shared" si="137"/>
        <v>4.8777690807998838E-3</v>
      </c>
      <c r="AK98" s="5">
        <f t="shared" si="138"/>
        <v>1.0359080789197385E-3</v>
      </c>
      <c r="AL98" s="5">
        <f t="shared" si="139"/>
        <v>6.2201081356104807E-6</v>
      </c>
      <c r="AM98" s="5">
        <f t="shared" si="140"/>
        <v>1.0539208354978899E-4</v>
      </c>
      <c r="AN98" s="5">
        <f t="shared" si="141"/>
        <v>1.558986047889368E-4</v>
      </c>
      <c r="AO98" s="5">
        <f t="shared" si="142"/>
        <v>1.1530455683445765E-4</v>
      </c>
      <c r="AP98" s="5">
        <f t="shared" si="143"/>
        <v>5.6853794361150249E-5</v>
      </c>
      <c r="AQ98" s="5">
        <f t="shared" si="144"/>
        <v>2.1024888490968157E-5</v>
      </c>
      <c r="AR98" s="5">
        <f t="shared" si="145"/>
        <v>7.1100554743038259E-3</v>
      </c>
      <c r="AS98" s="5">
        <f t="shared" si="146"/>
        <v>4.5299585437884437E-3</v>
      </c>
      <c r="AT98" s="5">
        <f t="shared" si="147"/>
        <v>1.4430635937092431E-3</v>
      </c>
      <c r="AU98" s="5">
        <f t="shared" si="148"/>
        <v>3.0646822560801031E-4</v>
      </c>
      <c r="AV98" s="5">
        <f t="shared" si="149"/>
        <v>4.8814258974843764E-5</v>
      </c>
      <c r="AW98" s="5">
        <f t="shared" si="150"/>
        <v>1.6283618185497498E-7</v>
      </c>
      <c r="AX98" s="5">
        <f t="shared" si="151"/>
        <v>1.1191234045206894E-5</v>
      </c>
      <c r="AY98" s="5">
        <f t="shared" si="152"/>
        <v>1.6554353180521186E-5</v>
      </c>
      <c r="AZ98" s="5">
        <f t="shared" si="153"/>
        <v>1.224380654172824E-5</v>
      </c>
      <c r="BA98" s="5">
        <f t="shared" si="154"/>
        <v>6.0371149105626563E-6</v>
      </c>
      <c r="BB98" s="5">
        <f t="shared" si="155"/>
        <v>2.2325628258942654E-6</v>
      </c>
      <c r="BC98" s="5">
        <f t="shared" si="156"/>
        <v>6.6049254922668967E-7</v>
      </c>
      <c r="BD98" s="5">
        <f t="shared" si="157"/>
        <v>1.7528953014961791E-3</v>
      </c>
      <c r="BE98" s="5">
        <f t="shared" si="158"/>
        <v>1.1168046544892433E-3</v>
      </c>
      <c r="BF98" s="5">
        <f t="shared" si="159"/>
        <v>3.5576929073409243E-4</v>
      </c>
      <c r="BG98" s="5">
        <f t="shared" si="160"/>
        <v>7.5555910170834836E-5</v>
      </c>
      <c r="BH98" s="5">
        <f t="shared" si="161"/>
        <v>1.2034545372010543E-5</v>
      </c>
      <c r="BI98" s="5">
        <f t="shared" si="162"/>
        <v>1.5334899094830685E-6</v>
      </c>
      <c r="BJ98" s="8">
        <f t="shared" si="163"/>
        <v>0.15983403496371135</v>
      </c>
      <c r="BK98" s="8">
        <f t="shared" si="164"/>
        <v>0.26374805793567652</v>
      </c>
      <c r="BL98" s="8">
        <f t="shared" si="165"/>
        <v>0.51058634007959958</v>
      </c>
      <c r="BM98" s="8">
        <f t="shared" si="166"/>
        <v>0.35392050224905197</v>
      </c>
      <c r="BN98" s="8">
        <f t="shared" si="167"/>
        <v>0.6452197392601644</v>
      </c>
    </row>
    <row r="99" spans="1:66" x14ac:dyDescent="0.25">
      <c r="A99" t="s">
        <v>213</v>
      </c>
      <c r="B99" t="s">
        <v>222</v>
      </c>
      <c r="C99" t="s">
        <v>223</v>
      </c>
      <c r="D99" s="4" t="s">
        <v>440</v>
      </c>
      <c r="E99">
        <f>VLOOKUP(A99,home!$A$2:$E$405,3,FALSE)</f>
        <v>1.29285714285714</v>
      </c>
      <c r="F99">
        <f>VLOOKUP(B99,home!$B$2:$E$405,3,FALSE)</f>
        <v>0.32</v>
      </c>
      <c r="G99">
        <f>VLOOKUP(C99,away!$B$2:$E$405,4,FALSE)</f>
        <v>0.77</v>
      </c>
      <c r="H99">
        <f>VLOOKUP(A99,away!$A$2:$E$405,3,FALSE)</f>
        <v>1.1785714285714299</v>
      </c>
      <c r="I99">
        <f>VLOOKUP(C99,away!$B$2:$E$405,3,FALSE)</f>
        <v>0.56000000000000005</v>
      </c>
      <c r="J99">
        <f>VLOOKUP(B99,home!$B$2:$E$405,4,FALSE)</f>
        <v>0.78</v>
      </c>
      <c r="K99" s="3">
        <f t="shared" si="112"/>
        <v>0.31855999999999929</v>
      </c>
      <c r="L99" s="3">
        <f t="shared" si="113"/>
        <v>0.5148000000000007</v>
      </c>
      <c r="M99" s="5">
        <f t="shared" si="114"/>
        <v>0.43458661937604048</v>
      </c>
      <c r="N99" s="5">
        <f t="shared" si="115"/>
        <v>0.13844191346843113</v>
      </c>
      <c r="O99" s="5">
        <f t="shared" si="116"/>
        <v>0.22372519165478597</v>
      </c>
      <c r="P99" s="5">
        <f t="shared" si="117"/>
        <v>7.1269897053548456E-2</v>
      </c>
      <c r="Q99" s="5">
        <f t="shared" si="118"/>
        <v>2.2051027977251655E-2</v>
      </c>
      <c r="R99" s="5">
        <f t="shared" si="119"/>
        <v>5.7586864331941982E-2</v>
      </c>
      <c r="S99" s="5">
        <f t="shared" si="120"/>
        <v>2.9219711327721962E-3</v>
      </c>
      <c r="T99" s="5">
        <f t="shared" si="121"/>
        <v>1.135186920268917E-2</v>
      </c>
      <c r="U99" s="5">
        <f t="shared" si="122"/>
        <v>1.8344871501583395E-2</v>
      </c>
      <c r="V99" s="5">
        <f t="shared" si="123"/>
        <v>5.3243082695998058E-5</v>
      </c>
      <c r="W99" s="5">
        <f t="shared" si="124"/>
        <v>2.3415251574777571E-3</v>
      </c>
      <c r="X99" s="5">
        <f t="shared" si="125"/>
        <v>1.2054171510695513E-3</v>
      </c>
      <c r="Y99" s="5">
        <f t="shared" si="126"/>
        <v>3.1027437468530289E-4</v>
      </c>
      <c r="Z99" s="5">
        <f t="shared" si="127"/>
        <v>9.8819059193612589E-3</v>
      </c>
      <c r="AA99" s="5">
        <f t="shared" si="128"/>
        <v>3.1479799496717154E-3</v>
      </c>
      <c r="AB99" s="5">
        <f t="shared" si="129"/>
        <v>5.0141024638370964E-4</v>
      </c>
      <c r="AC99" s="5">
        <f t="shared" si="130"/>
        <v>5.4572392093052443E-7</v>
      </c>
      <c r="AD99" s="5">
        <f t="shared" si="131"/>
        <v>1.8647906354152816E-4</v>
      </c>
      <c r="AE99" s="5">
        <f t="shared" si="132"/>
        <v>9.5999421911178832E-5</v>
      </c>
      <c r="AF99" s="5">
        <f t="shared" si="133"/>
        <v>2.4710251199937464E-5</v>
      </c>
      <c r="AG99" s="5">
        <f t="shared" si="134"/>
        <v>4.2402791059092752E-6</v>
      </c>
      <c r="AH99" s="5">
        <f t="shared" si="135"/>
        <v>1.2718012918217956E-3</v>
      </c>
      <c r="AI99" s="5">
        <f t="shared" si="136"/>
        <v>4.0514501952275026E-4</v>
      </c>
      <c r="AJ99" s="5">
        <f t="shared" si="137"/>
        <v>6.4531498709583513E-5</v>
      </c>
      <c r="AK99" s="5">
        <f t="shared" si="138"/>
        <v>6.8523847429749584E-6</v>
      </c>
      <c r="AL99" s="5">
        <f t="shared" si="139"/>
        <v>3.5798329658855207E-9</v>
      </c>
      <c r="AM99" s="5">
        <f t="shared" si="140"/>
        <v>1.188095409635782E-5</v>
      </c>
      <c r="AN99" s="5">
        <f t="shared" si="141"/>
        <v>6.1163151688050152E-6</v>
      </c>
      <c r="AO99" s="5">
        <f t="shared" si="142"/>
        <v>1.5743395244504131E-6</v>
      </c>
      <c r="AP99" s="5">
        <f t="shared" si="143"/>
        <v>2.7015666239569128E-7</v>
      </c>
      <c r="AQ99" s="5">
        <f t="shared" si="144"/>
        <v>3.4769162450325514E-8</v>
      </c>
      <c r="AR99" s="5">
        <f t="shared" si="145"/>
        <v>1.3094466100597229E-4</v>
      </c>
      <c r="AS99" s="5">
        <f t="shared" si="146"/>
        <v>4.1713731210062441E-5</v>
      </c>
      <c r="AT99" s="5">
        <f t="shared" si="147"/>
        <v>6.6441631071387287E-6</v>
      </c>
      <c r="AU99" s="5">
        <f t="shared" si="148"/>
        <v>7.055215331367029E-7</v>
      </c>
      <c r="AV99" s="5">
        <f t="shared" si="149"/>
        <v>5.6187734899006883E-8</v>
      </c>
      <c r="AW99" s="5">
        <f t="shared" si="150"/>
        <v>1.6307599731458593E-11</v>
      </c>
      <c r="AX99" s="5">
        <f t="shared" si="151"/>
        <v>6.3079945615595591E-7</v>
      </c>
      <c r="AY99" s="5">
        <f t="shared" si="152"/>
        <v>3.2473556002908655E-7</v>
      </c>
      <c r="AZ99" s="5">
        <f t="shared" si="153"/>
        <v>8.3586933151486987E-8</v>
      </c>
      <c r="BA99" s="5">
        <f t="shared" si="154"/>
        <v>1.4343517728795189E-8</v>
      </c>
      <c r="BB99" s="5">
        <f t="shared" si="155"/>
        <v>1.8460107316959432E-9</v>
      </c>
      <c r="BC99" s="5">
        <f t="shared" si="156"/>
        <v>1.9006526493541461E-10</v>
      </c>
      <c r="BD99" s="5">
        <f t="shared" si="157"/>
        <v>1.1235051914312437E-5</v>
      </c>
      <c r="BE99" s="5">
        <f t="shared" si="158"/>
        <v>3.5790381378233615E-6</v>
      </c>
      <c r="BF99" s="5">
        <f t="shared" si="159"/>
        <v>5.7006919459250358E-7</v>
      </c>
      <c r="BG99" s="5">
        <f t="shared" si="160"/>
        <v>6.0533747543129186E-8</v>
      </c>
      <c r="BH99" s="5">
        <f t="shared" si="161"/>
        <v>4.8209076543347963E-9</v>
      </c>
      <c r="BI99" s="5">
        <f t="shared" si="162"/>
        <v>3.0714966847297806E-10</v>
      </c>
      <c r="BJ99" s="8">
        <f t="shared" si="163"/>
        <v>0.17603438838352065</v>
      </c>
      <c r="BK99" s="8">
        <f t="shared" si="164"/>
        <v>0.50883260468437108</v>
      </c>
      <c r="BL99" s="8">
        <f t="shared" si="165"/>
        <v>0.3052501619648067</v>
      </c>
      <c r="BM99" s="8">
        <f t="shared" si="166"/>
        <v>5.233722237080754E-2</v>
      </c>
      <c r="BN99" s="8">
        <f t="shared" si="167"/>
        <v>0.9476615138619997</v>
      </c>
    </row>
    <row r="100" spans="1:66" x14ac:dyDescent="0.25">
      <c r="A100" t="s">
        <v>37</v>
      </c>
      <c r="B100" t="s">
        <v>224</v>
      </c>
      <c r="C100" t="s">
        <v>225</v>
      </c>
      <c r="D100" s="4" t="s">
        <v>440</v>
      </c>
      <c r="E100">
        <f>VLOOKUP(A100,home!$A$2:$E$405,3,FALSE)</f>
        <v>1.81034482758621</v>
      </c>
      <c r="F100">
        <f>VLOOKUP(B100,home!$B$2:$E$405,3,FALSE)</f>
        <v>0.79</v>
      </c>
      <c r="G100">
        <f>VLOOKUP(C100,away!$B$2:$E$405,4,FALSE)</f>
        <v>0.66</v>
      </c>
      <c r="H100">
        <f>VLOOKUP(A100,away!$A$2:$E$405,3,FALSE)</f>
        <v>1.3448275862068999</v>
      </c>
      <c r="I100">
        <f>VLOOKUP(C100,away!$B$2:$E$405,3,FALSE)</f>
        <v>0.88</v>
      </c>
      <c r="J100">
        <f>VLOOKUP(B100,home!$B$2:$E$405,4,FALSE)</f>
        <v>2.02</v>
      </c>
      <c r="K100" s="3">
        <f t="shared" si="112"/>
        <v>0.94391379310345003</v>
      </c>
      <c r="L100" s="3">
        <f t="shared" si="113"/>
        <v>2.3905655172413853</v>
      </c>
      <c r="M100" s="5">
        <f t="shared" si="114"/>
        <v>3.5633135186695801E-2</v>
      </c>
      <c r="N100" s="5">
        <f t="shared" si="115"/>
        <v>3.3634607794242037E-2</v>
      </c>
      <c r="O100" s="5">
        <f t="shared" si="116"/>
        <v>8.5183344248515647E-2</v>
      </c>
      <c r="P100" s="5">
        <f t="shared" si="117"/>
        <v>8.0405733578853347E-2</v>
      </c>
      <c r="Q100" s="5">
        <f t="shared" si="118"/>
        <v>1.587408511130493E-2</v>
      </c>
      <c r="R100" s="5">
        <f t="shared" si="119"/>
        <v>0.10181818270190192</v>
      </c>
      <c r="S100" s="5">
        <f t="shared" si="120"/>
        <v>4.5358638514969823E-2</v>
      </c>
      <c r="T100" s="5">
        <f t="shared" si="121"/>
        <v>3.7948040484840448E-2</v>
      </c>
      <c r="U100" s="5">
        <f t="shared" si="122"/>
        <v>9.6107587041052309E-2</v>
      </c>
      <c r="V100" s="5">
        <f t="shared" si="123"/>
        <v>1.1372356983108367E-2</v>
      </c>
      <c r="W100" s="5">
        <f t="shared" si="124"/>
        <v>4.9945892964862806E-3</v>
      </c>
      <c r="X100" s="5">
        <f t="shared" si="125"/>
        <v>1.1939892944963011E-2</v>
      </c>
      <c r="Y100" s="5">
        <f t="shared" si="126"/>
        <v>1.4271548176891137E-2</v>
      </c>
      <c r="Z100" s="5">
        <f t="shared" si="127"/>
        <v>8.1134345531783322E-2</v>
      </c>
      <c r="AA100" s="5">
        <f t="shared" si="128"/>
        <v>7.6583827841871538E-2</v>
      </c>
      <c r="AB100" s="5">
        <f t="shared" si="129"/>
        <v>3.614426571430128E-2</v>
      </c>
      <c r="AC100" s="5">
        <f t="shared" si="130"/>
        <v>1.6038490245043583E-3</v>
      </c>
      <c r="AD100" s="5">
        <f t="shared" si="131"/>
        <v>1.1786154319600641E-3</v>
      </c>
      <c r="AE100" s="5">
        <f t="shared" si="132"/>
        <v>2.8175574097322894E-3</v>
      </c>
      <c r="AF100" s="5">
        <f t="shared" si="133"/>
        <v>3.3677777932769846E-3</v>
      </c>
      <c r="AG100" s="5">
        <f t="shared" si="134"/>
        <v>2.6836311541130818E-3</v>
      </c>
      <c r="AH100" s="5">
        <f t="shared" si="135"/>
        <v>4.8489242173057209E-2</v>
      </c>
      <c r="AI100" s="5">
        <f t="shared" si="136"/>
        <v>4.5769664504282194E-2</v>
      </c>
      <c r="AJ100" s="5">
        <f t="shared" si="137"/>
        <v>2.1601308815654668E-2</v>
      </c>
      <c r="AK100" s="5">
        <f t="shared" si="138"/>
        <v>6.7965911133945319E-3</v>
      </c>
      <c r="AL100" s="5">
        <f t="shared" si="139"/>
        <v>1.4476262803072147E-4</v>
      </c>
      <c r="AM100" s="5">
        <f t="shared" si="140"/>
        <v>2.2250227259833715E-4</v>
      </c>
      <c r="AN100" s="5">
        <f t="shared" si="141"/>
        <v>5.3190626038142753E-4</v>
      </c>
      <c r="AO100" s="5">
        <f t="shared" si="142"/>
        <v>6.3577838223632932E-4</v>
      </c>
      <c r="AP100" s="5">
        <f t="shared" si="143"/>
        <v>5.0662329239389381E-4</v>
      </c>
      <c r="AQ100" s="5">
        <f t="shared" si="144"/>
        <v>3.0277904325703547E-4</v>
      </c>
      <c r="AR100" s="5">
        <f t="shared" si="145"/>
        <v>2.3183342059215479E-2</v>
      </c>
      <c r="AS100" s="5">
        <f t="shared" si="146"/>
        <v>2.1883076339928826E-2</v>
      </c>
      <c r="AT100" s="5">
        <f t="shared" si="147"/>
        <v>1.0327868796397289E-2</v>
      </c>
      <c r="AU100" s="5">
        <f t="shared" si="148"/>
        <v>3.2495392700940431E-3</v>
      </c>
      <c r="AV100" s="5">
        <f t="shared" si="149"/>
        <v>7.6682123456827105E-4</v>
      </c>
      <c r="AW100" s="5">
        <f t="shared" si="150"/>
        <v>9.0737527496276394E-6</v>
      </c>
      <c r="AX100" s="5">
        <f t="shared" si="151"/>
        <v>3.5003827350405698E-5</v>
      </c>
      <c r="AY100" s="5">
        <f t="shared" si="152"/>
        <v>8.3678942635350738E-5</v>
      </c>
      <c r="AZ100" s="5">
        <f t="shared" si="153"/>
        <v>1.0001999739164474E-4</v>
      </c>
      <c r="BA100" s="5">
        <f t="shared" si="154"/>
        <v>7.9701452266346391E-5</v>
      </c>
      <c r="BB100" s="5">
        <f t="shared" si="155"/>
        <v>4.7632885865496973E-5</v>
      </c>
      <c r="BC100" s="5">
        <f t="shared" si="156"/>
        <v>2.2773906887350345E-5</v>
      </c>
      <c r="BD100" s="5">
        <f t="shared" si="157"/>
        <v>9.2368830168620703E-3</v>
      </c>
      <c r="BE100" s="5">
        <f t="shared" si="158"/>
        <v>8.7188212848991146E-3</v>
      </c>
      <c r="BF100" s="5">
        <f t="shared" si="159"/>
        <v>4.1149078352101087E-3</v>
      </c>
      <c r="BG100" s="5">
        <f t="shared" si="160"/>
        <v>1.2947060876680936E-3</v>
      </c>
      <c r="BH100" s="5">
        <f t="shared" si="161"/>
        <v>3.0552273354122946E-4</v>
      </c>
      <c r="BI100" s="5">
        <f t="shared" si="162"/>
        <v>5.7677424459247335E-5</v>
      </c>
      <c r="BJ100" s="8">
        <f t="shared" si="163"/>
        <v>0.13127874586107391</v>
      </c>
      <c r="BK100" s="8">
        <f t="shared" si="164"/>
        <v>0.17460215485879779</v>
      </c>
      <c r="BL100" s="8">
        <f t="shared" si="165"/>
        <v>0.60163318023687506</v>
      </c>
      <c r="BM100" s="8">
        <f t="shared" si="166"/>
        <v>0.63602473267713067</v>
      </c>
      <c r="BN100" s="8">
        <f t="shared" si="167"/>
        <v>0.35254908862151368</v>
      </c>
    </row>
    <row r="101" spans="1:66" x14ac:dyDescent="0.25">
      <c r="A101" t="s">
        <v>37</v>
      </c>
      <c r="B101" t="s">
        <v>226</v>
      </c>
      <c r="C101" t="s">
        <v>227</v>
      </c>
      <c r="D101" s="4" t="s">
        <v>440</v>
      </c>
      <c r="E101">
        <f>VLOOKUP(A101,home!$A$2:$E$405,3,FALSE)</f>
        <v>1.81034482758621</v>
      </c>
      <c r="F101">
        <f>VLOOKUP(B101,home!$B$2:$E$405,3,FALSE)</f>
        <v>1.1000000000000001</v>
      </c>
      <c r="G101">
        <f>VLOOKUP(C101,away!$B$2:$E$405,4,FALSE)</f>
        <v>1.1000000000000001</v>
      </c>
      <c r="H101">
        <f>VLOOKUP(A101,away!$A$2:$E$405,3,FALSE)</f>
        <v>1.3448275862068999</v>
      </c>
      <c r="I101">
        <f>VLOOKUP(C101,away!$B$2:$E$405,3,FALSE)</f>
        <v>0.87</v>
      </c>
      <c r="J101">
        <f>VLOOKUP(B101,home!$B$2:$E$405,4,FALSE)</f>
        <v>0.74</v>
      </c>
      <c r="K101" s="3">
        <f t="shared" si="112"/>
        <v>2.1905172413793146</v>
      </c>
      <c r="L101" s="3">
        <f t="shared" si="113"/>
        <v>0.86580000000000212</v>
      </c>
      <c r="M101" s="5">
        <f t="shared" si="114"/>
        <v>4.7060689636580659E-2</v>
      </c>
      <c r="N101" s="5">
        <f t="shared" si="115"/>
        <v>0.10308725204013076</v>
      </c>
      <c r="O101" s="5">
        <f t="shared" si="116"/>
        <v>4.0745145087351636E-2</v>
      </c>
      <c r="P101" s="5">
        <f t="shared" si="117"/>
        <v>8.9252942816345437E-2</v>
      </c>
      <c r="Q101" s="5">
        <f t="shared" si="118"/>
        <v>0.11290720148016069</v>
      </c>
      <c r="R101" s="5">
        <f t="shared" si="119"/>
        <v>1.7638573308314566E-2</v>
      </c>
      <c r="S101" s="5">
        <f t="shared" si="120"/>
        <v>4.2318163327475566E-2</v>
      </c>
      <c r="T101" s="5">
        <f t="shared" si="121"/>
        <v>9.7755055041523362E-2</v>
      </c>
      <c r="U101" s="5">
        <f t="shared" si="122"/>
        <v>3.8637598945196035E-2</v>
      </c>
      <c r="V101" s="5">
        <f t="shared" si="123"/>
        <v>8.9176117069432303E-3</v>
      </c>
      <c r="W101" s="5">
        <f t="shared" si="124"/>
        <v>8.2441723839393341E-2</v>
      </c>
      <c r="X101" s="5">
        <f t="shared" si="125"/>
        <v>7.1378044500146939E-2</v>
      </c>
      <c r="Y101" s="5">
        <f t="shared" si="126"/>
        <v>3.0899555464113684E-2</v>
      </c>
      <c r="Z101" s="5">
        <f t="shared" si="127"/>
        <v>5.0904922567795961E-3</v>
      </c>
      <c r="AA101" s="5">
        <f t="shared" si="128"/>
        <v>1.1150811055583602E-2</v>
      </c>
      <c r="AB101" s="5">
        <f t="shared" si="129"/>
        <v>1.2213021936309479E-2</v>
      </c>
      <c r="AC101" s="5">
        <f t="shared" si="130"/>
        <v>1.05704343408025E-3</v>
      </c>
      <c r="AD101" s="5">
        <f t="shared" si="131"/>
        <v>4.5147504369805802E-2</v>
      </c>
      <c r="AE101" s="5">
        <f t="shared" si="132"/>
        <v>3.9088709283377959E-2</v>
      </c>
      <c r="AF101" s="5">
        <f t="shared" si="133"/>
        <v>1.692150224877436E-2</v>
      </c>
      <c r="AG101" s="5">
        <f t="shared" si="134"/>
        <v>4.8835455489962924E-3</v>
      </c>
      <c r="AH101" s="5">
        <f t="shared" si="135"/>
        <v>1.101837048979946E-3</v>
      </c>
      <c r="AI101" s="5">
        <f t="shared" si="136"/>
        <v>2.4135930529810765E-3</v>
      </c>
      <c r="AJ101" s="5">
        <f t="shared" si="137"/>
        <v>2.6435085981141929E-3</v>
      </c>
      <c r="AK101" s="5">
        <f t="shared" si="138"/>
        <v>1.9302170539678668E-3</v>
      </c>
      <c r="AL101" s="5">
        <f t="shared" si="139"/>
        <v>8.0189421706241569E-5</v>
      </c>
      <c r="AM101" s="5">
        <f t="shared" si="140"/>
        <v>1.9779277345461511E-2</v>
      </c>
      <c r="AN101" s="5">
        <f t="shared" si="141"/>
        <v>1.7124898325700619E-2</v>
      </c>
      <c r="AO101" s="5">
        <f t="shared" si="142"/>
        <v>7.413368485195815E-3</v>
      </c>
      <c r="AP101" s="5">
        <f t="shared" si="143"/>
        <v>2.1394981448275177E-3</v>
      </c>
      <c r="AQ101" s="5">
        <f t="shared" si="144"/>
        <v>4.6309437344791722E-4</v>
      </c>
      <c r="AR101" s="5">
        <f t="shared" si="145"/>
        <v>1.90794103401368E-4</v>
      </c>
      <c r="AS101" s="5">
        <f t="shared" si="146"/>
        <v>4.1793777305420437E-4</v>
      </c>
      <c r="AT101" s="5">
        <f t="shared" si="147"/>
        <v>4.5774994884945487E-4</v>
      </c>
      <c r="AU101" s="5">
        <f t="shared" si="148"/>
        <v>3.3423638506507674E-4</v>
      </c>
      <c r="AV101" s="5">
        <f t="shared" si="149"/>
        <v>1.8303764104533659E-4</v>
      </c>
      <c r="AW101" s="5">
        <f t="shared" si="150"/>
        <v>4.2245342753114107E-6</v>
      </c>
      <c r="AX101" s="5">
        <f t="shared" si="151"/>
        <v>7.221141341209456E-3</v>
      </c>
      <c r="AY101" s="5">
        <f t="shared" si="152"/>
        <v>6.2520641732191629E-3</v>
      </c>
      <c r="AZ101" s="5">
        <f t="shared" si="153"/>
        <v>2.7065185805865821E-3</v>
      </c>
      <c r="BA101" s="5">
        <f t="shared" si="154"/>
        <v>7.8110126235728951E-4</v>
      </c>
      <c r="BB101" s="5">
        <f t="shared" si="155"/>
        <v>1.690693682372357E-4</v>
      </c>
      <c r="BC101" s="5">
        <f t="shared" si="156"/>
        <v>2.9276051803959816E-5</v>
      </c>
      <c r="BD101" s="5">
        <f t="shared" si="157"/>
        <v>2.7531589120817462E-5</v>
      </c>
      <c r="BE101" s="5">
        <f t="shared" si="158"/>
        <v>6.0308420651721822E-5</v>
      </c>
      <c r="BF101" s="5">
        <f t="shared" si="159"/>
        <v>6.6053317618976489E-5</v>
      </c>
      <c r="BG101" s="5">
        <f t="shared" si="160"/>
        <v>4.8230310364890679E-5</v>
      </c>
      <c r="BH101" s="5">
        <f t="shared" si="161"/>
        <v>2.6412331602842127E-5</v>
      </c>
      <c r="BI101" s="5">
        <f t="shared" si="162"/>
        <v>1.1571333552210684E-5</v>
      </c>
      <c r="BJ101" s="8">
        <f t="shared" si="163"/>
        <v>0.66858940126847011</v>
      </c>
      <c r="BK101" s="8">
        <f t="shared" si="164"/>
        <v>0.19493870451635054</v>
      </c>
      <c r="BL101" s="8">
        <f t="shared" si="165"/>
        <v>0.13029816924112522</v>
      </c>
      <c r="BM101" s="8">
        <f t="shared" si="166"/>
        <v>0.58197712327489814</v>
      </c>
      <c r="BN101" s="8">
        <f t="shared" si="167"/>
        <v>0.41069180436888375</v>
      </c>
    </row>
    <row r="102" spans="1:66" x14ac:dyDescent="0.25">
      <c r="A102" t="s">
        <v>37</v>
      </c>
      <c r="B102" t="s">
        <v>228</v>
      </c>
      <c r="C102" t="s">
        <v>229</v>
      </c>
      <c r="D102" s="4" t="s">
        <v>440</v>
      </c>
      <c r="E102">
        <f>VLOOKUP(A102,home!$A$2:$E$405,3,FALSE)</f>
        <v>1.81034482758621</v>
      </c>
      <c r="F102">
        <f>VLOOKUP(B102,home!$B$2:$E$405,3,FALSE)</f>
        <v>0.95</v>
      </c>
      <c r="G102">
        <f>VLOOKUP(C102,away!$B$2:$E$405,4,FALSE)</f>
        <v>1.2</v>
      </c>
      <c r="H102">
        <f>VLOOKUP(A102,away!$A$2:$E$405,3,FALSE)</f>
        <v>1.3448275862068999</v>
      </c>
      <c r="I102">
        <f>VLOOKUP(C102,away!$B$2:$E$405,3,FALSE)</f>
        <v>0.37</v>
      </c>
      <c r="J102">
        <f>VLOOKUP(B102,home!$B$2:$E$405,4,FALSE)</f>
        <v>1.7</v>
      </c>
      <c r="K102" s="3">
        <f t="shared" si="112"/>
        <v>2.0637931034482793</v>
      </c>
      <c r="L102" s="3">
        <f t="shared" si="113"/>
        <v>0.84589655172414002</v>
      </c>
      <c r="M102" s="5">
        <f t="shared" si="114"/>
        <v>5.4492638753840181E-2</v>
      </c>
      <c r="N102" s="5">
        <f t="shared" si="115"/>
        <v>0.11246153204887378</v>
      </c>
      <c r="O102" s="5">
        <f t="shared" si="116"/>
        <v>4.6095135216222653E-2</v>
      </c>
      <c r="P102" s="5">
        <f t="shared" si="117"/>
        <v>9.5130822161756209E-2</v>
      </c>
      <c r="Q102" s="5">
        <f t="shared" si="118"/>
        <v>0.11604866712284671</v>
      </c>
      <c r="R102" s="5">
        <f t="shared" si="119"/>
        <v>1.9495857965330356E-2</v>
      </c>
      <c r="S102" s="5">
        <f t="shared" si="120"/>
        <v>4.1518788280985604E-2</v>
      </c>
      <c r="T102" s="5">
        <f t="shared" si="121"/>
        <v>9.816516735139863E-2</v>
      </c>
      <c r="U102" s="5">
        <f t="shared" si="122"/>
        <v>4.0235417214655983E-2</v>
      </c>
      <c r="V102" s="5">
        <f t="shared" si="123"/>
        <v>8.0535168595525976E-3</v>
      </c>
      <c r="W102" s="5">
        <f t="shared" si="124"/>
        <v>7.9833479624165385E-2</v>
      </c>
      <c r="X102" s="5">
        <f t="shared" si="125"/>
        <v>6.753086512622089E-2</v>
      </c>
      <c r="Y102" s="5">
        <f t="shared" si="126"/>
        <v>2.8562062972609114E-2</v>
      </c>
      <c r="Z102" s="5">
        <f t="shared" si="127"/>
        <v>5.497159675258852E-3</v>
      </c>
      <c r="AA102" s="5">
        <f t="shared" si="128"/>
        <v>1.1345000226353199E-2</v>
      </c>
      <c r="AB102" s="5">
        <f t="shared" si="129"/>
        <v>1.1706866612883454E-2</v>
      </c>
      <c r="AC102" s="5">
        <f t="shared" si="130"/>
        <v>8.7871694423222939E-4</v>
      </c>
      <c r="AD102" s="5">
        <f t="shared" si="131"/>
        <v>4.1189946168157812E-2</v>
      </c>
      <c r="AE102" s="5">
        <f t="shared" si="132"/>
        <v>3.4842433429347654E-2</v>
      </c>
      <c r="AF102" s="5">
        <f t="shared" si="133"/>
        <v>1.4736547145781539E-2</v>
      </c>
      <c r="AG102" s="5">
        <f t="shared" si="134"/>
        <v>4.1551981383122737E-3</v>
      </c>
      <c r="AH102" s="5">
        <f t="shared" si="135"/>
        <v>1.1625071033946137E-3</v>
      </c>
      <c r="AI102" s="5">
        <f t="shared" si="136"/>
        <v>2.3991741426954392E-3</v>
      </c>
      <c r="AJ102" s="5">
        <f t="shared" si="137"/>
        <v>2.4756995248331431E-3</v>
      </c>
      <c r="AK102" s="5">
        <f t="shared" si="138"/>
        <v>1.7031105351869413E-3</v>
      </c>
      <c r="AL102" s="5">
        <f t="shared" si="139"/>
        <v>6.1360996467719857E-5</v>
      </c>
      <c r="AM102" s="5">
        <f t="shared" si="140"/>
        <v>1.7001505366649985E-2</v>
      </c>
      <c r="AN102" s="5">
        <f t="shared" si="141"/>
        <v>1.4381514763768683E-2</v>
      </c>
      <c r="AO102" s="5">
        <f t="shared" si="142"/>
        <v>6.082636873620869E-3</v>
      </c>
      <c r="AP102" s="5">
        <f t="shared" si="143"/>
        <v>1.715093852261999E-3</v>
      </c>
      <c r="AQ102" s="5">
        <f t="shared" si="144"/>
        <v>3.6269799387792401E-4</v>
      </c>
      <c r="AR102" s="5">
        <f t="shared" si="145"/>
        <v>1.9667215002326449E-4</v>
      </c>
      <c r="AS102" s="5">
        <f t="shared" si="146"/>
        <v>4.0589062685835852E-4</v>
      </c>
      <c r="AT102" s="5">
        <f t="shared" si="147"/>
        <v>4.1883713823228974E-4</v>
      </c>
      <c r="AU102" s="5">
        <f t="shared" si="148"/>
        <v>2.8813106578393777E-4</v>
      </c>
      <c r="AV102" s="5">
        <f t="shared" si="149"/>
        <v>1.4866072661352331E-4</v>
      </c>
      <c r="AW102" s="5">
        <f t="shared" si="150"/>
        <v>2.9755915335687026E-6</v>
      </c>
      <c r="AX102" s="5">
        <f t="shared" si="151"/>
        <v>5.8479315873218559E-3</v>
      </c>
      <c r="AY102" s="5">
        <f t="shared" si="152"/>
        <v>4.9467451644342351E-3</v>
      </c>
      <c r="AZ102" s="5">
        <f t="shared" si="153"/>
        <v>2.0922173384264916E-3</v>
      </c>
      <c r="BA102" s="5">
        <f t="shared" si="154"/>
        <v>5.8993314401080909E-4</v>
      </c>
      <c r="BB102" s="5">
        <f t="shared" si="155"/>
        <v>1.2475560306663094E-4</v>
      </c>
      <c r="BC102" s="5">
        <f t="shared" si="156"/>
        <v>2.1106066888465741E-5</v>
      </c>
      <c r="BD102" s="5">
        <f t="shared" si="157"/>
        <v>2.7727382254142026E-5</v>
      </c>
      <c r="BE102" s="5">
        <f t="shared" si="158"/>
        <v>5.7223580272772504E-5</v>
      </c>
      <c r="BF102" s="5">
        <f t="shared" si="159"/>
        <v>5.9048815160783473E-5</v>
      </c>
      <c r="BG102" s="5">
        <f t="shared" si="160"/>
        <v>4.0621512498539046E-5</v>
      </c>
      <c r="BH102" s="5">
        <f t="shared" si="161"/>
        <v>2.095859933653074E-5</v>
      </c>
      <c r="BI102" s="5">
        <f t="shared" si="162"/>
        <v>8.6508425537335593E-6</v>
      </c>
      <c r="BJ102" s="8">
        <f t="shared" si="163"/>
        <v>0.6506920368820418</v>
      </c>
      <c r="BK102" s="8">
        <f t="shared" si="164"/>
        <v>0.20508258916126879</v>
      </c>
      <c r="BL102" s="8">
        <f t="shared" si="165"/>
        <v>0.13829119098114362</v>
      </c>
      <c r="BM102" s="8">
        <f t="shared" si="166"/>
        <v>0.55089455385794261</v>
      </c>
      <c r="BN102" s="8">
        <f t="shared" si="167"/>
        <v>0.44372465326886995</v>
      </c>
    </row>
    <row r="103" spans="1:66" x14ac:dyDescent="0.25">
      <c r="A103" t="s">
        <v>37</v>
      </c>
      <c r="B103" t="s">
        <v>230</v>
      </c>
      <c r="C103" t="s">
        <v>231</v>
      </c>
      <c r="D103" s="4" t="s">
        <v>440</v>
      </c>
      <c r="E103">
        <f>VLOOKUP(A103,home!$A$2:$E$405,3,FALSE)</f>
        <v>1.81034482758621</v>
      </c>
      <c r="F103">
        <f>VLOOKUP(B103,home!$B$2:$E$405,3,FALSE)</f>
        <v>1.38</v>
      </c>
      <c r="G103">
        <f>VLOOKUP(C103,away!$B$2:$E$405,4,FALSE)</f>
        <v>0.97</v>
      </c>
      <c r="H103">
        <f>VLOOKUP(A103,away!$A$2:$E$405,3,FALSE)</f>
        <v>1.3448275862068999</v>
      </c>
      <c r="I103">
        <f>VLOOKUP(C103,away!$B$2:$E$405,3,FALSE)</f>
        <v>0.83</v>
      </c>
      <c r="J103">
        <f>VLOOKUP(B103,home!$B$2:$E$405,4,FALSE)</f>
        <v>0.74</v>
      </c>
      <c r="K103" s="3">
        <f t="shared" si="112"/>
        <v>2.4233275862069004</v>
      </c>
      <c r="L103" s="3">
        <f t="shared" si="113"/>
        <v>0.82599310344827792</v>
      </c>
      <c r="M103" s="5">
        <f t="shared" si="114"/>
        <v>3.8800556500662817E-2</v>
      </c>
      <c r="N103" s="5">
        <f t="shared" si="115"/>
        <v>9.4026458928235676E-2</v>
      </c>
      <c r="O103" s="5">
        <f t="shared" si="116"/>
        <v>3.2048992079502736E-2</v>
      </c>
      <c r="P103" s="5">
        <f t="shared" si="117"/>
        <v>7.7665206616385429E-2</v>
      </c>
      <c r="Q103" s="5">
        <f t="shared" si="118"/>
        <v>0.11392845587707183</v>
      </c>
      <c r="R103" s="5">
        <f t="shared" si="119"/>
        <v>1.323612321506887E-2</v>
      </c>
      <c r="S103" s="5">
        <f t="shared" si="120"/>
        <v>3.8864676584360318E-2</v>
      </c>
      <c r="T103" s="5">
        <f t="shared" si="121"/>
        <v>9.4104118840972764E-2</v>
      </c>
      <c r="U103" s="5">
        <f t="shared" si="122"/>
        <v>3.2075462521509959E-2</v>
      </c>
      <c r="V103" s="5">
        <f t="shared" si="123"/>
        <v>8.6437280780060129E-3</v>
      </c>
      <c r="W103" s="5">
        <f t="shared" si="124"/>
        <v>9.2028656660287936E-2</v>
      </c>
      <c r="X103" s="5">
        <f t="shared" si="125"/>
        <v>7.6015035721007262E-2</v>
      </c>
      <c r="Y103" s="5">
        <f t="shared" si="126"/>
        <v>3.1393947631963244E-2</v>
      </c>
      <c r="Z103" s="5">
        <f t="shared" si="127"/>
        <v>3.6443154973461777E-3</v>
      </c>
      <c r="AA103" s="5">
        <f t="shared" si="128"/>
        <v>8.8313702775603131E-3</v>
      </c>
      <c r="AB103" s="5">
        <f t="shared" si="129"/>
        <v>1.07006516088098E-2</v>
      </c>
      <c r="AC103" s="5">
        <f t="shared" si="130"/>
        <v>1.0813584063909002E-3</v>
      </c>
      <c r="AD103" s="5">
        <f t="shared" si="131"/>
        <v>5.5753895601609808E-2</v>
      </c>
      <c r="AE103" s="5">
        <f t="shared" si="132"/>
        <v>4.6052333257304977E-2</v>
      </c>
      <c r="AF103" s="5">
        <f t="shared" si="133"/>
        <v>1.9019454834117839E-2</v>
      </c>
      <c r="AG103" s="5">
        <f t="shared" si="134"/>
        <v>5.2366461747757817E-3</v>
      </c>
      <c r="AH103" s="5">
        <f t="shared" si="135"/>
        <v>7.5254486689940584E-4</v>
      </c>
      <c r="AI103" s="5">
        <f t="shared" si="136"/>
        <v>1.8236627358157304E-3</v>
      </c>
      <c r="AJ103" s="5">
        <f t="shared" si="137"/>
        <v>2.2096661078199035E-3</v>
      </c>
      <c r="AK103" s="5">
        <f t="shared" si="138"/>
        <v>1.784914945128801E-3</v>
      </c>
      <c r="AL103" s="5">
        <f t="shared" si="139"/>
        <v>8.6580123207542043E-5</v>
      </c>
      <c r="AM103" s="5">
        <f t="shared" si="140"/>
        <v>2.7021990649976121E-2</v>
      </c>
      <c r="AN103" s="5">
        <f t="shared" si="141"/>
        <v>2.2319977918324126E-2</v>
      </c>
      <c r="AO103" s="5">
        <f t="shared" si="142"/>
        <v>9.2180739148267892E-3</v>
      </c>
      <c r="AP103" s="5">
        <f t="shared" si="143"/>
        <v>2.5380218269077989E-3</v>
      </c>
      <c r="AQ103" s="5">
        <f t="shared" si="144"/>
        <v>5.2409713135676017E-4</v>
      </c>
      <c r="AR103" s="5">
        <f t="shared" si="145"/>
        <v>1.2431937401886234E-4</v>
      </c>
      <c r="AS103" s="5">
        <f t="shared" si="146"/>
        <v>3.0126656855988251E-4</v>
      </c>
      <c r="AT103" s="5">
        <f t="shared" si="147"/>
        <v>3.6503379319652795E-4</v>
      </c>
      <c r="AU103" s="5">
        <f t="shared" si="148"/>
        <v>2.9486548698363029E-4</v>
      </c>
      <c r="AV103" s="5">
        <f t="shared" si="149"/>
        <v>1.7863891720694083E-4</v>
      </c>
      <c r="AW103" s="5">
        <f t="shared" si="150"/>
        <v>4.8139796065317494E-6</v>
      </c>
      <c r="AX103" s="5">
        <f t="shared" si="151"/>
        <v>1.0913855896052007E-2</v>
      </c>
      <c r="AY103" s="5">
        <f t="shared" si="152"/>
        <v>9.0147697021672833E-3</v>
      </c>
      <c r="AZ103" s="5">
        <f t="shared" si="153"/>
        <v>3.7230688015823308E-3</v>
      </c>
      <c r="BA103" s="5">
        <f t="shared" si="154"/>
        <v>1.0250763845901501E-3</v>
      </c>
      <c r="BB103" s="5">
        <f t="shared" si="155"/>
        <v>2.1167650604478962E-4</v>
      </c>
      <c r="BC103" s="5">
        <f t="shared" si="156"/>
        <v>3.4968666831004797E-5</v>
      </c>
      <c r="BD103" s="5">
        <f t="shared" si="157"/>
        <v>1.711449092743121E-5</v>
      </c>
      <c r="BE103" s="5">
        <f t="shared" si="158"/>
        <v>4.1474017988331768E-5</v>
      </c>
      <c r="BF103" s="5">
        <f t="shared" si="159"/>
        <v>5.0252565950982807E-5</v>
      </c>
      <c r="BG103" s="5">
        <f t="shared" si="160"/>
        <v>4.0592809782232738E-5</v>
      </c>
      <c r="BH103" s="5">
        <f t="shared" si="161"/>
        <v>2.459241893673349E-5</v>
      </c>
      <c r="BI103" s="5">
        <f t="shared" si="162"/>
        <v>1.1919097444188647E-5</v>
      </c>
      <c r="BJ103" s="8">
        <f t="shared" si="163"/>
        <v>0.71410458092600637</v>
      </c>
      <c r="BK103" s="8">
        <f t="shared" si="164"/>
        <v>0.17415687601118027</v>
      </c>
      <c r="BL103" s="8">
        <f t="shared" si="165"/>
        <v>0.10491345789911129</v>
      </c>
      <c r="BM103" s="8">
        <f t="shared" si="166"/>
        <v>0.61810348139415583</v>
      </c>
      <c r="BN103" s="8">
        <f t="shared" si="167"/>
        <v>0.36970579321692737</v>
      </c>
    </row>
    <row r="104" spans="1:66" x14ac:dyDescent="0.25">
      <c r="A104" t="s">
        <v>40</v>
      </c>
      <c r="B104" t="s">
        <v>232</v>
      </c>
      <c r="C104" t="s">
        <v>233</v>
      </c>
      <c r="D104" s="4" t="s">
        <v>440</v>
      </c>
      <c r="E104">
        <f>VLOOKUP(A104,home!$A$2:$E$405,3,FALSE)</f>
        <v>1.56038647342995</v>
      </c>
      <c r="F104">
        <f>VLOOKUP(B104,home!$B$2:$E$405,3,FALSE)</f>
        <v>1.0900000000000001</v>
      </c>
      <c r="G104">
        <f>VLOOKUP(C104,away!$B$2:$E$405,4,FALSE)</f>
        <v>0.83</v>
      </c>
      <c r="H104">
        <f>VLOOKUP(A104,away!$A$2:$E$405,3,FALSE)</f>
        <v>1.19323671497585</v>
      </c>
      <c r="I104">
        <f>VLOOKUP(C104,away!$B$2:$E$405,3,FALSE)</f>
        <v>0.64</v>
      </c>
      <c r="J104">
        <f>VLOOKUP(B104,home!$B$2:$E$405,4,FALSE)</f>
        <v>1.0900000000000001</v>
      </c>
      <c r="K104" s="3">
        <f t="shared" si="112"/>
        <v>1.4116816425120757</v>
      </c>
      <c r="L104" s="3">
        <f t="shared" si="113"/>
        <v>0.83240193236715299</v>
      </c>
      <c r="M104" s="5">
        <f t="shared" si="114"/>
        <v>0.10602465952694413</v>
      </c>
      <c r="N104" s="5">
        <f t="shared" si="115"/>
        <v>0.14967306550778012</v>
      </c>
      <c r="O104" s="5">
        <f t="shared" si="116"/>
        <v>8.8255131468797793E-2</v>
      </c>
      <c r="P104" s="5">
        <f t="shared" si="117"/>
        <v>0.12458814895199165</v>
      </c>
      <c r="Q104" s="5">
        <f t="shared" si="118"/>
        <v>0.10564535947792028</v>
      </c>
      <c r="R104" s="5">
        <f t="shared" si="119"/>
        <v>3.6731870987972197E-2</v>
      </c>
      <c r="S104" s="5">
        <f t="shared" si="120"/>
        <v>3.6600463817898381E-2</v>
      </c>
      <c r="T104" s="5">
        <f t="shared" si="121"/>
        <v>8.7939401375043372E-2</v>
      </c>
      <c r="U104" s="5">
        <f t="shared" si="122"/>
        <v>5.1853707968842255E-2</v>
      </c>
      <c r="V104" s="5">
        <f t="shared" si="123"/>
        <v>4.7787457687273743E-3</v>
      </c>
      <c r="W104" s="5">
        <f t="shared" si="124"/>
        <v>4.9712538197189717E-2</v>
      </c>
      <c r="X104" s="5">
        <f t="shared" si="125"/>
        <v>4.1380812858216626E-2</v>
      </c>
      <c r="Y104" s="5">
        <f t="shared" si="126"/>
        <v>1.7222734293051521E-2</v>
      </c>
      <c r="Z104" s="5">
        <f t="shared" si="127"/>
        <v>1.019189346328301E-2</v>
      </c>
      <c r="AA104" s="5">
        <f t="shared" si="128"/>
        <v>1.4387708904555447E-2</v>
      </c>
      <c r="AB104" s="5">
        <f t="shared" si="129"/>
        <v>1.0155432269184228E-2</v>
      </c>
      <c r="AC104" s="5">
        <f t="shared" si="130"/>
        <v>3.5096498558349708E-4</v>
      </c>
      <c r="AD104" s="5">
        <f t="shared" si="131"/>
        <v>1.7544569393913283E-2</v>
      </c>
      <c r="AE104" s="5">
        <f t="shared" si="132"/>
        <v>1.4604133466043029E-2</v>
      </c>
      <c r="AF104" s="5">
        <f t="shared" si="133"/>
        <v>6.0782544588410111E-3</v>
      </c>
      <c r="AG104" s="5">
        <f t="shared" si="134"/>
        <v>1.6865169189861742E-3</v>
      </c>
      <c r="AH104" s="5">
        <f t="shared" si="135"/>
        <v>2.1209379533292327E-3</v>
      </c>
      <c r="AI104" s="5">
        <f t="shared" si="136"/>
        <v>2.9940891736220114E-3</v>
      </c>
      <c r="AJ104" s="5">
        <f t="shared" si="137"/>
        <v>2.1133503612231729E-3</v>
      </c>
      <c r="AK104" s="5">
        <f t="shared" si="138"/>
        <v>9.9445930304500538E-4</v>
      </c>
      <c r="AL104" s="5">
        <f t="shared" si="139"/>
        <v>1.6496569041921093E-5</v>
      </c>
      <c r="AM104" s="5">
        <f t="shared" si="140"/>
        <v>4.9534693078333121E-3</v>
      </c>
      <c r="AN104" s="5">
        <f t="shared" si="141"/>
        <v>4.1232774237618328E-3</v>
      </c>
      <c r="AO104" s="5">
        <f t="shared" si="142"/>
        <v>1.7161120476126026E-3</v>
      </c>
      <c r="AP104" s="5">
        <f t="shared" si="143"/>
        <v>4.7616499486376077E-4</v>
      </c>
      <c r="AQ104" s="5">
        <f t="shared" si="144"/>
        <v>9.9090165462547474E-5</v>
      </c>
      <c r="AR104" s="5">
        <f t="shared" si="145"/>
        <v>3.5309457015641772E-4</v>
      </c>
      <c r="AS104" s="5">
        <f t="shared" si="146"/>
        <v>4.9845712276050716E-4</v>
      </c>
      <c r="AT104" s="5">
        <f t="shared" si="147"/>
        <v>3.518313848901981E-4</v>
      </c>
      <c r="AU104" s="5">
        <f t="shared" si="148"/>
        <v>1.6555796910303099E-4</v>
      </c>
      <c r="AV104" s="5">
        <f t="shared" si="149"/>
        <v>5.8428786438582615E-5</v>
      </c>
      <c r="AW104" s="5">
        <f t="shared" si="150"/>
        <v>5.3846933402144788E-7</v>
      </c>
      <c r="AX104" s="5">
        <f t="shared" si="151"/>
        <v>1.1654536147692137E-3</v>
      </c>
      <c r="AY104" s="5">
        <f t="shared" si="152"/>
        <v>9.7012584101817715E-4</v>
      </c>
      <c r="AZ104" s="5">
        <f t="shared" si="153"/>
        <v>4.0376731235141993E-4</v>
      </c>
      <c r="BA104" s="5">
        <f t="shared" si="154"/>
        <v>1.1203223034267129E-4</v>
      </c>
      <c r="BB104" s="5">
        <f t="shared" si="155"/>
        <v>2.3313961256160389E-5</v>
      </c>
      <c r="BC104" s="5">
        <f t="shared" si="156"/>
        <v>3.8813172801521707E-6</v>
      </c>
      <c r="BD104" s="5">
        <f t="shared" si="157"/>
        <v>4.8986100417758528E-5</v>
      </c>
      <c r="BE104" s="5">
        <f t="shared" si="158"/>
        <v>6.9152778698002839E-5</v>
      </c>
      <c r="BF104" s="5">
        <f t="shared" si="159"/>
        <v>4.8810854108335376E-5</v>
      </c>
      <c r="BG104" s="5">
        <f t="shared" si="160"/>
        <v>2.2968462233357389E-5</v>
      </c>
      <c r="BH104" s="5">
        <f t="shared" si="161"/>
        <v>8.1060391228906401E-6</v>
      </c>
      <c r="BI104" s="5">
        <f t="shared" si="162"/>
        <v>2.2886293246538773E-6</v>
      </c>
      <c r="BJ104" s="8">
        <f t="shared" si="163"/>
        <v>0.50553407416353691</v>
      </c>
      <c r="BK104" s="8">
        <f t="shared" si="164"/>
        <v>0.27332960546120516</v>
      </c>
      <c r="BL104" s="8">
        <f t="shared" si="165"/>
        <v>0.21123437108782508</v>
      </c>
      <c r="BM104" s="8">
        <f t="shared" si="166"/>
        <v>0.3884021208827601</v>
      </c>
      <c r="BN104" s="8">
        <f t="shared" si="167"/>
        <v>0.61091823592140615</v>
      </c>
    </row>
    <row r="105" spans="1:66" x14ac:dyDescent="0.25">
      <c r="A105" t="s">
        <v>40</v>
      </c>
      <c r="B105" t="s">
        <v>234</v>
      </c>
      <c r="C105" t="s">
        <v>235</v>
      </c>
      <c r="D105" s="4" t="s">
        <v>440</v>
      </c>
      <c r="E105">
        <f>VLOOKUP(A105,home!$A$2:$E$405,3,FALSE)</f>
        <v>1.56038647342995</v>
      </c>
      <c r="F105">
        <f>VLOOKUP(B105,home!$B$2:$E$405,3,FALSE)</f>
        <v>1.03</v>
      </c>
      <c r="G105">
        <f>VLOOKUP(C105,away!$B$2:$E$405,4,FALSE)</f>
        <v>0.78</v>
      </c>
      <c r="H105">
        <f>VLOOKUP(A105,away!$A$2:$E$405,3,FALSE)</f>
        <v>1.19323671497585</v>
      </c>
      <c r="I105">
        <f>VLOOKUP(C105,away!$B$2:$E$405,3,FALSE)</f>
        <v>0.85</v>
      </c>
      <c r="J105">
        <f>VLOOKUP(B105,home!$B$2:$E$405,4,FALSE)</f>
        <v>1.0900000000000001</v>
      </c>
      <c r="K105" s="3">
        <f t="shared" si="112"/>
        <v>1.2536144927536219</v>
      </c>
      <c r="L105" s="3">
        <f t="shared" si="113"/>
        <v>1.1055338164251252</v>
      </c>
      <c r="M105" s="5">
        <f t="shared" si="114"/>
        <v>9.4500674288604605E-2</v>
      </c>
      <c r="N105" s="5">
        <f t="shared" si="115"/>
        <v>0.11846741486318428</v>
      </c>
      <c r="O105" s="5">
        <f t="shared" si="116"/>
        <v>0.10447369110102875</v>
      </c>
      <c r="P105" s="5">
        <f t="shared" si="117"/>
        <v>0.13096973327571471</v>
      </c>
      <c r="Q105" s="5">
        <f t="shared" si="118"/>
        <v>7.4256234095771853E-2</v>
      </c>
      <c r="R105" s="5">
        <f t="shared" si="119"/>
        <v>5.7749599219469983E-2</v>
      </c>
      <c r="S105" s="5">
        <f t="shared" si="120"/>
        <v>4.5378171011580475E-2</v>
      </c>
      <c r="T105" s="5">
        <f t="shared" si="121"/>
        <v>8.2092777873256154E-2</v>
      </c>
      <c r="U105" s="5">
        <f t="shared" si="122"/>
        <v>7.239573453224081E-2</v>
      </c>
      <c r="V105" s="5">
        <f t="shared" si="123"/>
        <v>6.9878007616421441E-3</v>
      </c>
      <c r="W105" s="5">
        <f t="shared" si="124"/>
        <v>3.1029563746588412E-2</v>
      </c>
      <c r="X105" s="5">
        <f t="shared" si="125"/>
        <v>3.430423203077259E-2</v>
      </c>
      <c r="Y105" s="5">
        <f t="shared" si="126"/>
        <v>1.8962244278256525E-2</v>
      </c>
      <c r="Z105" s="5">
        <f t="shared" si="127"/>
        <v>2.1281378274040696E-2</v>
      </c>
      <c r="AA105" s="5">
        <f t="shared" si="128"/>
        <v>2.6678644230109471E-2</v>
      </c>
      <c r="AB105" s="5">
        <f t="shared" si="129"/>
        <v>1.6722367526941517E-2</v>
      </c>
      <c r="AC105" s="5">
        <f t="shared" si="130"/>
        <v>6.0528033849070793E-4</v>
      </c>
      <c r="AD105" s="5">
        <f t="shared" si="131"/>
        <v>9.7247777041364041E-3</v>
      </c>
      <c r="AE105" s="5">
        <f t="shared" si="132"/>
        <v>1.0751070609139886E-2</v>
      </c>
      <c r="AF105" s="5">
        <f t="shared" si="133"/>
        <v>5.9428360605892072E-3</v>
      </c>
      <c r="AG105" s="5">
        <f t="shared" si="134"/>
        <v>2.1900020768173475E-3</v>
      </c>
      <c r="AH105" s="5">
        <f t="shared" si="135"/>
        <v>5.8818208355217371E-3</v>
      </c>
      <c r="AI105" s="5">
        <f t="shared" si="136"/>
        <v>7.3735358431902655E-3</v>
      </c>
      <c r="AJ105" s="5">
        <f t="shared" si="137"/>
        <v>4.6217856979308084E-3</v>
      </c>
      <c r="AK105" s="5">
        <f t="shared" si="138"/>
        <v>1.9313125111091586E-3</v>
      </c>
      <c r="AL105" s="5">
        <f t="shared" si="139"/>
        <v>3.3554640783646363E-5</v>
      </c>
      <c r="AM105" s="5">
        <f t="shared" si="140"/>
        <v>2.438224453742538E-3</v>
      </c>
      <c r="AN105" s="5">
        <f t="shared" si="141"/>
        <v>2.6955395856470537E-3</v>
      </c>
      <c r="AO105" s="5">
        <f t="shared" si="142"/>
        <v>1.4900050827226941E-3</v>
      </c>
      <c r="AP105" s="5">
        <f t="shared" si="143"/>
        <v>5.4908366853175146E-4</v>
      </c>
      <c r="AQ105" s="5">
        <f t="shared" si="144"/>
        <v>1.5175764090215389E-4</v>
      </c>
      <c r="AR105" s="5">
        <f t="shared" si="145"/>
        <v>1.3005103671646326E-3</v>
      </c>
      <c r="AS105" s="5">
        <f t="shared" si="146"/>
        <v>1.6303386442539172E-3</v>
      </c>
      <c r="AT105" s="5">
        <f t="shared" si="147"/>
        <v>1.0219080762665013E-3</v>
      </c>
      <c r="AU105" s="5">
        <f t="shared" si="148"/>
        <v>4.2702625822321988E-4</v>
      </c>
      <c r="AV105" s="5">
        <f t="shared" si="149"/>
        <v>1.3383157652374476E-4</v>
      </c>
      <c r="AW105" s="5">
        <f t="shared" si="150"/>
        <v>1.2917727797180026E-6</v>
      </c>
      <c r="AX105" s="5">
        <f t="shared" si="151"/>
        <v>5.0943225196632106E-4</v>
      </c>
      <c r="AY105" s="5">
        <f t="shared" si="152"/>
        <v>5.6319458172637284E-4</v>
      </c>
      <c r="AZ105" s="5">
        <f t="shared" si="153"/>
        <v>3.113153276629546E-4</v>
      </c>
      <c r="BA105" s="5">
        <f t="shared" si="154"/>
        <v>1.1472320743428818E-4</v>
      </c>
      <c r="BB105" s="5">
        <f t="shared" si="155"/>
        <v>3.1707596336839968E-5</v>
      </c>
      <c r="BC105" s="5">
        <f t="shared" si="156"/>
        <v>7.0107639975868003E-6</v>
      </c>
      <c r="BD105" s="5">
        <f t="shared" si="157"/>
        <v>2.396263649186599E-4</v>
      </c>
      <c r="BE105" s="5">
        <f t="shared" si="158"/>
        <v>3.0039908390790007E-4</v>
      </c>
      <c r="BF105" s="5">
        <f t="shared" si="159"/>
        <v>1.882923225984275E-4</v>
      </c>
      <c r="BG105" s="5">
        <f t="shared" si="160"/>
        <v>7.8681994827876342E-5</v>
      </c>
      <c r="BH105" s="5">
        <f t="shared" si="161"/>
        <v>2.465922225874783E-5</v>
      </c>
      <c r="BI105" s="5">
        <f t="shared" si="162"/>
        <v>6.1826316807197964E-6</v>
      </c>
      <c r="BJ105" s="8">
        <f t="shared" si="163"/>
        <v>0.39658314749918311</v>
      </c>
      <c r="BK105" s="8">
        <f t="shared" si="164"/>
        <v>0.27903840889854264</v>
      </c>
      <c r="BL105" s="8">
        <f t="shared" si="165"/>
        <v>0.30317994804016685</v>
      </c>
      <c r="BM105" s="8">
        <f t="shared" si="166"/>
        <v>0.4191036330592125</v>
      </c>
      <c r="BN105" s="8">
        <f t="shared" si="167"/>
        <v>0.58041734684377422</v>
      </c>
    </row>
    <row r="106" spans="1:66" x14ac:dyDescent="0.25">
      <c r="A106" t="s">
        <v>40</v>
      </c>
      <c r="B106" t="s">
        <v>236</v>
      </c>
      <c r="C106" t="s">
        <v>237</v>
      </c>
      <c r="D106" s="4" t="s">
        <v>440</v>
      </c>
      <c r="E106">
        <f>VLOOKUP(A106,home!$A$2:$E$405,3,FALSE)</f>
        <v>1.56038647342995</v>
      </c>
      <c r="F106">
        <f>VLOOKUP(B106,home!$B$2:$E$405,3,FALSE)</f>
        <v>1.28</v>
      </c>
      <c r="G106">
        <f>VLOOKUP(C106,away!$B$2:$E$405,4,FALSE)</f>
        <v>0.85</v>
      </c>
      <c r="H106">
        <f>VLOOKUP(A106,away!$A$2:$E$405,3,FALSE)</f>
        <v>1.19323671497585</v>
      </c>
      <c r="I106">
        <f>VLOOKUP(C106,away!$B$2:$E$405,3,FALSE)</f>
        <v>0.5</v>
      </c>
      <c r="J106">
        <f>VLOOKUP(B106,home!$B$2:$E$405,4,FALSE)</f>
        <v>0.84</v>
      </c>
      <c r="K106" s="3">
        <f t="shared" si="112"/>
        <v>1.6977004830917855</v>
      </c>
      <c r="L106" s="3">
        <f t="shared" si="113"/>
        <v>0.50115942028985705</v>
      </c>
      <c r="M106" s="5">
        <f t="shared" si="114"/>
        <v>0.11092955670795805</v>
      </c>
      <c r="N106" s="5">
        <f t="shared" si="115"/>
        <v>0.18832516201225799</v>
      </c>
      <c r="O106" s="5">
        <f t="shared" si="116"/>
        <v>5.5593392332771087E-2</v>
      </c>
      <c r="P106" s="5">
        <f t="shared" si="117"/>
        <v>9.4380929020056625E-2</v>
      </c>
      <c r="Q106" s="5">
        <f t="shared" si="118"/>
        <v>0.15985985926327462</v>
      </c>
      <c r="R106" s="5">
        <f t="shared" si="119"/>
        <v>1.3930576136719068E-2</v>
      </c>
      <c r="S106" s="5">
        <f t="shared" si="120"/>
        <v>2.0075262236331302E-2</v>
      </c>
      <c r="T106" s="5">
        <f t="shared" si="121"/>
        <v>8.0115274396000843E-2</v>
      </c>
      <c r="U106" s="5">
        <f t="shared" si="122"/>
        <v>2.3649945837054858E-2</v>
      </c>
      <c r="V106" s="5">
        <f t="shared" si="123"/>
        <v>1.8978229231591465E-3</v>
      </c>
      <c r="W106" s="5">
        <f t="shared" si="124"/>
        <v>9.0464720099415349E-2</v>
      </c>
      <c r="X106" s="5">
        <f t="shared" si="125"/>
        <v>4.5337246681707181E-2</v>
      </c>
      <c r="Y106" s="5">
        <f t="shared" si="126"/>
        <v>1.1360594132271307E-2</v>
      </c>
      <c r="Z106" s="5">
        <f t="shared" si="127"/>
        <v>2.3271464869939482E-3</v>
      </c>
      <c r="AA106" s="5">
        <f t="shared" si="128"/>
        <v>3.9507977151949768E-3</v>
      </c>
      <c r="AB106" s="5">
        <f t="shared" si="129"/>
        <v>3.3536355948422182E-3</v>
      </c>
      <c r="AC106" s="5">
        <f t="shared" si="130"/>
        <v>1.0091893896394137E-4</v>
      </c>
      <c r="AD106" s="5">
        <f t="shared" si="131"/>
        <v>3.8395499753885169E-2</v>
      </c>
      <c r="AE106" s="5">
        <f t="shared" si="132"/>
        <v>1.9242266398396442E-2</v>
      </c>
      <c r="AF106" s="5">
        <f t="shared" si="133"/>
        <v>4.8217215366416774E-3</v>
      </c>
      <c r="AG106" s="5">
        <f t="shared" si="134"/>
        <v>8.0548372336748718E-4</v>
      </c>
      <c r="AH106" s="5">
        <f t="shared" si="135"/>
        <v>2.9156784608786612E-4</v>
      </c>
      <c r="AI106" s="5">
        <f t="shared" si="136"/>
        <v>4.9499487315740164E-4</v>
      </c>
      <c r="AJ106" s="5">
        <f t="shared" si="137"/>
        <v>4.2017651764363902E-4</v>
      </c>
      <c r="AK106" s="5">
        <f t="shared" si="138"/>
        <v>2.3777795899580995E-4</v>
      </c>
      <c r="AL106" s="5">
        <f t="shared" si="139"/>
        <v>3.43454837386973E-6</v>
      </c>
      <c r="AM106" s="5">
        <f t="shared" si="140"/>
        <v>1.3036811696144276E-2</v>
      </c>
      <c r="AN106" s="5">
        <f t="shared" si="141"/>
        <v>6.5335209920676937E-3</v>
      </c>
      <c r="AO106" s="5">
        <f t="shared" si="142"/>
        <v>1.6371677964181284E-3</v>
      </c>
      <c r="AP106" s="5">
        <f t="shared" si="143"/>
        <v>2.7349402125671063E-4</v>
      </c>
      <c r="AQ106" s="5">
        <f t="shared" si="144"/>
        <v>3.4266026286438738E-5</v>
      </c>
      <c r="AR106" s="5">
        <f t="shared" si="145"/>
        <v>2.9224394544111466E-5</v>
      </c>
      <c r="AS106" s="5">
        <f t="shared" si="146"/>
        <v>4.9614268735602967E-5</v>
      </c>
      <c r="AT106" s="5">
        <f t="shared" si="147"/>
        <v>4.2115084000339425E-5</v>
      </c>
      <c r="AU106" s="5">
        <f t="shared" si="148"/>
        <v>2.3832932817609114E-5</v>
      </c>
      <c r="AV106" s="5">
        <f t="shared" si="149"/>
        <v>1.011529538948727E-5</v>
      </c>
      <c r="AW106" s="5">
        <f t="shared" si="150"/>
        <v>8.1171600125260859E-8</v>
      </c>
      <c r="AX106" s="5">
        <f t="shared" si="151"/>
        <v>3.688766919086795E-3</v>
      </c>
      <c r="AY106" s="5">
        <f t="shared" si="152"/>
        <v>1.8486602907539403E-3</v>
      </c>
      <c r="AZ106" s="5">
        <f t="shared" si="153"/>
        <v>4.6323675981356158E-4</v>
      </c>
      <c r="BA106" s="5">
        <f t="shared" si="154"/>
        <v>7.7385155335038755E-5</v>
      </c>
      <c r="BB106" s="5">
        <f t="shared" si="155"/>
        <v>9.6955748966871415E-6</v>
      </c>
      <c r="BC106" s="5">
        <f t="shared" si="156"/>
        <v>9.7180573892012407E-7</v>
      </c>
      <c r="BD106" s="5">
        <f t="shared" si="157"/>
        <v>2.4410134380081585E-6</v>
      </c>
      <c r="BE106" s="5">
        <f t="shared" si="158"/>
        <v>4.1441096929399904E-6</v>
      </c>
      <c r="BF106" s="5">
        <f t="shared" si="159"/>
        <v>3.5177285138447868E-6</v>
      </c>
      <c r="BG106" s="5">
        <f t="shared" si="160"/>
        <v>1.9906831324466804E-6</v>
      </c>
      <c r="BH106" s="5">
        <f t="shared" si="161"/>
        <v>8.448959289093499E-7</v>
      </c>
      <c r="BI106" s="5">
        <f t="shared" si="162"/>
        <v>2.8687604533433723E-7</v>
      </c>
      <c r="BJ106" s="8">
        <f t="shared" si="163"/>
        <v>0.66633180503501621</v>
      </c>
      <c r="BK106" s="8">
        <f t="shared" si="164"/>
        <v>0.2292365846655969</v>
      </c>
      <c r="BL106" s="8">
        <f t="shared" si="165"/>
        <v>0.1020909920947056</v>
      </c>
      <c r="BM106" s="8">
        <f t="shared" si="166"/>
        <v>0.37511847369012141</v>
      </c>
      <c r="BN106" s="8">
        <f t="shared" si="167"/>
        <v>0.62301947547303749</v>
      </c>
    </row>
    <row r="107" spans="1:66" x14ac:dyDescent="0.25">
      <c r="A107" t="s">
        <v>40</v>
      </c>
      <c r="B107" t="s">
        <v>238</v>
      </c>
      <c r="C107" t="s">
        <v>239</v>
      </c>
      <c r="D107" s="4" t="s">
        <v>440</v>
      </c>
      <c r="E107">
        <f>VLOOKUP(A107,home!$A$2:$E$405,3,FALSE)</f>
        <v>1.56038647342995</v>
      </c>
      <c r="F107">
        <f>VLOOKUP(B107,home!$B$2:$E$405,3,FALSE)</f>
        <v>0.77</v>
      </c>
      <c r="G107">
        <f>VLOOKUP(C107,away!$B$2:$E$405,4,FALSE)</f>
        <v>0.51</v>
      </c>
      <c r="H107">
        <f>VLOOKUP(A107,away!$A$2:$E$405,3,FALSE)</f>
        <v>1.19323671497585</v>
      </c>
      <c r="I107">
        <f>VLOOKUP(C107,away!$B$2:$E$405,3,FALSE)</f>
        <v>0.64</v>
      </c>
      <c r="J107">
        <f>VLOOKUP(B107,home!$B$2:$E$405,4,FALSE)</f>
        <v>1.0900000000000001</v>
      </c>
      <c r="K107" s="3">
        <f t="shared" si="112"/>
        <v>0.61276376811594147</v>
      </c>
      <c r="L107" s="3">
        <f t="shared" si="113"/>
        <v>0.83240193236715299</v>
      </c>
      <c r="M107" s="5">
        <f t="shared" si="114"/>
        <v>0.23570701655331061</v>
      </c>
      <c r="N107" s="5">
        <f t="shared" si="115"/>
        <v>0.14443271963457321</v>
      </c>
      <c r="O107" s="5">
        <f t="shared" si="116"/>
        <v>0.19620297605147227</v>
      </c>
      <c r="P107" s="5">
        <f t="shared" si="117"/>
        <v>0.120226074920862</v>
      </c>
      <c r="Q107" s="5">
        <f t="shared" si="118"/>
        <v>4.4251568761257194E-2</v>
      </c>
      <c r="R107" s="5">
        <f t="shared" si="119"/>
        <v>8.1659868200715871E-2</v>
      </c>
      <c r="S107" s="5">
        <f t="shared" si="120"/>
        <v>1.5330800608143473E-2</v>
      </c>
      <c r="T107" s="5">
        <f t="shared" si="121"/>
        <v>3.6835091347148435E-2</v>
      </c>
      <c r="U107" s="5">
        <f t="shared" si="122"/>
        <v>5.0038208542521806E-2</v>
      </c>
      <c r="V107" s="5">
        <f t="shared" si="123"/>
        <v>8.6885735872137986E-4</v>
      </c>
      <c r="W107" s="5">
        <f t="shared" si="124"/>
        <v>9.0385860063965495E-3</v>
      </c>
      <c r="X107" s="5">
        <f t="shared" si="125"/>
        <v>7.5237364575911963E-3</v>
      </c>
      <c r="Y107" s="5">
        <f t="shared" si="126"/>
        <v>3.1313863829600546E-3</v>
      </c>
      <c r="Z107" s="5">
        <f t="shared" si="127"/>
        <v>2.2657944029040974E-2</v>
      </c>
      <c r="AA107" s="5">
        <f t="shared" si="128"/>
        <v>1.3883967160995247E-2</v>
      </c>
      <c r="AB107" s="5">
        <f t="shared" si="129"/>
        <v>4.2537960169847181E-3</v>
      </c>
      <c r="AC107" s="5">
        <f t="shared" si="130"/>
        <v>2.7698398480204167E-5</v>
      </c>
      <c r="AD107" s="5">
        <f t="shared" si="131"/>
        <v>1.384629504929892E-3</v>
      </c>
      <c r="AE107" s="5">
        <f t="shared" si="132"/>
        <v>1.1525682755162167E-3</v>
      </c>
      <c r="AF107" s="5">
        <f t="shared" si="133"/>
        <v>4.7970002986238785E-4</v>
      </c>
      <c r="AG107" s="5">
        <f t="shared" si="134"/>
        <v>1.3310107727134424E-4</v>
      </c>
      <c r="AH107" s="5">
        <f t="shared" si="135"/>
        <v>4.7151290983101259E-3</v>
      </c>
      <c r="AI107" s="5">
        <f t="shared" si="136"/>
        <v>2.8892602734336341E-3</v>
      </c>
      <c r="AJ107" s="5">
        <f t="shared" si="137"/>
        <v>8.8521700610844447E-4</v>
      </c>
      <c r="AK107" s="5">
        <f t="shared" si="138"/>
        <v>1.8080963608777429E-4</v>
      </c>
      <c r="AL107" s="5">
        <f t="shared" si="139"/>
        <v>5.6512016987254092E-7</v>
      </c>
      <c r="AM107" s="5">
        <f t="shared" si="140"/>
        <v>1.6969015857707027E-4</v>
      </c>
      <c r="AN107" s="5">
        <f t="shared" si="141"/>
        <v>1.4125041590324193E-4</v>
      </c>
      <c r="AO107" s="5">
        <f t="shared" si="142"/>
        <v>5.8788559572761296E-5</v>
      </c>
      <c r="AP107" s="5">
        <f t="shared" si="143"/>
        <v>1.6311903529816002E-5</v>
      </c>
      <c r="AQ107" s="5">
        <f t="shared" si="144"/>
        <v>3.3945150047013552E-6</v>
      </c>
      <c r="AR107" s="5">
        <f t="shared" si="145"/>
        <v>7.8497651455878832E-4</v>
      </c>
      <c r="AS107" s="5">
        <f t="shared" si="146"/>
        <v>4.8100516694356136E-4</v>
      </c>
      <c r="AT107" s="5">
        <f t="shared" si="147"/>
        <v>1.4737126928978707E-4</v>
      </c>
      <c r="AU107" s="5">
        <f t="shared" si="148"/>
        <v>3.0101258094013018E-5</v>
      </c>
      <c r="AV107" s="5">
        <f t="shared" si="149"/>
        <v>4.6112400836794744E-6</v>
      </c>
      <c r="AW107" s="5">
        <f t="shared" si="150"/>
        <v>8.0069011186346124E-9</v>
      </c>
      <c r="AX107" s="5">
        <f t="shared" si="151"/>
        <v>1.7329996830312863E-5</v>
      </c>
      <c r="AY107" s="5">
        <f t="shared" si="152"/>
        <v>1.4425522849469064E-5</v>
      </c>
      <c r="AZ107" s="5">
        <f t="shared" si="153"/>
        <v>6.0039165476522825E-6</v>
      </c>
      <c r="BA107" s="5">
        <f t="shared" si="154"/>
        <v>1.6658905786789623E-6</v>
      </c>
      <c r="BB107" s="5">
        <f t="shared" si="155"/>
        <v>3.4667263420115068E-7</v>
      </c>
      <c r="BC107" s="5">
        <f t="shared" si="156"/>
        <v>5.771419412156982E-8</v>
      </c>
      <c r="BD107" s="5">
        <f t="shared" si="157"/>
        <v>1.089026612635946E-4</v>
      </c>
      <c r="BE107" s="5">
        <f t="shared" si="158"/>
        <v>6.6731605073734208E-5</v>
      </c>
      <c r="BF107" s="5">
        <f t="shared" si="159"/>
        <v>2.0445354888703123E-5</v>
      </c>
      <c r="BG107" s="5">
        <f t="shared" si="160"/>
        <v>4.1760575673564709E-6</v>
      </c>
      <c r="BH107" s="5">
        <f t="shared" si="161"/>
        <v>6.3973419271061071E-7</v>
      </c>
      <c r="BI107" s="5">
        <f t="shared" si="162"/>
        <v>7.8401186903592753E-8</v>
      </c>
      <c r="BJ107" s="8">
        <f t="shared" si="163"/>
        <v>0.24879235274372852</v>
      </c>
      <c r="BK107" s="8">
        <f t="shared" si="164"/>
        <v>0.37217543848253704</v>
      </c>
      <c r="BL107" s="8">
        <f t="shared" si="165"/>
        <v>0.35635827124977271</v>
      </c>
      <c r="BM107" s="8">
        <f t="shared" si="166"/>
        <v>0.17748936486693973</v>
      </c>
      <c r="BN107" s="8">
        <f t="shared" si="167"/>
        <v>0.82248022412219124</v>
      </c>
    </row>
    <row r="108" spans="1:66" x14ac:dyDescent="0.25">
      <c r="A108" t="s">
        <v>10</v>
      </c>
      <c r="B108" t="s">
        <v>240</v>
      </c>
      <c r="C108" t="s">
        <v>241</v>
      </c>
      <c r="D108" s="4" t="s">
        <v>441</v>
      </c>
      <c r="E108">
        <f>VLOOKUP(A108,home!$A$2:$E$405,3,FALSE)</f>
        <v>1.5362318840579701</v>
      </c>
      <c r="F108">
        <f>VLOOKUP(B108,home!$B$2:$E$405,3,FALSE)</f>
        <v>1.04</v>
      </c>
      <c r="G108">
        <f>VLOOKUP(C108,away!$B$2:$E$405,4,FALSE)</f>
        <v>1.01</v>
      </c>
      <c r="H108">
        <f>VLOOKUP(A108,away!$A$2:$E$405,3,FALSE)</f>
        <v>1.42512077294686</v>
      </c>
      <c r="I108">
        <f>VLOOKUP(C108,away!$B$2:$E$405,3,FALSE)</f>
        <v>1.01</v>
      </c>
      <c r="J108">
        <f>VLOOKUP(B108,home!$B$2:$E$405,4,FALSE)</f>
        <v>0.98</v>
      </c>
      <c r="K108" s="3">
        <f t="shared" si="112"/>
        <v>1.6136579710144918</v>
      </c>
      <c r="L108" s="3">
        <f t="shared" si="113"/>
        <v>1.410584541062802</v>
      </c>
      <c r="M108" s="5">
        <f t="shared" si="114"/>
        <v>4.8594617167639534E-2</v>
      </c>
      <c r="N108" s="5">
        <f t="shared" si="115"/>
        <v>7.8415091340959198E-2</v>
      </c>
      <c r="O108" s="5">
        <f t="shared" si="116"/>
        <v>6.8546815755537366E-2</v>
      </c>
      <c r="P108" s="5">
        <f t="shared" si="117"/>
        <v>0.11061111563158463</v>
      </c>
      <c r="Q108" s="5">
        <f t="shared" si="118"/>
        <v>6.3267568595084145E-2</v>
      </c>
      <c r="R108" s="5">
        <f t="shared" si="119"/>
        <v>4.8345539321920573E-2</v>
      </c>
      <c r="S108" s="5">
        <f t="shared" si="120"/>
        <v>6.2943282684256266E-2</v>
      </c>
      <c r="T108" s="5">
        <f t="shared" si="121"/>
        <v>8.9244254210856119E-2</v>
      </c>
      <c r="U108" s="5">
        <f t="shared" si="122"/>
        <v>7.8013164889811679E-2</v>
      </c>
      <c r="V108" s="5">
        <f t="shared" si="123"/>
        <v>1.5919062473757371E-2</v>
      </c>
      <c r="W108" s="5">
        <f t="shared" si="124"/>
        <v>3.4030738790054554E-2</v>
      </c>
      <c r="X108" s="5">
        <f t="shared" si="125"/>
        <v>4.8003234058197196E-2</v>
      </c>
      <c r="Y108" s="5">
        <f t="shared" si="126"/>
        <v>3.3856309941756188E-2</v>
      </c>
      <c r="Z108" s="5">
        <f t="shared" si="127"/>
        <v>2.2731823465614986E-2</v>
      </c>
      <c r="AA108" s="5">
        <f t="shared" si="128"/>
        <v>3.6681388130983886E-2</v>
      </c>
      <c r="AB108" s="5">
        <f t="shared" si="129"/>
        <v>2.9595607172719269E-2</v>
      </c>
      <c r="AC108" s="5">
        <f t="shared" si="130"/>
        <v>2.2646866086484191E-3</v>
      </c>
      <c r="AD108" s="5">
        <f t="shared" si="131"/>
        <v>1.3728493227020896E-2</v>
      </c>
      <c r="AE108" s="5">
        <f t="shared" si="132"/>
        <v>1.9365200318121056E-2</v>
      </c>
      <c r="AF108" s="5">
        <f t="shared" si="133"/>
        <v>1.3658126101663013E-2</v>
      </c>
      <c r="AG108" s="5">
        <f t="shared" si="134"/>
        <v>6.4219805129640635E-3</v>
      </c>
      <c r="AH108" s="5">
        <f t="shared" si="135"/>
        <v>8.0162896926912908E-3</v>
      </c>
      <c r="AI108" s="5">
        <f t="shared" si="136"/>
        <v>1.2935549760572611E-2</v>
      </c>
      <c r="AJ108" s="5">
        <f t="shared" si="137"/>
        <v>1.0436776490301301E-2</v>
      </c>
      <c r="AK108" s="5">
        <f t="shared" si="138"/>
        <v>5.6137958584237821E-3</v>
      </c>
      <c r="AL108" s="5">
        <f t="shared" si="139"/>
        <v>2.0619527588773838E-4</v>
      </c>
      <c r="AM108" s="5">
        <f t="shared" si="140"/>
        <v>4.4306185051601462E-3</v>
      </c>
      <c r="AN108" s="5">
        <f t="shared" si="141"/>
        <v>6.2497619707256834E-3</v>
      </c>
      <c r="AO108" s="5">
        <f t="shared" si="142"/>
        <v>4.4079088106139209E-3</v>
      </c>
      <c r="AP108" s="5">
        <f t="shared" si="143"/>
        <v>2.0725760088888389E-3</v>
      </c>
      <c r="AQ108" s="5">
        <f t="shared" si="144"/>
        <v>7.3088591957905962E-4</v>
      </c>
      <c r="AR108" s="5">
        <f t="shared" si="145"/>
        <v>2.261530863438283E-3</v>
      </c>
      <c r="AS108" s="5">
        <f t="shared" si="146"/>
        <v>3.6493373044824712E-3</v>
      </c>
      <c r="AT108" s="5">
        <f t="shared" si="147"/>
        <v>2.9443911151493408E-3</v>
      </c>
      <c r="AU108" s="5">
        <f t="shared" si="148"/>
        <v>1.5837467309149939E-3</v>
      </c>
      <c r="AV108" s="5">
        <f t="shared" si="149"/>
        <v>6.3890638410228075E-4</v>
      </c>
      <c r="AW108" s="5">
        <f t="shared" si="150"/>
        <v>1.3037274744297556E-5</v>
      </c>
      <c r="AX108" s="5">
        <f t="shared" si="151"/>
        <v>1.1915838112293309E-3</v>
      </c>
      <c r="AY108" s="5">
        <f t="shared" si="152"/>
        <v>1.6808297035007902E-3</v>
      </c>
      <c r="AZ108" s="5">
        <f t="shared" si="153"/>
        <v>1.1854761979586941E-3</v>
      </c>
      <c r="BA108" s="5">
        <f t="shared" si="154"/>
        <v>5.5740479954614647E-4</v>
      </c>
      <c r="BB108" s="5">
        <f t="shared" si="155"/>
        <v>1.9656664833850112E-4</v>
      </c>
      <c r="BC108" s="5">
        <f t="shared" si="156"/>
        <v>5.5454775086963566E-5</v>
      </c>
      <c r="BD108" s="5">
        <f t="shared" si="157"/>
        <v>5.3168007918374168E-4</v>
      </c>
      <c r="BE108" s="5">
        <f t="shared" si="158"/>
        <v>8.5794979780446094E-4</v>
      </c>
      <c r="BF108" s="5">
        <f t="shared" si="159"/>
        <v>6.922187649787201E-4</v>
      </c>
      <c r="BG108" s="5">
        <f t="shared" si="160"/>
        <v>3.7233477593123966E-4</v>
      </c>
      <c r="BH108" s="5">
        <f t="shared" si="161"/>
        <v>1.5020524476683488E-4</v>
      </c>
      <c r="BI108" s="5">
        <f t="shared" si="162"/>
        <v>4.8475978101237176E-5</v>
      </c>
      <c r="BJ108" s="8">
        <f t="shared" si="163"/>
        <v>0.42275006424730449</v>
      </c>
      <c r="BK108" s="8">
        <f t="shared" si="164"/>
        <v>0.24221978954527476</v>
      </c>
      <c r="BL108" s="8">
        <f t="shared" si="165"/>
        <v>0.31191570411181535</v>
      </c>
      <c r="BM108" s="8">
        <f t="shared" si="166"/>
        <v>0.58016884112852762</v>
      </c>
      <c r="BN108" s="8">
        <f t="shared" si="167"/>
        <v>0.41778074781272545</v>
      </c>
    </row>
    <row r="109" spans="1:66" x14ac:dyDescent="0.25">
      <c r="A109" t="s">
        <v>10</v>
      </c>
      <c r="B109" t="s">
        <v>242</v>
      </c>
      <c r="C109" t="s">
        <v>243</v>
      </c>
      <c r="D109" s="4" t="s">
        <v>441</v>
      </c>
      <c r="E109">
        <f>VLOOKUP(A109,home!$A$2:$E$405,3,FALSE)</f>
        <v>1.5362318840579701</v>
      </c>
      <c r="F109">
        <f>VLOOKUP(B109,home!$B$2:$E$405,3,FALSE)</f>
        <v>1.01</v>
      </c>
      <c r="G109">
        <f>VLOOKUP(C109,away!$B$2:$E$405,4,FALSE)</f>
        <v>0.59</v>
      </c>
      <c r="H109">
        <f>VLOOKUP(A109,away!$A$2:$E$405,3,FALSE)</f>
        <v>1.42512077294686</v>
      </c>
      <c r="I109">
        <f>VLOOKUP(C109,away!$B$2:$E$405,3,FALSE)</f>
        <v>0.89</v>
      </c>
      <c r="J109">
        <f>VLOOKUP(B109,home!$B$2:$E$405,4,FALSE)</f>
        <v>1.4</v>
      </c>
      <c r="K109" s="3">
        <f t="shared" si="112"/>
        <v>0.91544057971014436</v>
      </c>
      <c r="L109" s="3">
        <f t="shared" si="113"/>
        <v>1.7757004830917875</v>
      </c>
      <c r="M109" s="5">
        <f t="shared" si="114"/>
        <v>6.7803527131397465E-2</v>
      </c>
      <c r="N109" s="5">
        <f t="shared" si="115"/>
        <v>6.2070100183558984E-2</v>
      </c>
      <c r="O109" s="5">
        <f t="shared" si="116"/>
        <v>0.12039875588254959</v>
      </c>
      <c r="P109" s="5">
        <f t="shared" si="117"/>
        <v>0.11021790688150133</v>
      </c>
      <c r="Q109" s="5">
        <f t="shared" si="118"/>
        <v>2.8410744247351984E-2</v>
      </c>
      <c r="R109" s="5">
        <f t="shared" si="119"/>
        <v>0.10689606449214677</v>
      </c>
      <c r="S109" s="5">
        <f t="shared" si="120"/>
        <v>4.4791132228997242E-2</v>
      </c>
      <c r="T109" s="5">
        <f t="shared" si="121"/>
        <v>5.0448972285020134E-2</v>
      </c>
      <c r="U109" s="5">
        <f t="shared" si="122"/>
        <v>9.7856995247423806E-2</v>
      </c>
      <c r="V109" s="5">
        <f t="shared" si="123"/>
        <v>8.0900164375184991E-3</v>
      </c>
      <c r="W109" s="5">
        <f t="shared" si="124"/>
        <v>8.6694493945975205E-3</v>
      </c>
      <c r="X109" s="5">
        <f t="shared" si="125"/>
        <v>1.5394345478126618E-2</v>
      </c>
      <c r="Y109" s="5">
        <f t="shared" si="126"/>
        <v>1.366787335119566E-2</v>
      </c>
      <c r="Z109" s="5">
        <f t="shared" si="127"/>
        <v>6.3271797786438627E-2</v>
      </c>
      <c r="AA109" s="5">
        <f t="shared" si="128"/>
        <v>5.7921571244920395E-2</v>
      </c>
      <c r="AB109" s="5">
        <f t="shared" si="129"/>
        <v>2.6511878379086171E-2</v>
      </c>
      <c r="AC109" s="5">
        <f t="shared" si="130"/>
        <v>8.2191951888824558E-4</v>
      </c>
      <c r="AD109" s="5">
        <f t="shared" si="131"/>
        <v>1.9840914448895275E-3</v>
      </c>
      <c r="AE109" s="5">
        <f t="shared" si="132"/>
        <v>3.5231521371886167E-3</v>
      </c>
      <c r="AF109" s="5">
        <f t="shared" si="133"/>
        <v>3.1280314760058457E-3</v>
      </c>
      <c r="AG109" s="5">
        <f t="shared" si="134"/>
        <v>1.8514823343566322E-3</v>
      </c>
      <c r="AH109" s="5">
        <f t="shared" si="135"/>
        <v>2.8087940473866237E-2</v>
      </c>
      <c r="AI109" s="5">
        <f t="shared" si="136"/>
        <v>2.571284051026013E-2</v>
      </c>
      <c r="AJ109" s="5">
        <f t="shared" si="137"/>
        <v>1.1769288811353508E-2</v>
      </c>
      <c r="AK109" s="5">
        <f t="shared" si="138"/>
        <v>3.591361524080525E-3</v>
      </c>
      <c r="AL109" s="5">
        <f t="shared" si="139"/>
        <v>5.344279439702711E-5</v>
      </c>
      <c r="AM109" s="5">
        <f t="shared" si="140"/>
        <v>3.6326356450152154E-4</v>
      </c>
      <c r="AN109" s="5">
        <f t="shared" si="141"/>
        <v>6.4504728697499644E-4</v>
      </c>
      <c r="AO109" s="5">
        <f t="shared" si="142"/>
        <v>5.727053895492742E-4</v>
      </c>
      <c r="AP109" s="5">
        <f t="shared" si="143"/>
        <v>3.3898441229730547E-4</v>
      </c>
      <c r="AQ109" s="5">
        <f t="shared" si="144"/>
        <v>1.5048369616922774E-4</v>
      </c>
      <c r="AR109" s="5">
        <f t="shared" si="145"/>
        <v>9.9751538936995333E-3</v>
      </c>
      <c r="AS109" s="5">
        <f t="shared" si="146"/>
        <v>9.1316606631462027E-3</v>
      </c>
      <c r="AT109" s="5">
        <f t="shared" si="147"/>
        <v>4.1797463655934399E-3</v>
      </c>
      <c r="AU109" s="5">
        <f t="shared" si="148"/>
        <v>1.2754364786534097E-3</v>
      </c>
      <c r="AV109" s="5">
        <f t="shared" si="149"/>
        <v>2.9189657735048555E-4</v>
      </c>
      <c r="AW109" s="5">
        <f t="shared" si="150"/>
        <v>2.413162291413179E-6</v>
      </c>
      <c r="AX109" s="5">
        <f t="shared" si="151"/>
        <v>5.5424368012474366E-5</v>
      </c>
      <c r="AY109" s="5">
        <f t="shared" si="152"/>
        <v>9.8417077054807728E-5</v>
      </c>
      <c r="AZ109" s="5">
        <f t="shared" si="153"/>
        <v>8.7379625635351907E-5</v>
      </c>
      <c r="BA109" s="5">
        <f t="shared" si="154"/>
        <v>5.1720014484357967E-5</v>
      </c>
      <c r="BB109" s="5">
        <f t="shared" si="155"/>
        <v>2.2959813676347171E-5</v>
      </c>
      <c r="BC109" s="5">
        <f t="shared" si="156"/>
        <v>8.1539504473574222E-6</v>
      </c>
      <c r="BD109" s="5">
        <f t="shared" si="157"/>
        <v>2.9521475979928644E-3</v>
      </c>
      <c r="BE109" s="5">
        <f t="shared" si="158"/>
        <v>2.702515708496498E-3</v>
      </c>
      <c r="BF109" s="5">
        <f t="shared" si="159"/>
        <v>1.2369962734309025E-3</v>
      </c>
      <c r="BG109" s="5">
        <f t="shared" si="160"/>
        <v>3.774655285496247E-4</v>
      </c>
      <c r="BH109" s="5">
        <f t="shared" si="161"/>
        <v>8.6386815569016085E-5</v>
      </c>
      <c r="BI109" s="5">
        <f t="shared" si="162"/>
        <v>1.5816399304762689E-5</v>
      </c>
      <c r="BJ109" s="8">
        <f t="shared" si="163"/>
        <v>0.19154278153109458</v>
      </c>
      <c r="BK109" s="8">
        <f t="shared" si="164"/>
        <v>0.23187636206975462</v>
      </c>
      <c r="BL109" s="8">
        <f t="shared" si="165"/>
        <v>0.51097191886747395</v>
      </c>
      <c r="BM109" s="8">
        <f t="shared" si="166"/>
        <v>0.50176975752149222</v>
      </c>
      <c r="BN109" s="8">
        <f t="shared" si="167"/>
        <v>0.49579709881850609</v>
      </c>
    </row>
    <row r="110" spans="1:66" x14ac:dyDescent="0.25">
      <c r="A110" t="s">
        <v>10</v>
      </c>
      <c r="B110" t="s">
        <v>244</v>
      </c>
      <c r="C110" t="s">
        <v>245</v>
      </c>
      <c r="D110" s="4" t="s">
        <v>441</v>
      </c>
      <c r="E110">
        <f>VLOOKUP(A110,home!$A$2:$E$405,3,FALSE)</f>
        <v>1.5362318840579701</v>
      </c>
      <c r="F110">
        <f>VLOOKUP(B110,home!$B$2:$E$405,3,FALSE)</f>
        <v>1.48</v>
      </c>
      <c r="G110">
        <f>VLOOKUP(C110,away!$B$2:$E$405,4,FALSE)</f>
        <v>0.36</v>
      </c>
      <c r="H110">
        <f>VLOOKUP(A110,away!$A$2:$E$405,3,FALSE)</f>
        <v>1.42512077294686</v>
      </c>
      <c r="I110">
        <f>VLOOKUP(C110,away!$B$2:$E$405,3,FALSE)</f>
        <v>1.6</v>
      </c>
      <c r="J110">
        <f>VLOOKUP(B110,home!$B$2:$E$405,4,FALSE)</f>
        <v>1.28</v>
      </c>
      <c r="K110" s="3">
        <f t="shared" si="112"/>
        <v>0.81850434782608639</v>
      </c>
      <c r="L110" s="3">
        <f t="shared" si="113"/>
        <v>2.9186473429951696</v>
      </c>
      <c r="M110" s="5">
        <f t="shared" si="114"/>
        <v>2.3821858609754734E-2</v>
      </c>
      <c r="N110" s="5">
        <f t="shared" si="115"/>
        <v>1.9498294845382538E-2</v>
      </c>
      <c r="O110" s="5">
        <f t="shared" si="116"/>
        <v>6.9527604336567253E-2</v>
      </c>
      <c r="P110" s="5">
        <f t="shared" si="117"/>
        <v>5.6908646443412154E-2</v>
      </c>
      <c r="Q110" s="5">
        <f t="shared" si="118"/>
        <v>7.9797195530702889E-3</v>
      </c>
      <c r="R110" s="5">
        <f t="shared" si="119"/>
        <v>0.10146327883087075</v>
      </c>
      <c r="S110" s="5">
        <f t="shared" si="120"/>
        <v>3.3987629734053657E-2</v>
      </c>
      <c r="T110" s="5">
        <f t="shared" si="121"/>
        <v>2.3289987271415197E-2</v>
      </c>
      <c r="U110" s="5">
        <f t="shared" si="122"/>
        <v>8.3048134867758208E-2</v>
      </c>
      <c r="V110" s="5">
        <f t="shared" si="123"/>
        <v>9.0215463017969417E-3</v>
      </c>
      <c r="W110" s="5">
        <f t="shared" si="124"/>
        <v>2.1771450495402891E-3</v>
      </c>
      <c r="X110" s="5">
        <f t="shared" si="125"/>
        <v>6.3543186141558506E-3</v>
      </c>
      <c r="Y110" s="5">
        <f t="shared" si="126"/>
        <v>9.2730075698753637E-3</v>
      </c>
      <c r="Z110" s="5">
        <f t="shared" si="127"/>
        <v>9.8711843057099652E-2</v>
      </c>
      <c r="AA110" s="5">
        <f t="shared" si="128"/>
        <v>8.0796072724162338E-2</v>
      </c>
      <c r="AB110" s="5">
        <f t="shared" si="129"/>
        <v>3.306596840599977E-2</v>
      </c>
      <c r="AC110" s="5">
        <f t="shared" si="130"/>
        <v>1.3469876481730586E-3</v>
      </c>
      <c r="AD110" s="5">
        <f t="shared" si="131"/>
        <v>4.4550067222419155E-4</v>
      </c>
      <c r="AE110" s="5">
        <f t="shared" si="132"/>
        <v>1.3002593532896985E-3</v>
      </c>
      <c r="AF110" s="5">
        <f t="shared" si="133"/>
        <v>1.8974992533417985E-3</v>
      </c>
      <c r="AG110" s="5">
        <f t="shared" si="134"/>
        <v>1.8460437180337862E-3</v>
      </c>
      <c r="AH110" s="5">
        <f t="shared" si="135"/>
        <v>7.202626461519003E-2</v>
      </c>
      <c r="AI110" s="5">
        <f t="shared" si="136"/>
        <v>5.8953810745205226E-2</v>
      </c>
      <c r="AJ110" s="5">
        <f t="shared" si="137"/>
        <v>2.4126975207933367E-2</v>
      </c>
      <c r="AK110" s="5">
        <f t="shared" si="138"/>
        <v>6.5826780358618862E-3</v>
      </c>
      <c r="AL110" s="5">
        <f t="shared" si="139"/>
        <v>1.2871412779208509E-4</v>
      </c>
      <c r="AM110" s="5">
        <f t="shared" si="140"/>
        <v>7.2928847434989021E-5</v>
      </c>
      <c r="AN110" s="5">
        <f t="shared" si="141"/>
        <v>2.1285358679383077E-4</v>
      </c>
      <c r="AO110" s="5">
        <f t="shared" si="142"/>
        <v>3.1062227777140303E-4</v>
      </c>
      <c r="AP110" s="5">
        <f t="shared" si="143"/>
        <v>3.0219896189753764E-4</v>
      </c>
      <c r="AQ110" s="5">
        <f t="shared" si="144"/>
        <v>2.2050304929953672E-4</v>
      </c>
      <c r="AR110" s="5">
        <f t="shared" si="145"/>
        <v>4.2043853168998259E-2</v>
      </c>
      <c r="AS110" s="5">
        <f t="shared" si="146"/>
        <v>3.4413076618186655E-2</v>
      </c>
      <c r="AT110" s="5">
        <f t="shared" si="147"/>
        <v>1.4083626417029005E-2</v>
      </c>
      <c r="AU110" s="5">
        <f t="shared" si="148"/>
        <v>3.8425031518321898E-3</v>
      </c>
      <c r="AV110" s="5">
        <f t="shared" si="149"/>
        <v>7.8627638407752166E-4</v>
      </c>
      <c r="AW110" s="5">
        <f t="shared" si="150"/>
        <v>8.5413463123043882E-6</v>
      </c>
      <c r="AX110" s="5">
        <f t="shared" si="151"/>
        <v>9.94876311791397E-6</v>
      </c>
      <c r="AY110" s="5">
        <f t="shared" si="152"/>
        <v>2.9036931040187944E-5</v>
      </c>
      <c r="AZ110" s="5">
        <f t="shared" si="153"/>
        <v>4.2374280814589265E-5</v>
      </c>
      <c r="BA110" s="5">
        <f t="shared" si="154"/>
        <v>4.122519403694405E-5</v>
      </c>
      <c r="BB110" s="5">
        <f t="shared" si="155"/>
        <v>3.008045076009677E-5</v>
      </c>
      <c r="BC110" s="5">
        <f t="shared" si="156"/>
        <v>1.7558845537410687E-5</v>
      </c>
      <c r="BD110" s="5">
        <f t="shared" si="157"/>
        <v>2.0451863390162653E-2</v>
      </c>
      <c r="BE110" s="5">
        <f t="shared" si="158"/>
        <v>1.6739939105993293E-2</v>
      </c>
      <c r="BF110" s="5">
        <f t="shared" si="159"/>
        <v>6.85085647029972E-3</v>
      </c>
      <c r="BG110" s="5">
        <f t="shared" si="160"/>
        <v>1.8691519357575991E-3</v>
      </c>
      <c r="BH110" s="5">
        <f t="shared" si="161"/>
        <v>3.8247724654128499E-4</v>
      </c>
      <c r="BI110" s="5">
        <f t="shared" si="162"/>
        <v>6.2611857847718371E-5</v>
      </c>
      <c r="BJ110" s="8">
        <f t="shared" si="163"/>
        <v>7.5351107088833441E-2</v>
      </c>
      <c r="BK110" s="8">
        <f t="shared" si="164"/>
        <v>0.12524441979602283</v>
      </c>
      <c r="BL110" s="8">
        <f t="shared" si="165"/>
        <v>0.67111702351627478</v>
      </c>
      <c r="BM110" s="8">
        <f t="shared" si="166"/>
        <v>0.69120449525444505</v>
      </c>
      <c r="BN110" s="8">
        <f t="shared" si="167"/>
        <v>0.27919940261905773</v>
      </c>
    </row>
    <row r="111" spans="1:66" x14ac:dyDescent="0.25">
      <c r="A111" t="s">
        <v>10</v>
      </c>
      <c r="B111" t="s">
        <v>246</v>
      </c>
      <c r="C111" t="s">
        <v>247</v>
      </c>
      <c r="D111" s="4" t="s">
        <v>441</v>
      </c>
      <c r="E111">
        <f>VLOOKUP(A111,home!$A$2:$E$405,3,FALSE)</f>
        <v>1.5362318840579701</v>
      </c>
      <c r="F111">
        <f>VLOOKUP(B111,home!$B$2:$E$405,3,FALSE)</f>
        <v>0.76</v>
      </c>
      <c r="G111">
        <f>VLOOKUP(C111,away!$B$2:$E$405,4,FALSE)</f>
        <v>1.36</v>
      </c>
      <c r="H111">
        <f>VLOOKUP(A111,away!$A$2:$E$405,3,FALSE)</f>
        <v>1.42512077294686</v>
      </c>
      <c r="I111">
        <f>VLOOKUP(C111,away!$B$2:$E$405,3,FALSE)</f>
        <v>1.36</v>
      </c>
      <c r="J111">
        <f>VLOOKUP(B111,home!$B$2:$E$405,4,FALSE)</f>
        <v>0.82</v>
      </c>
      <c r="K111" s="3">
        <f t="shared" si="112"/>
        <v>1.5878492753623179</v>
      </c>
      <c r="L111" s="3">
        <f t="shared" si="113"/>
        <v>1.5892946859903383</v>
      </c>
      <c r="M111" s="5">
        <f t="shared" si="114"/>
        <v>4.1704595127152216E-2</v>
      </c>
      <c r="N111" s="5">
        <f t="shared" si="115"/>
        <v>6.6220611151927511E-2</v>
      </c>
      <c r="O111" s="5">
        <f t="shared" si="116"/>
        <v>6.6280891416961571E-2</v>
      </c>
      <c r="P111" s="5">
        <f t="shared" si="117"/>
        <v>0.10524406540679093</v>
      </c>
      <c r="Q111" s="5">
        <f t="shared" si="118"/>
        <v>5.2574174715818961E-2</v>
      </c>
      <c r="R111" s="5">
        <f t="shared" si="119"/>
        <v>5.266993425583983E-2</v>
      </c>
      <c r="S111" s="5">
        <f t="shared" si="120"/>
        <v>6.6397439356374044E-2</v>
      </c>
      <c r="T111" s="5">
        <f t="shared" si="121"/>
        <v>8.3555856496178693E-2</v>
      </c>
      <c r="U111" s="5">
        <f t="shared" si="122"/>
        <v>8.3631916941516199E-2</v>
      </c>
      <c r="V111" s="5">
        <f t="shared" si="123"/>
        <v>1.8617549961048918E-2</v>
      </c>
      <c r="W111" s="5">
        <f t="shared" si="124"/>
        <v>2.7826621741761679E-2</v>
      </c>
      <c r="X111" s="5">
        <f t="shared" si="125"/>
        <v>4.4224702063245046E-2</v>
      </c>
      <c r="Y111" s="5">
        <f t="shared" si="126"/>
        <v>3.5143041989310654E-2</v>
      </c>
      <c r="Z111" s="5">
        <f t="shared" si="127"/>
        <v>2.7902682208088912E-2</v>
      </c>
      <c r="AA111" s="5">
        <f t="shared" si="128"/>
        <v>4.4305253724779024E-2</v>
      </c>
      <c r="AB111" s="5">
        <f t="shared" si="129"/>
        <v>3.5175032510817009E-2</v>
      </c>
      <c r="AC111" s="5">
        <f t="shared" si="130"/>
        <v>2.9364070071908445E-3</v>
      </c>
      <c r="AD111" s="5">
        <f t="shared" si="131"/>
        <v>1.10461202921094E-2</v>
      </c>
      <c r="AE111" s="5">
        <f t="shared" si="132"/>
        <v>1.7555540281059514E-2</v>
      </c>
      <c r="AF111" s="5">
        <f t="shared" si="133"/>
        <v>1.3950463439188607E-2</v>
      </c>
      <c r="AG111" s="5">
        <f t="shared" si="134"/>
        <v>7.3904658036683182E-3</v>
      </c>
      <c r="AH111" s="5">
        <f t="shared" si="135"/>
        <v>1.108639613954822E-2</v>
      </c>
      <c r="AI111" s="5">
        <f t="shared" si="136"/>
        <v>1.7603526076561241E-2</v>
      </c>
      <c r="AJ111" s="5">
        <f t="shared" si="137"/>
        <v>1.397587306224472E-2</v>
      </c>
      <c r="AK111" s="5">
        <f t="shared" si="138"/>
        <v>7.3971933048136715E-3</v>
      </c>
      <c r="AL111" s="5">
        <f t="shared" si="139"/>
        <v>2.9640801948421157E-4</v>
      </c>
      <c r="AM111" s="5">
        <f t="shared" si="140"/>
        <v>3.5079148202781813E-3</v>
      </c>
      <c r="AN111" s="5">
        <f t="shared" si="141"/>
        <v>5.5751103827748668E-3</v>
      </c>
      <c r="AO111" s="5">
        <f t="shared" si="142"/>
        <v>4.4302466525768282E-3</v>
      </c>
      <c r="AP111" s="5">
        <f t="shared" si="143"/>
        <v>2.3469891541889462E-3</v>
      </c>
      <c r="AQ111" s="5">
        <f t="shared" si="144"/>
        <v>9.3251434770736307E-4</v>
      </c>
      <c r="AR111" s="5">
        <f t="shared" si="145"/>
        <v>3.5239100942735554E-3</v>
      </c>
      <c r="AS111" s="5">
        <f t="shared" si="146"/>
        <v>5.5954380896342231E-3</v>
      </c>
      <c r="AT111" s="5">
        <f t="shared" si="147"/>
        <v>4.4423561579802068E-3</v>
      </c>
      <c r="AU111" s="5">
        <f t="shared" si="148"/>
        <v>2.3512640021167339E-3</v>
      </c>
      <c r="AV111" s="5">
        <f t="shared" si="149"/>
        <v>9.3336321048663993E-4</v>
      </c>
      <c r="AW111" s="5">
        <f t="shared" si="150"/>
        <v>2.0777876244534391E-5</v>
      </c>
      <c r="AX111" s="5">
        <f t="shared" si="151"/>
        <v>9.283400009019075E-4</v>
      </c>
      <c r="AY111" s="5">
        <f t="shared" si="152"/>
        <v>1.4754058302256675E-3</v>
      </c>
      <c r="AZ111" s="5">
        <f t="shared" si="153"/>
        <v>1.1724273228284083E-3</v>
      </c>
      <c r="BA111" s="5">
        <f t="shared" si="154"/>
        <v>6.2111083796035618E-4</v>
      </c>
      <c r="BB111" s="5">
        <f t="shared" si="155"/>
        <v>2.4678203854535009E-4</v>
      </c>
      <c r="BC111" s="5">
        <f t="shared" si="156"/>
        <v>7.8441876491597512E-5</v>
      </c>
      <c r="BD111" s="5">
        <f t="shared" si="157"/>
        <v>9.3342193112277874E-4</v>
      </c>
      <c r="BE111" s="5">
        <f t="shared" si="158"/>
        <v>1.4821333369405998E-3</v>
      </c>
      <c r="BF111" s="5">
        <f t="shared" si="159"/>
        <v>1.1767021725257328E-3</v>
      </c>
      <c r="BG111" s="5">
        <f t="shared" si="160"/>
        <v>6.2280856398741664E-4</v>
      </c>
      <c r="BH111" s="5">
        <f t="shared" si="161"/>
        <v>2.4723153175421633E-4</v>
      </c>
      <c r="BI111" s="5">
        <f t="shared" si="162"/>
        <v>7.8513281708529671E-5</v>
      </c>
      <c r="BJ111" s="8">
        <f t="shared" si="163"/>
        <v>0.38080288123874778</v>
      </c>
      <c r="BK111" s="8">
        <f t="shared" si="164"/>
        <v>0.23667187070826684</v>
      </c>
      <c r="BL111" s="8">
        <f t="shared" si="165"/>
        <v>0.35351315980561215</v>
      </c>
      <c r="BM111" s="8">
        <f t="shared" si="166"/>
        <v>0.61274169393224354</v>
      </c>
      <c r="BN111" s="8">
        <f t="shared" si="167"/>
        <v>0.38469427207449097</v>
      </c>
    </row>
    <row r="112" spans="1:66" x14ac:dyDescent="0.25">
      <c r="A112" t="s">
        <v>13</v>
      </c>
      <c r="B112" t="s">
        <v>248</v>
      </c>
      <c r="C112" t="s">
        <v>249</v>
      </c>
      <c r="D112" s="4" t="s">
        <v>441</v>
      </c>
      <c r="E112">
        <f>VLOOKUP(A112,home!$A$2:$E$405,3,FALSE)</f>
        <v>1.6049382716049401</v>
      </c>
      <c r="F112">
        <f>VLOOKUP(B112,home!$B$2:$E$405,3,FALSE)</f>
        <v>2.34</v>
      </c>
      <c r="G112">
        <f>VLOOKUP(C112,away!$B$2:$E$405,4,FALSE)</f>
        <v>1.0900000000000001</v>
      </c>
      <c r="H112">
        <f>VLOOKUP(A112,away!$A$2:$E$405,3,FALSE)</f>
        <v>1.49382716049383</v>
      </c>
      <c r="I112">
        <f>VLOOKUP(C112,away!$B$2:$E$405,3,FALSE)</f>
        <v>0.86</v>
      </c>
      <c r="J112">
        <f>VLOOKUP(B112,home!$B$2:$E$405,4,FALSE)</f>
        <v>0.92</v>
      </c>
      <c r="K112" s="3">
        <f t="shared" si="112"/>
        <v>4.0935555555555601</v>
      </c>
      <c r="L112" s="3">
        <f t="shared" si="113"/>
        <v>1.1819160493827183</v>
      </c>
      <c r="M112" s="5">
        <f t="shared" si="114"/>
        <v>5.1155436236711687E-3</v>
      </c>
      <c r="N112" s="5">
        <f t="shared" si="115"/>
        <v>2.0940762020365933E-2</v>
      </c>
      <c r="O112" s="5">
        <f t="shared" si="116"/>
        <v>6.0461431101343829E-3</v>
      </c>
      <c r="P112" s="5">
        <f t="shared" si="117"/>
        <v>2.4750222718174574E-2</v>
      </c>
      <c r="Q112" s="5">
        <f t="shared" si="118"/>
        <v>4.286108635301792E-2</v>
      </c>
      <c r="R112" s="5">
        <f t="shared" si="119"/>
        <v>3.5730167893662877E-3</v>
      </c>
      <c r="S112" s="5">
        <f t="shared" si="120"/>
        <v>2.9936873266248869E-2</v>
      </c>
      <c r="T112" s="5">
        <f t="shared" si="121"/>
        <v>5.0658205854610484E-2</v>
      </c>
      <c r="U112" s="5">
        <f t="shared" si="122"/>
        <v>1.4626342728203656E-2</v>
      </c>
      <c r="V112" s="5">
        <f t="shared" si="123"/>
        <v>1.6093527564300995E-2</v>
      </c>
      <c r="W112" s="5">
        <f t="shared" si="124"/>
        <v>5.8484746052514379E-2</v>
      </c>
      <c r="X112" s="5">
        <f t="shared" si="125"/>
        <v>6.9124060003539323E-2</v>
      </c>
      <c r="Y112" s="5">
        <f t="shared" si="126"/>
        <v>4.0849417958338602E-2</v>
      </c>
      <c r="Z112" s="5">
        <f t="shared" si="127"/>
        <v>1.4076686293553076E-3</v>
      </c>
      <c r="AA112" s="5">
        <f t="shared" si="128"/>
        <v>5.7623697380786995E-3</v>
      </c>
      <c r="AB112" s="5">
        <f t="shared" si="129"/>
        <v>1.179429032723865E-2</v>
      </c>
      <c r="AC112" s="5">
        <f t="shared" si="130"/>
        <v>4.8665208045337513E-3</v>
      </c>
      <c r="AD112" s="5">
        <f t="shared" si="131"/>
        <v>5.9852639279631588E-2</v>
      </c>
      <c r="AE112" s="5">
        <f t="shared" si="132"/>
        <v>7.0740794962511067E-2</v>
      </c>
      <c r="AF112" s="5">
        <f t="shared" si="133"/>
        <v>4.1804840456142016E-2</v>
      </c>
      <c r="AG112" s="5">
        <f t="shared" si="134"/>
        <v>1.6469937292332721E-2</v>
      </c>
      <c r="AH112" s="5">
        <f t="shared" si="135"/>
        <v>4.1593653631190303E-4</v>
      </c>
      <c r="AI112" s="5">
        <f t="shared" si="136"/>
        <v>1.7026593189781274E-3</v>
      </c>
      <c r="AJ112" s="5">
        <f t="shared" si="137"/>
        <v>3.4849652572106799E-3</v>
      </c>
      <c r="AK112" s="5">
        <f t="shared" si="138"/>
        <v>4.7552996298576306E-3</v>
      </c>
      <c r="AL112" s="5">
        <f t="shared" si="139"/>
        <v>9.4181563200824579E-4</v>
      </c>
      <c r="AM112" s="5">
        <f t="shared" si="140"/>
        <v>4.9002020807559749E-2</v>
      </c>
      <c r="AN112" s="5">
        <f t="shared" si="141"/>
        <v>5.7916274844640785E-2</v>
      </c>
      <c r="AO112" s="5">
        <f t="shared" si="142"/>
        <v>3.4226087379670783E-2</v>
      </c>
      <c r="AP112" s="5">
        <f t="shared" si="143"/>
        <v>1.3484120660536057E-2</v>
      </c>
      <c r="AQ112" s="5">
        <f t="shared" si="144"/>
        <v>3.9842746551251688E-3</v>
      </c>
      <c r="AR112" s="5">
        <f t="shared" si="145"/>
        <v>9.8320413558339125E-5</v>
      </c>
      <c r="AS112" s="5">
        <f t="shared" si="146"/>
        <v>4.0248007514625931E-4</v>
      </c>
      <c r="AT112" s="5">
        <f t="shared" si="147"/>
        <v>8.2378727380769459E-4</v>
      </c>
      <c r="AU112" s="5">
        <f t="shared" si="148"/>
        <v>1.1240729904304859E-3</v>
      </c>
      <c r="AV112" s="5">
        <f t="shared" si="149"/>
        <v>1.1503638087066669E-3</v>
      </c>
      <c r="AW112" s="5">
        <f t="shared" si="150"/>
        <v>1.2657580919867294E-4</v>
      </c>
      <c r="AX112" s="5">
        <f t="shared" si="151"/>
        <v>3.3432082418372561E-2</v>
      </c>
      <c r="AY112" s="5">
        <f t="shared" si="152"/>
        <v>3.951391477456033E-2</v>
      </c>
      <c r="AZ112" s="5">
        <f t="shared" si="153"/>
        <v>2.3351065022996897E-2</v>
      </c>
      <c r="BA112" s="5">
        <f t="shared" si="154"/>
        <v>9.1996661736198134E-3</v>
      </c>
      <c r="BB112" s="5">
        <f t="shared" si="155"/>
        <v>2.7183082748911415E-3</v>
      </c>
      <c r="BC112" s="5">
        <f t="shared" si="156"/>
        <v>6.4256243545273751E-4</v>
      </c>
      <c r="BD112" s="5">
        <f t="shared" si="157"/>
        <v>1.9367745794424541E-5</v>
      </c>
      <c r="BE112" s="5">
        <f t="shared" si="158"/>
        <v>7.9282943395354407E-5</v>
      </c>
      <c r="BF112" s="5">
        <f t="shared" si="159"/>
        <v>1.6227456669842501E-4</v>
      </c>
      <c r="BG112" s="5">
        <f t="shared" si="160"/>
        <v>2.2142665134456971E-4</v>
      </c>
      <c r="BH112" s="5">
        <f t="shared" si="161"/>
        <v>2.2660557468990686E-4</v>
      </c>
      <c r="BI112" s="5">
        <f t="shared" si="162"/>
        <v>1.8552450183834568E-4</v>
      </c>
      <c r="BJ112" s="8">
        <f t="shared" si="163"/>
        <v>0.73925686768043009</v>
      </c>
      <c r="BK112" s="8">
        <f t="shared" si="164"/>
        <v>0.12121841838349792</v>
      </c>
      <c r="BL112" s="8">
        <f t="shared" si="165"/>
        <v>5.6654529980790493E-2</v>
      </c>
      <c r="BM112" s="8">
        <f t="shared" si="166"/>
        <v>0.77586337109398196</v>
      </c>
      <c r="BN112" s="8">
        <f t="shared" si="167"/>
        <v>0.10328677461473028</v>
      </c>
    </row>
    <row r="113" spans="1:66" x14ac:dyDescent="0.25">
      <c r="A113" t="s">
        <v>13</v>
      </c>
      <c r="B113" t="s">
        <v>250</v>
      </c>
      <c r="C113" t="s">
        <v>251</v>
      </c>
      <c r="D113" s="4" t="s">
        <v>441</v>
      </c>
      <c r="E113">
        <f>VLOOKUP(A113,home!$A$2:$E$405,3,FALSE)</f>
        <v>1.6049382716049401</v>
      </c>
      <c r="F113">
        <f>VLOOKUP(B113,home!$B$2:$E$405,3,FALSE)</f>
        <v>1.0900000000000001</v>
      </c>
      <c r="G113">
        <f>VLOOKUP(C113,away!$B$2:$E$405,4,FALSE)</f>
        <v>2.2599999999999998</v>
      </c>
      <c r="H113">
        <f>VLOOKUP(A113,away!$A$2:$E$405,3,FALSE)</f>
        <v>1.49382716049383</v>
      </c>
      <c r="I113">
        <f>VLOOKUP(C113,away!$B$2:$E$405,3,FALSE)</f>
        <v>0.47</v>
      </c>
      <c r="J113">
        <f>VLOOKUP(B113,home!$B$2:$E$405,4,FALSE)</f>
        <v>0.84</v>
      </c>
      <c r="K113" s="3">
        <f t="shared" si="112"/>
        <v>3.9536049382716096</v>
      </c>
      <c r="L113" s="3">
        <f t="shared" si="113"/>
        <v>0.58976296296296404</v>
      </c>
      <c r="M113" s="5">
        <f t="shared" si="114"/>
        <v>1.0637520039452729E-2</v>
      </c>
      <c r="N113" s="5">
        <f t="shared" si="115"/>
        <v>4.2056551758943524E-2</v>
      </c>
      <c r="O113" s="5">
        <f t="shared" si="116"/>
        <v>6.2736153370455475E-3</v>
      </c>
      <c r="P113" s="5">
        <f t="shared" si="117"/>
        <v>2.480339657735979E-2</v>
      </c>
      <c r="Q113" s="5">
        <f t="shared" si="118"/>
        <v>8.3137495360417327E-2</v>
      </c>
      <c r="R113" s="5">
        <f t="shared" si="119"/>
        <v>1.8499729848329377E-3</v>
      </c>
      <c r="S113" s="5">
        <f t="shared" si="120"/>
        <v>1.4458456470401015E-2</v>
      </c>
      <c r="T113" s="5">
        <f t="shared" si="121"/>
        <v>4.9031415597079402E-2</v>
      </c>
      <c r="U113" s="5">
        <f t="shared" si="122"/>
        <v>7.3140623285045739E-3</v>
      </c>
      <c r="V113" s="5">
        <f t="shared" si="123"/>
        <v>3.7458483264039264E-3</v>
      </c>
      <c r="W113" s="5">
        <f t="shared" si="124"/>
        <v>0.10956427073749302</v>
      </c>
      <c r="X113" s="5">
        <f t="shared" si="125"/>
        <v>6.4616948945020264E-2</v>
      </c>
      <c r="Y113" s="5">
        <f t="shared" si="126"/>
        <v>1.9054341633720856E-2</v>
      </c>
      <c r="Z113" s="5">
        <f t="shared" si="127"/>
        <v>3.6368184964550405E-4</v>
      </c>
      <c r="AA113" s="5">
        <f t="shared" si="128"/>
        <v>1.4378543567182182E-3</v>
      </c>
      <c r="AB113" s="5">
        <f t="shared" si="129"/>
        <v>2.842354042618248E-3</v>
      </c>
      <c r="AC113" s="5">
        <f t="shared" si="130"/>
        <v>5.4588476222518104E-4</v>
      </c>
      <c r="AD113" s="5">
        <f t="shared" si="131"/>
        <v>0.10829346046147</v>
      </c>
      <c r="AE113" s="5">
        <f t="shared" si="132"/>
        <v>6.3867472111269141E-2</v>
      </c>
      <c r="AF113" s="5">
        <f t="shared" si="133"/>
        <v>1.8833334794648274E-2</v>
      </c>
      <c r="AG113" s="5">
        <f t="shared" si="134"/>
        <v>3.7024011103217523E-3</v>
      </c>
      <c r="AH113" s="5">
        <f t="shared" si="135"/>
        <v>5.3621521305695904E-5</v>
      </c>
      <c r="AI113" s="5">
        <f t="shared" si="136"/>
        <v>2.1199831143183572E-4</v>
      </c>
      <c r="AJ113" s="5">
        <f t="shared" si="137"/>
        <v>4.1907878549107412E-4</v>
      </c>
      <c r="AK113" s="5">
        <f t="shared" si="138"/>
        <v>5.5229065194745987E-4</v>
      </c>
      <c r="AL113" s="5">
        <f t="shared" si="139"/>
        <v>5.0913356469523514E-5</v>
      </c>
      <c r="AM113" s="5">
        <f t="shared" si="140"/>
        <v>8.5629912012597814E-2</v>
      </c>
      <c r="AN113" s="5">
        <f t="shared" si="141"/>
        <v>5.0501350626807592E-2</v>
      </c>
      <c r="AO113" s="5">
        <f t="shared" si="142"/>
        <v>1.489191308964879E-2</v>
      </c>
      <c r="AP113" s="5">
        <f t="shared" si="143"/>
        <v>2.9275662626460737E-3</v>
      </c>
      <c r="AQ113" s="5">
        <f t="shared" si="144"/>
        <v>4.3164253833213976E-4</v>
      </c>
      <c r="AR113" s="5">
        <f t="shared" si="145"/>
        <v>6.3247974567657865E-6</v>
      </c>
      <c r="AS113" s="5">
        <f t="shared" si="146"/>
        <v>2.5005750458636933E-5</v>
      </c>
      <c r="AT113" s="5">
        <f t="shared" si="147"/>
        <v>4.9431429249227276E-5</v>
      </c>
      <c r="AU113" s="5">
        <f t="shared" si="148"/>
        <v>6.5144114261856214E-5</v>
      </c>
      <c r="AV113" s="5">
        <f t="shared" si="149"/>
        <v>6.4388522961251188E-5</v>
      </c>
      <c r="AW113" s="5">
        <f t="shared" si="150"/>
        <v>3.297615335243346E-6</v>
      </c>
      <c r="AX113" s="5">
        <f t="shared" si="151"/>
        <v>5.6424473832795009E-2</v>
      </c>
      <c r="AY113" s="5">
        <f t="shared" si="152"/>
        <v>3.3277064871255417E-2</v>
      </c>
      <c r="AZ113" s="5">
        <f t="shared" si="153"/>
        <v>9.8127901885911775E-3</v>
      </c>
      <c r="BA113" s="5">
        <f t="shared" si="154"/>
        <v>1.9290734055191457E-3</v>
      </c>
      <c r="BB113" s="5">
        <f t="shared" si="155"/>
        <v>2.8442401185300667E-4</v>
      </c>
      <c r="BC113" s="5">
        <f t="shared" si="156"/>
        <v>3.3548549593648489E-5</v>
      </c>
      <c r="BD113" s="5">
        <f t="shared" si="157"/>
        <v>6.2168854804046814E-7</v>
      </c>
      <c r="BE113" s="5">
        <f t="shared" si="158"/>
        <v>2.4579109135997022E-6</v>
      </c>
      <c r="BF113" s="5">
        <f t="shared" si="159"/>
        <v>4.8588043629197333E-6</v>
      </c>
      <c r="BG113" s="5">
        <f t="shared" si="160"/>
        <v>6.4032643077783669E-6</v>
      </c>
      <c r="BH113" s="5">
        <f t="shared" si="161"/>
        <v>6.3289943470727235E-6</v>
      </c>
      <c r="BI113" s="5">
        <f t="shared" si="162"/>
        <v>5.0044686609759636E-6</v>
      </c>
      <c r="BJ113" s="8">
        <f t="shared" si="163"/>
        <v>0.81830145190002357</v>
      </c>
      <c r="BK113" s="8">
        <f t="shared" si="164"/>
        <v>8.7519084403567593E-2</v>
      </c>
      <c r="BL113" s="8">
        <f t="shared" si="165"/>
        <v>2.1190818065423722E-2</v>
      </c>
      <c r="BM113" s="8">
        <f t="shared" si="166"/>
        <v>0.7253427169046881</v>
      </c>
      <c r="BN113" s="8">
        <f t="shared" si="167"/>
        <v>0.16875855205805187</v>
      </c>
    </row>
    <row r="114" spans="1:66" x14ac:dyDescent="0.25">
      <c r="A114" t="s">
        <v>16</v>
      </c>
      <c r="B114" t="s">
        <v>252</v>
      </c>
      <c r="C114" t="s">
        <v>253</v>
      </c>
      <c r="D114" s="4" t="s">
        <v>441</v>
      </c>
      <c r="E114">
        <f>VLOOKUP(A114,home!$A$2:$E$405,3,FALSE)</f>
        <v>1.62745098039216</v>
      </c>
      <c r="F114">
        <f>VLOOKUP(B114,home!$B$2:$E$405,3,FALSE)</f>
        <v>1.0900000000000001</v>
      </c>
      <c r="G114">
        <f>VLOOKUP(C114,away!$B$2:$E$405,4,FALSE)</f>
        <v>1.37</v>
      </c>
      <c r="H114">
        <f>VLOOKUP(A114,away!$A$2:$E$405,3,FALSE)</f>
        <v>1.3529411764705901</v>
      </c>
      <c r="I114">
        <f>VLOOKUP(C114,away!$B$2:$E$405,3,FALSE)</f>
        <v>1.1599999999999999</v>
      </c>
      <c r="J114">
        <f>VLOOKUP(B114,home!$B$2:$E$405,4,FALSE)</f>
        <v>0.33</v>
      </c>
      <c r="K114" s="3">
        <f t="shared" si="112"/>
        <v>2.4302725490196129</v>
      </c>
      <c r="L114" s="3">
        <f t="shared" si="113"/>
        <v>0.51790588235294188</v>
      </c>
      <c r="M114" s="5">
        <f t="shared" si="114"/>
        <v>5.2435133202016905E-2</v>
      </c>
      <c r="N114" s="5">
        <f t="shared" si="115"/>
        <v>0.12743166482504859</v>
      </c>
      <c r="O114" s="5">
        <f t="shared" si="116"/>
        <v>2.7156463927284602E-2</v>
      </c>
      <c r="P114" s="5">
        <f t="shared" si="117"/>
        <v>6.5997608810921121E-2</v>
      </c>
      <c r="Q114" s="5">
        <f t="shared" si="118"/>
        <v>0.15484683845009189</v>
      </c>
      <c r="R114" s="5">
        <f t="shared" si="119"/>
        <v>7.0322462059230839E-3</v>
      </c>
      <c r="S114" s="5">
        <f t="shared" si="120"/>
        <v>2.0767012987161791E-2</v>
      </c>
      <c r="T114" s="5">
        <f t="shared" si="121"/>
        <v>8.0196088497058282E-2</v>
      </c>
      <c r="U114" s="5">
        <f t="shared" si="122"/>
        <v>1.7090274912202195E-2</v>
      </c>
      <c r="V114" s="5">
        <f t="shared" si="123"/>
        <v>2.9042724168622108E-3</v>
      </c>
      <c r="W114" s="5">
        <f t="shared" si="124"/>
        <v>0.12544000692924434</v>
      </c>
      <c r="X114" s="5">
        <f t="shared" si="125"/>
        <v>6.4966117471049425E-2</v>
      </c>
      <c r="Y114" s="5">
        <f t="shared" si="126"/>
        <v>1.6823167195944361E-2</v>
      </c>
      <c r="Z114" s="5">
        <f t="shared" si="127"/>
        <v>1.2140138920672409E-3</v>
      </c>
      <c r="AA114" s="5">
        <f t="shared" si="128"/>
        <v>2.9503846360194748E-3</v>
      </c>
      <c r="AB114" s="5">
        <f t="shared" si="129"/>
        <v>3.5851193949836767E-3</v>
      </c>
      <c r="AC114" s="5">
        <f t="shared" si="130"/>
        <v>2.2846684935217239E-4</v>
      </c>
      <c r="AD114" s="5">
        <f t="shared" si="131"/>
        <v>7.621335134724315E-2</v>
      </c>
      <c r="AE114" s="5">
        <f t="shared" si="132"/>
        <v>3.9471342976568735E-2</v>
      </c>
      <c r="AF114" s="5">
        <f t="shared" si="133"/>
        <v>1.0221220355967712E-2</v>
      </c>
      <c r="AG114" s="5">
        <f t="shared" si="134"/>
        <v>1.7645433823937694E-3</v>
      </c>
      <c r="AH114" s="5">
        <f t="shared" si="135"/>
        <v>1.5718623398995336E-4</v>
      </c>
      <c r="AI114" s="5">
        <f t="shared" si="136"/>
        <v>3.8200538954955731E-4</v>
      </c>
      <c r="AJ114" s="5">
        <f t="shared" si="137"/>
        <v>4.6418860589991648E-4</v>
      </c>
      <c r="AK114" s="5">
        <f t="shared" si="138"/>
        <v>3.7603494216208351E-4</v>
      </c>
      <c r="AL114" s="5">
        <f t="shared" si="139"/>
        <v>1.1502414376800579E-5</v>
      </c>
      <c r="AM114" s="5">
        <f t="shared" si="140"/>
        <v>3.7043843129598381E-2</v>
      </c>
      <c r="AN114" s="5">
        <f t="shared" si="141"/>
        <v>1.918522426177861E-2</v>
      </c>
      <c r="AO114" s="5">
        <f t="shared" si="142"/>
        <v>4.9680702497177593E-3</v>
      </c>
      <c r="AP114" s="5">
        <f t="shared" si="143"/>
        <v>8.5766426875715884E-4</v>
      </c>
      <c r="AQ114" s="5">
        <f t="shared" si="144"/>
        <v>1.1104734246831674E-4</v>
      </c>
      <c r="AR114" s="5">
        <f t="shared" si="145"/>
        <v>1.6281535041660556E-5</v>
      </c>
      <c r="AS114" s="5">
        <f t="shared" si="146"/>
        <v>3.9568567667648549E-5</v>
      </c>
      <c r="AT114" s="5">
        <f t="shared" si="147"/>
        <v>4.808120190335565E-5</v>
      </c>
      <c r="AU114" s="5">
        <f t="shared" si="148"/>
        <v>3.8950141703198266E-5</v>
      </c>
      <c r="AV114" s="5">
        <f t="shared" si="149"/>
        <v>2.3664865040426696E-5</v>
      </c>
      <c r="AW114" s="5">
        <f t="shared" si="150"/>
        <v>4.0215394508725175E-7</v>
      </c>
      <c r="AX114" s="5">
        <f t="shared" si="151"/>
        <v>1.5004439178008613E-2</v>
      </c>
      <c r="AY114" s="5">
        <f t="shared" si="152"/>
        <v>7.7708873116975998E-3</v>
      </c>
      <c r="AZ114" s="5">
        <f t="shared" si="153"/>
        <v>2.0122941249150128E-3</v>
      </c>
      <c r="BA114" s="5">
        <f t="shared" si="154"/>
        <v>3.4739298810591694E-4</v>
      </c>
      <c r="BB114" s="5">
        <f t="shared" si="155"/>
        <v>4.4979218007054979E-5</v>
      </c>
      <c r="BC114" s="5">
        <f t="shared" si="156"/>
        <v>4.6590003178978278E-6</v>
      </c>
      <c r="BD114" s="5">
        <f t="shared" si="157"/>
        <v>1.4053837953019248E-6</v>
      </c>
      <c r="BE114" s="5">
        <f t="shared" si="158"/>
        <v>3.4154656585592674E-6</v>
      </c>
      <c r="BF114" s="5">
        <f t="shared" si="159"/>
        <v>4.1502562160578916E-6</v>
      </c>
      <c r="BG114" s="5">
        <f t="shared" si="160"/>
        <v>3.362084584427835E-6</v>
      </c>
      <c r="BH114" s="5">
        <f t="shared" si="161"/>
        <v>2.0426954682542454E-6</v>
      </c>
      <c r="BI114" s="5">
        <f t="shared" si="162"/>
        <v>9.928613445010109E-7</v>
      </c>
      <c r="BJ114" s="8">
        <f t="shared" si="163"/>
        <v>0.78472484250398267</v>
      </c>
      <c r="BK114" s="8">
        <f t="shared" si="164"/>
        <v>0.15011488399238862</v>
      </c>
      <c r="BL114" s="8">
        <f t="shared" si="165"/>
        <v>5.9375819306437941E-2</v>
      </c>
      <c r="BM114" s="8">
        <f t="shared" si="166"/>
        <v>0.55275911911583764</v>
      </c>
      <c r="BN114" s="8">
        <f t="shared" si="167"/>
        <v>0.43489995542128618</v>
      </c>
    </row>
    <row r="115" spans="1:66" x14ac:dyDescent="0.25">
      <c r="A115" t="s">
        <v>16</v>
      </c>
      <c r="B115" t="s">
        <v>254</v>
      </c>
      <c r="C115" t="s">
        <v>255</v>
      </c>
      <c r="D115" s="4" t="s">
        <v>441</v>
      </c>
      <c r="E115">
        <f>VLOOKUP(A115,home!$A$2:$E$405,3,FALSE)</f>
        <v>1.62745098039216</v>
      </c>
      <c r="F115">
        <f>VLOOKUP(B115,home!$B$2:$E$405,3,FALSE)</f>
        <v>0.96</v>
      </c>
      <c r="G115">
        <f>VLOOKUP(C115,away!$B$2:$E$405,4,FALSE)</f>
        <v>0.96</v>
      </c>
      <c r="H115">
        <f>VLOOKUP(A115,away!$A$2:$E$405,3,FALSE)</f>
        <v>1.3529411764705901</v>
      </c>
      <c r="I115">
        <f>VLOOKUP(C115,away!$B$2:$E$405,3,FALSE)</f>
        <v>1.1599999999999999</v>
      </c>
      <c r="J115">
        <f>VLOOKUP(B115,home!$B$2:$E$405,4,FALSE)</f>
        <v>1.07</v>
      </c>
      <c r="K115" s="3">
        <f t="shared" si="112"/>
        <v>1.4998588235294146</v>
      </c>
      <c r="L115" s="3">
        <f t="shared" si="113"/>
        <v>1.6792705882352965</v>
      </c>
      <c r="M115" s="5">
        <f t="shared" si="114"/>
        <v>4.1621874867233198E-2</v>
      </c>
      <c r="N115" s="5">
        <f t="shared" si="115"/>
        <v>6.2426936271456887E-2</v>
      </c>
      <c r="O115" s="5">
        <f t="shared" si="116"/>
        <v>6.9894390291754593E-2</v>
      </c>
      <c r="P115" s="5">
        <f t="shared" si="117"/>
        <v>0.10483171799429677</v>
      </c>
      <c r="Q115" s="5">
        <f t="shared" si="118"/>
        <v>4.6815795596326544E-2</v>
      </c>
      <c r="R115" s="5">
        <f t="shared" si="119"/>
        <v>5.8685796949791084E-2</v>
      </c>
      <c r="S115" s="5">
        <f t="shared" si="120"/>
        <v>6.600909457281201E-2</v>
      </c>
      <c r="T115" s="5">
        <f t="shared" si="121"/>
        <v>7.8616388609746679E-2</v>
      </c>
      <c r="U115" s="5">
        <f t="shared" si="122"/>
        <v>8.8020410370999766E-2</v>
      </c>
      <c r="V115" s="5">
        <f t="shared" si="123"/>
        <v>1.8472783066834302E-2</v>
      </c>
      <c r="W115" s="5">
        <f t="shared" si="124"/>
        <v>2.3405694701899959E-2</v>
      </c>
      <c r="X115" s="5">
        <f t="shared" si="125"/>
        <v>3.9304494710115309E-2</v>
      </c>
      <c r="Y115" s="5">
        <f t="shared" si="126"/>
        <v>3.3001440976073229E-2</v>
      </c>
      <c r="Z115" s="5">
        <f t="shared" si="127"/>
        <v>3.2849777588310945E-2</v>
      </c>
      <c r="AA115" s="5">
        <f t="shared" si="128"/>
        <v>4.9270028766806986E-2</v>
      </c>
      <c r="AB115" s="5">
        <f t="shared" si="129"/>
        <v>3.6949043690721779E-2</v>
      </c>
      <c r="AC115" s="5">
        <f t="shared" si="130"/>
        <v>2.9079264077023969E-3</v>
      </c>
      <c r="AD115" s="5">
        <f t="shared" si="131"/>
        <v>8.77630942987008E-3</v>
      </c>
      <c r="AE115" s="5">
        <f t="shared" si="132"/>
        <v>1.4737798298832908E-2</v>
      </c>
      <c r="AF115" s="5">
        <f t="shared" si="133"/>
        <v>1.2374375609287148E-2</v>
      </c>
      <c r="AG115" s="5">
        <f t="shared" si="134"/>
        <v>6.9266416694840453E-3</v>
      </c>
      <c r="AH115" s="5">
        <f t="shared" si="135"/>
        <v>1.3790916333530393E-2</v>
      </c>
      <c r="AI115" s="5">
        <f t="shared" si="136"/>
        <v>2.0684427547401484E-2</v>
      </c>
      <c r="AJ115" s="5">
        <f t="shared" si="137"/>
        <v>1.5511860583312505E-2</v>
      </c>
      <c r="AK115" s="5">
        <f t="shared" si="138"/>
        <v>7.7552003217464648E-3</v>
      </c>
      <c r="AL115" s="5">
        <f t="shared" si="139"/>
        <v>2.9296414166139729E-4</v>
      </c>
      <c r="AM115" s="5">
        <f t="shared" si="140"/>
        <v>2.6326450272830108E-3</v>
      </c>
      <c r="AN115" s="5">
        <f t="shared" si="141"/>
        <v>4.4209233635802703E-3</v>
      </c>
      <c r="AO115" s="5">
        <f t="shared" si="142"/>
        <v>3.7119632886513038E-3</v>
      </c>
      <c r="AP115" s="5">
        <f t="shared" si="143"/>
        <v>2.0777969250804335E-3</v>
      </c>
      <c r="AQ115" s="5">
        <f t="shared" si="144"/>
        <v>8.7229581615332736E-4</v>
      </c>
      <c r="AR115" s="5">
        <f t="shared" si="145"/>
        <v>4.6317360367422698E-3</v>
      </c>
      <c r="AS115" s="5">
        <f t="shared" si="146"/>
        <v>6.9469501629670543E-3</v>
      </c>
      <c r="AT115" s="5">
        <f t="shared" si="147"/>
        <v>5.2097222492726216E-3</v>
      </c>
      <c r="AU115" s="5">
        <f t="shared" si="148"/>
        <v>2.6046159612363499E-3</v>
      </c>
      <c r="AV115" s="5">
        <f t="shared" si="149"/>
        <v>9.766390578414717E-4</v>
      </c>
      <c r="AW115" s="5">
        <f t="shared" si="150"/>
        <v>2.0496656825457154E-5</v>
      </c>
      <c r="AX115" s="5">
        <f t="shared" si="151"/>
        <v>6.5809931223187619E-4</v>
      </c>
      <c r="AY115" s="5">
        <f t="shared" si="152"/>
        <v>1.1051268191688667E-3</v>
      </c>
      <c r="AZ115" s="5">
        <f t="shared" si="153"/>
        <v>9.2790348185015287E-4</v>
      </c>
      <c r="BA115" s="5">
        <f t="shared" si="154"/>
        <v>5.1940034193069529E-4</v>
      </c>
      <c r="BB115" s="5">
        <f t="shared" si="155"/>
        <v>2.1805342943089317E-4</v>
      </c>
      <c r="BC115" s="5">
        <f t="shared" si="156"/>
        <v>7.3234142141427965E-5</v>
      </c>
      <c r="BD115" s="5">
        <f t="shared" si="157"/>
        <v>1.2963230164951341E-3</v>
      </c>
      <c r="BE115" s="5">
        <f t="shared" si="158"/>
        <v>1.9443015144344938E-3</v>
      </c>
      <c r="BF115" s="5">
        <f t="shared" si="159"/>
        <v>1.4580888910130899E-3</v>
      </c>
      <c r="BG115" s="5">
        <f t="shared" si="160"/>
        <v>7.2897582955873397E-4</v>
      </c>
      <c r="BH115" s="5">
        <f t="shared" si="161"/>
        <v>2.7334020752583539E-4</v>
      </c>
      <c r="BI115" s="5">
        <f t="shared" si="162"/>
        <v>8.1994344416597159E-5</v>
      </c>
      <c r="BJ115" s="8">
        <f t="shared" si="163"/>
        <v>0.34360331782059511</v>
      </c>
      <c r="BK115" s="8">
        <f t="shared" si="164"/>
        <v>0.23524148786970894</v>
      </c>
      <c r="BL115" s="8">
        <f t="shared" si="165"/>
        <v>0.38671476212756861</v>
      </c>
      <c r="BM115" s="8">
        <f t="shared" si="166"/>
        <v>0.61304820327298137</v>
      </c>
      <c r="BN115" s="8">
        <f t="shared" si="167"/>
        <v>0.38427651197085905</v>
      </c>
    </row>
    <row r="116" spans="1:66" x14ac:dyDescent="0.25">
      <c r="A116" t="s">
        <v>16</v>
      </c>
      <c r="B116" t="s">
        <v>256</v>
      </c>
      <c r="C116" t="s">
        <v>257</v>
      </c>
      <c r="D116" s="4" t="s">
        <v>441</v>
      </c>
      <c r="E116">
        <f>VLOOKUP(A116,home!$A$2:$E$405,3,FALSE)</f>
        <v>1.62745098039216</v>
      </c>
      <c r="F116">
        <f>VLOOKUP(B116,home!$B$2:$E$405,3,FALSE)</f>
        <v>0.96</v>
      </c>
      <c r="G116">
        <f>VLOOKUP(C116,away!$B$2:$E$405,4,FALSE)</f>
        <v>1.54</v>
      </c>
      <c r="H116">
        <f>VLOOKUP(A116,away!$A$2:$E$405,3,FALSE)</f>
        <v>1.3529411764705901</v>
      </c>
      <c r="I116">
        <f>VLOOKUP(C116,away!$B$2:$E$405,3,FALSE)</f>
        <v>0.38</v>
      </c>
      <c r="J116">
        <f>VLOOKUP(B116,home!$B$2:$E$405,4,FALSE)</f>
        <v>0.99</v>
      </c>
      <c r="K116" s="3">
        <f t="shared" si="112"/>
        <v>2.4060235294117693</v>
      </c>
      <c r="L116" s="3">
        <f t="shared" si="113"/>
        <v>0.50897647058823603</v>
      </c>
      <c r="M116" s="5">
        <f t="shared" si="114"/>
        <v>5.4204031032973173E-2</v>
      </c>
      <c r="N116" s="5">
        <f t="shared" si="115"/>
        <v>0.1304161740542992</v>
      </c>
      <c r="O116" s="5">
        <f t="shared" si="116"/>
        <v>2.7588576406817906E-2</v>
      </c>
      <c r="P116" s="5">
        <f t="shared" si="117"/>
        <v>6.6378763977778282E-2</v>
      </c>
      <c r="Q116" s="5">
        <f t="shared" si="118"/>
        <v>0.15689219169525229</v>
      </c>
      <c r="R116" s="5">
        <f t="shared" si="119"/>
        <v>7.0209681240480278E-3</v>
      </c>
      <c r="S116" s="5">
        <f t="shared" si="120"/>
        <v>2.032201398700989E-2</v>
      </c>
      <c r="T116" s="5">
        <f t="shared" si="121"/>
        <v>7.9854433991902479E-2</v>
      </c>
      <c r="U116" s="5">
        <f t="shared" si="122"/>
        <v>1.6892614505709565E-2</v>
      </c>
      <c r="V116" s="5">
        <f t="shared" si="123"/>
        <v>2.7651698474361534E-3</v>
      </c>
      <c r="W116" s="5">
        <f t="shared" si="124"/>
        <v>0.12582876826658626</v>
      </c>
      <c r="X116" s="5">
        <f t="shared" si="125"/>
        <v>6.4043882370792116E-2</v>
      </c>
      <c r="Y116" s="5">
        <f t="shared" si="126"/>
        <v>1.6298414605926959E-2</v>
      </c>
      <c r="Z116" s="5">
        <f t="shared" si="127"/>
        <v>1.1911691919634913E-3</v>
      </c>
      <c r="AA116" s="5">
        <f t="shared" si="128"/>
        <v>2.8659811033745646E-3</v>
      </c>
      <c r="AB116" s="5">
        <f t="shared" si="129"/>
        <v>3.447808984784354E-3</v>
      </c>
      <c r="AC116" s="5">
        <f t="shared" si="130"/>
        <v>2.1164080554011066E-4</v>
      </c>
      <c r="AD116" s="5">
        <f t="shared" si="131"/>
        <v>7.5686744281576873E-2</v>
      </c>
      <c r="AE116" s="5">
        <f t="shared" si="132"/>
        <v>3.852277197475136E-2</v>
      </c>
      <c r="AF116" s="5">
        <f t="shared" si="133"/>
        <v>9.8035922584921789E-3</v>
      </c>
      <c r="AG116" s="5">
        <f t="shared" si="134"/>
        <v>1.6632659289378343E-3</v>
      </c>
      <c r="AH116" s="5">
        <f t="shared" si="135"/>
        <v>1.5156927279975468E-4</v>
      </c>
      <c r="AI116" s="5">
        <f t="shared" si="136"/>
        <v>3.6467923669204104E-4</v>
      </c>
      <c r="AJ116" s="5">
        <f t="shared" si="137"/>
        <v>4.3871341208448733E-4</v>
      </c>
      <c r="AK116" s="5">
        <f t="shared" si="138"/>
        <v>3.5185159738126607E-4</v>
      </c>
      <c r="AL116" s="5">
        <f t="shared" si="139"/>
        <v>1.0367092492045828E-5</v>
      </c>
      <c r="AM116" s="5">
        <f t="shared" si="140"/>
        <v>3.6420817521209133E-2</v>
      </c>
      <c r="AN116" s="5">
        <f t="shared" si="141"/>
        <v>1.8537339157883213E-2</v>
      </c>
      <c r="AO116" s="5">
        <f t="shared" si="142"/>
        <v>4.7175347293382502E-3</v>
      </c>
      <c r="AP116" s="5">
        <f t="shared" si="143"/>
        <v>8.0037139213867074E-4</v>
      </c>
      <c r="AQ116" s="5">
        <f t="shared" si="144"/>
        <v>1.018425515826334E-4</v>
      </c>
      <c r="AR116" s="5">
        <f t="shared" si="145"/>
        <v>1.5429038703848937E-5</v>
      </c>
      <c r="AS116" s="5">
        <f t="shared" si="146"/>
        <v>3.712263015766541E-5</v>
      </c>
      <c r="AT116" s="5">
        <f t="shared" si="147"/>
        <v>4.4658960816496967E-5</v>
      </c>
      <c r="AU116" s="5">
        <f t="shared" si="148"/>
        <v>3.5816836841189976E-5</v>
      </c>
      <c r="AV116" s="5">
        <f t="shared" si="149"/>
        <v>2.154403804725135E-5</v>
      </c>
      <c r="AW116" s="5">
        <f t="shared" si="150"/>
        <v>3.5265662624421778E-7</v>
      </c>
      <c r="AX116" s="5">
        <f t="shared" si="151"/>
        <v>1.4604890652740274E-2</v>
      </c>
      <c r="AY116" s="5">
        <f t="shared" si="152"/>
        <v>7.4335456977588634E-3</v>
      </c>
      <c r="AZ116" s="5">
        <f t="shared" si="153"/>
        <v>1.8917499266008363E-3</v>
      </c>
      <c r="BA116" s="5">
        <f t="shared" si="154"/>
        <v>3.2095206695894945E-4</v>
      </c>
      <c r="BB116" s="5">
        <f t="shared" si="155"/>
        <v>4.0839262567191317E-5</v>
      </c>
      <c r="BC116" s="5">
        <f t="shared" si="156"/>
        <v>4.1572447445750611E-6</v>
      </c>
      <c r="BD116" s="5">
        <f t="shared" si="157"/>
        <v>1.3088362773423869E-6</v>
      </c>
      <c r="BE116" s="5">
        <f t="shared" si="158"/>
        <v>3.1490908794334908E-6</v>
      </c>
      <c r="BF116" s="5">
        <f t="shared" si="159"/>
        <v>3.7883933760864907E-6</v>
      </c>
      <c r="BG116" s="5">
        <f t="shared" si="160"/>
        <v>3.0383212005105953E-6</v>
      </c>
      <c r="BH116" s="5">
        <f t="shared" si="161"/>
        <v>1.8275680745847766E-6</v>
      </c>
      <c r="BI116" s="5">
        <f t="shared" si="162"/>
        <v>8.7943435781054722E-7</v>
      </c>
      <c r="BJ116" s="8">
        <f t="shared" si="163"/>
        <v>0.7838842796320401</v>
      </c>
      <c r="BK116" s="8">
        <f t="shared" si="164"/>
        <v>0.15132553244098854</v>
      </c>
      <c r="BL116" s="8">
        <f t="shared" si="165"/>
        <v>5.9291325792424174E-2</v>
      </c>
      <c r="BM116" s="8">
        <f t="shared" si="166"/>
        <v>0.5457584087251145</v>
      </c>
      <c r="BN116" s="8">
        <f t="shared" si="167"/>
        <v>0.44250070529116886</v>
      </c>
    </row>
    <row r="117" spans="1:66" x14ac:dyDescent="0.25">
      <c r="A117" t="s">
        <v>69</v>
      </c>
      <c r="B117" t="s">
        <v>258</v>
      </c>
      <c r="C117" t="s">
        <v>259</v>
      </c>
      <c r="D117" s="4" t="s">
        <v>441</v>
      </c>
      <c r="E117">
        <f>VLOOKUP(A117,home!$A$2:$E$405,3,FALSE)</f>
        <v>1.3729729729729701</v>
      </c>
      <c r="F117">
        <f>VLOOKUP(B117,home!$B$2:$E$405,3,FALSE)</f>
        <v>0.44</v>
      </c>
      <c r="G117">
        <f>VLOOKUP(C117,away!$B$2:$E$405,4,FALSE)</f>
        <v>0.65</v>
      </c>
      <c r="H117">
        <f>VLOOKUP(A117,away!$A$2:$E$405,3,FALSE)</f>
        <v>1.34594594594595</v>
      </c>
      <c r="I117">
        <f>VLOOKUP(C117,away!$B$2:$E$405,3,FALSE)</f>
        <v>1.54</v>
      </c>
      <c r="J117">
        <f>VLOOKUP(B117,home!$B$2:$E$405,4,FALSE)</f>
        <v>1.1100000000000001</v>
      </c>
      <c r="K117" s="3">
        <f t="shared" si="112"/>
        <v>0.39267027027026941</v>
      </c>
      <c r="L117" s="3">
        <f t="shared" si="113"/>
        <v>2.300760000000007</v>
      </c>
      <c r="M117" s="5">
        <f t="shared" si="114"/>
        <v>6.7648488316421077E-2</v>
      </c>
      <c r="N117" s="5">
        <f t="shared" si="115"/>
        <v>2.6563550190584227E-2</v>
      </c>
      <c r="O117" s="5">
        <f t="shared" si="116"/>
        <v>0.15564293597888942</v>
      </c>
      <c r="P117" s="5">
        <f t="shared" si="117"/>
        <v>6.111635373648875E-2</v>
      </c>
      <c r="Q117" s="5">
        <f t="shared" si="118"/>
        <v>5.2153582163372873E-3</v>
      </c>
      <c r="R117" s="5">
        <f t="shared" si="119"/>
        <v>0.17904852069139543</v>
      </c>
      <c r="S117" s="5">
        <f t="shared" si="120"/>
        <v>1.3803740434569823E-2</v>
      </c>
      <c r="T117" s="5">
        <f t="shared" si="121"/>
        <v>1.1999287569820213E-2</v>
      </c>
      <c r="U117" s="5">
        <f t="shared" si="122"/>
        <v>7.0307031011382165E-2</v>
      </c>
      <c r="V117" s="5">
        <f t="shared" si="123"/>
        <v>1.3856502180635117E-3</v>
      </c>
      <c r="W117" s="5">
        <f t="shared" si="124"/>
        <v>6.8263870678847763E-4</v>
      </c>
      <c r="X117" s="5">
        <f t="shared" si="125"/>
        <v>1.5705878310306627E-3</v>
      </c>
      <c r="Y117" s="5">
        <f t="shared" si="126"/>
        <v>1.8067728290610597E-3</v>
      </c>
      <c r="Z117" s="5">
        <f t="shared" si="127"/>
        <v>0.13731589148864534</v>
      </c>
      <c r="AA117" s="5">
        <f t="shared" si="128"/>
        <v>5.3919868223249352E-2</v>
      </c>
      <c r="AB117" s="5">
        <f t="shared" si="129"/>
        <v>1.0586364614080319E-2</v>
      </c>
      <c r="AC117" s="5">
        <f t="shared" si="130"/>
        <v>7.8240743982056947E-5</v>
      </c>
      <c r="AD117" s="5">
        <f t="shared" si="131"/>
        <v>6.7012981372894652E-5</v>
      </c>
      <c r="AE117" s="5">
        <f t="shared" si="132"/>
        <v>1.5418078702350159E-4</v>
      </c>
      <c r="AF117" s="5">
        <f t="shared" si="133"/>
        <v>1.7736649377609635E-4</v>
      </c>
      <c r="AG117" s="5">
        <f t="shared" si="134"/>
        <v>1.3602591140676417E-4</v>
      </c>
      <c r="AH117" s="5">
        <f t="shared" si="135"/>
        <v>7.8982727625354174E-2</v>
      </c>
      <c r="AI117" s="5">
        <f t="shared" si="136"/>
        <v>3.1014169003330899E-2</v>
      </c>
      <c r="AJ117" s="5">
        <f t="shared" si="137"/>
        <v>6.0891710623728786E-3</v>
      </c>
      <c r="AK117" s="5">
        <f t="shared" si="138"/>
        <v>7.97012148927954E-4</v>
      </c>
      <c r="AL117" s="5">
        <f t="shared" si="139"/>
        <v>2.8274328694216864E-6</v>
      </c>
      <c r="AM117" s="5">
        <f t="shared" si="140"/>
        <v>5.262801101462216E-6</v>
      </c>
      <c r="AN117" s="5">
        <f t="shared" si="141"/>
        <v>1.2108442262200246E-5</v>
      </c>
      <c r="AO117" s="5">
        <f t="shared" si="142"/>
        <v>1.3929309809589964E-5</v>
      </c>
      <c r="AP117" s="5">
        <f t="shared" si="143"/>
        <v>1.0682666279170766E-5</v>
      </c>
      <c r="AQ117" s="5">
        <f t="shared" si="144"/>
        <v>6.1445628171162524E-6</v>
      </c>
      <c r="AR117" s="5">
        <f t="shared" si="145"/>
        <v>3.6344060082262084E-2</v>
      </c>
      <c r="AS117" s="5">
        <f t="shared" si="146"/>
        <v>1.4271231895220761E-2</v>
      </c>
      <c r="AT117" s="5">
        <f t="shared" si="147"/>
        <v>2.801944242693013E-3</v>
      </c>
      <c r="AU117" s="5">
        <f t="shared" si="148"/>
        <v>3.6674673435349695E-4</v>
      </c>
      <c r="AV117" s="5">
        <f t="shared" si="149"/>
        <v>3.6002634824831576E-5</v>
      </c>
      <c r="AW117" s="5">
        <f t="shared" si="150"/>
        <v>7.0956002661828397E-8</v>
      </c>
      <c r="AX117" s="5">
        <f t="shared" si="151"/>
        <v>3.4442425514830651E-7</v>
      </c>
      <c r="AY117" s="5">
        <f t="shared" si="152"/>
        <v>7.9243754927502003E-7</v>
      </c>
      <c r="AZ117" s="5">
        <f t="shared" si="153"/>
        <v>9.1160430793500064E-7</v>
      </c>
      <c r="BA117" s="5">
        <f t="shared" si="154"/>
        <v>6.991275758415126E-7</v>
      </c>
      <c r="BB117" s="5">
        <f t="shared" si="155"/>
        <v>4.0213119034828099E-7</v>
      </c>
      <c r="BC117" s="5">
        <f t="shared" si="156"/>
        <v>1.8504147150114274E-7</v>
      </c>
      <c r="BD117" s="5">
        <f t="shared" si="157"/>
        <v>1.3936493279144259E-2</v>
      </c>
      <c r="BE117" s="5">
        <f t="shared" si="158"/>
        <v>5.4724465825413699E-3</v>
      </c>
      <c r="BF117" s="5">
        <f t="shared" si="159"/>
        <v>1.0744335393030658E-3</v>
      </c>
      <c r="BG117" s="5">
        <f t="shared" si="160"/>
        <v>1.4063270275519235E-4</v>
      </c>
      <c r="BH117" s="5">
        <f t="shared" si="161"/>
        <v>1.3805570349929956E-5</v>
      </c>
      <c r="BI117" s="5">
        <f t="shared" si="162"/>
        <v>1.084207408108443E-6</v>
      </c>
      <c r="BJ117" s="8">
        <f t="shared" si="163"/>
        <v>4.8424244065820764E-2</v>
      </c>
      <c r="BK117" s="8">
        <f t="shared" si="164"/>
        <v>0.14403609331994391</v>
      </c>
      <c r="BL117" s="8">
        <f t="shared" si="165"/>
        <v>0.66084668182983852</v>
      </c>
      <c r="BM117" s="8">
        <f t="shared" si="166"/>
        <v>0.49538698209258608</v>
      </c>
      <c r="BN117" s="8">
        <f t="shared" si="167"/>
        <v>0.49523520713011621</v>
      </c>
    </row>
    <row r="118" spans="1:66" x14ac:dyDescent="0.25">
      <c r="A118" t="s">
        <v>69</v>
      </c>
      <c r="B118" t="s">
        <v>260</v>
      </c>
      <c r="C118" t="s">
        <v>261</v>
      </c>
      <c r="D118" s="4" t="s">
        <v>441</v>
      </c>
      <c r="E118">
        <f>VLOOKUP(A118,home!$A$2:$E$405,3,FALSE)</f>
        <v>1.3729729729729701</v>
      </c>
      <c r="F118">
        <f>VLOOKUP(B118,home!$B$2:$E$405,3,FALSE)</f>
        <v>1.53</v>
      </c>
      <c r="G118">
        <f>VLOOKUP(C118,away!$B$2:$E$405,4,FALSE)</f>
        <v>0.87</v>
      </c>
      <c r="H118">
        <f>VLOOKUP(A118,away!$A$2:$E$405,3,FALSE)</f>
        <v>1.34594594594595</v>
      </c>
      <c r="I118">
        <f>VLOOKUP(C118,away!$B$2:$E$405,3,FALSE)</f>
        <v>1.75</v>
      </c>
      <c r="J118">
        <f>VLOOKUP(B118,home!$B$2:$E$405,4,FALSE)</f>
        <v>0.67</v>
      </c>
      <c r="K118" s="3">
        <f t="shared" si="112"/>
        <v>1.8275643243243205</v>
      </c>
      <c r="L118" s="3">
        <f t="shared" si="113"/>
        <v>1.5781216216216265</v>
      </c>
      <c r="M118" s="5">
        <f t="shared" si="114"/>
        <v>3.3184049808858793E-2</v>
      </c>
      <c r="N118" s="5">
        <f t="shared" si="115"/>
        <v>6.0645985567271597E-2</v>
      </c>
      <c r="O118" s="5">
        <f t="shared" si="116"/>
        <v>5.2368466496329057E-2</v>
      </c>
      <c r="P118" s="5">
        <f t="shared" si="117"/>
        <v>9.5706741088264422E-2</v>
      </c>
      <c r="Q118" s="5">
        <f t="shared" si="118"/>
        <v>5.541721981811662E-2</v>
      </c>
      <c r="R118" s="5">
        <f t="shared" si="119"/>
        <v>4.1321904634512324E-2</v>
      </c>
      <c r="S118" s="5">
        <f t="shared" si="120"/>
        <v>6.9007402219565722E-2</v>
      </c>
      <c r="T118" s="5">
        <f t="shared" si="121"/>
        <v>8.7455112805128341E-2</v>
      </c>
      <c r="U118" s="5">
        <f t="shared" si="122"/>
        <v>7.5518438723166506E-2</v>
      </c>
      <c r="V118" s="5">
        <f t="shared" si="123"/>
        <v>2.2113949373749282E-2</v>
      </c>
      <c r="W118" s="5">
        <f t="shared" si="124"/>
        <v>3.3759511297609554E-2</v>
      </c>
      <c r="X118" s="5">
        <f t="shared" si="125"/>
        <v>5.3276614714137208E-2</v>
      </c>
      <c r="Y118" s="5">
        <f t="shared" si="126"/>
        <v>4.2038488803592421E-2</v>
      </c>
      <c r="Z118" s="5">
        <f t="shared" si="127"/>
        <v>2.1736997050103592E-2</v>
      </c>
      <c r="AA118" s="5">
        <f t="shared" si="128"/>
        <v>3.9725760326712316E-2</v>
      </c>
      <c r="AB118" s="5">
        <f t="shared" si="129"/>
        <v>3.6300691164878954E-2</v>
      </c>
      <c r="AC118" s="5">
        <f t="shared" si="130"/>
        <v>3.9862035363059508E-3</v>
      </c>
      <c r="AD118" s="5">
        <f t="shared" si="131"/>
        <v>1.5424419613533769E-2</v>
      </c>
      <c r="AE118" s="5">
        <f t="shared" si="132"/>
        <v>2.4341610093082333E-2</v>
      </c>
      <c r="AF118" s="5">
        <f t="shared" si="133"/>
        <v>1.9207010596488227E-2</v>
      </c>
      <c r="AG118" s="5">
        <f t="shared" si="134"/>
        <v>1.0103666236344585E-2</v>
      </c>
      <c r="AH118" s="5">
        <f t="shared" si="135"/>
        <v>8.5759062584735042E-3</v>
      </c>
      <c r="AI118" s="5">
        <f t="shared" si="136"/>
        <v>1.5673020326735839E-2</v>
      </c>
      <c r="AJ118" s="5">
        <f t="shared" si="137"/>
        <v>1.4321726401776166E-2</v>
      </c>
      <c r="AK118" s="5">
        <f t="shared" si="138"/>
        <v>8.7246254115399477E-3</v>
      </c>
      <c r="AL118" s="5">
        <f t="shared" si="139"/>
        <v>4.5986737842047256E-4</v>
      </c>
      <c r="AM118" s="5">
        <f t="shared" si="140"/>
        <v>5.6378238018205233E-3</v>
      </c>
      <c r="AN118" s="5">
        <f t="shared" si="141"/>
        <v>8.8971716405460075E-3</v>
      </c>
      <c r="AO118" s="5">
        <f t="shared" si="142"/>
        <v>7.0204094686122081E-3</v>
      </c>
      <c r="AP118" s="5">
        <f t="shared" si="143"/>
        <v>3.6930199916847058E-3</v>
      </c>
      <c r="AQ118" s="5">
        <f t="shared" si="144"/>
        <v>1.4570086744896394E-3</v>
      </c>
      <c r="AR118" s="5">
        <f t="shared" si="145"/>
        <v>2.7067646182994485E-3</v>
      </c>
      <c r="AS118" s="5">
        <f t="shared" si="146"/>
        <v>4.946786450747408E-3</v>
      </c>
      <c r="AT118" s="5">
        <f t="shared" si="147"/>
        <v>4.5202852187184468E-3</v>
      </c>
      <c r="AU118" s="5">
        <f t="shared" si="148"/>
        <v>2.7537040005001304E-3</v>
      </c>
      <c r="AV118" s="5">
        <f t="shared" si="149"/>
        <v>1.2581427977658001E-3</v>
      </c>
      <c r="AW118" s="5">
        <f t="shared" si="150"/>
        <v>3.6842003893554022E-5</v>
      </c>
      <c r="AX118" s="5">
        <f t="shared" si="151"/>
        <v>1.7172476078389511E-3</v>
      </c>
      <c r="AY118" s="5">
        <f t="shared" si="152"/>
        <v>2.7100255796086645E-3</v>
      </c>
      <c r="AZ118" s="5">
        <f t="shared" si="153"/>
        <v>2.1383749811640573E-3</v>
      </c>
      <c r="BA118" s="5">
        <f t="shared" si="154"/>
        <v>1.1248719309699122E-3</v>
      </c>
      <c r="BB118" s="5">
        <f t="shared" si="155"/>
        <v>4.437961789547224E-4</v>
      </c>
      <c r="BC118" s="5">
        <f t="shared" si="156"/>
        <v>1.400728691203014E-4</v>
      </c>
      <c r="BD118" s="5">
        <f t="shared" si="157"/>
        <v>7.1193396146312894E-4</v>
      </c>
      <c r="BE118" s="5">
        <f t="shared" si="158"/>
        <v>1.3011051092448997E-3</v>
      </c>
      <c r="BF118" s="5">
        <f t="shared" si="159"/>
        <v>1.1889266399260387E-3</v>
      </c>
      <c r="BG118" s="5">
        <f t="shared" si="160"/>
        <v>7.2427997045587189E-4</v>
      </c>
      <c r="BH118" s="5">
        <f t="shared" si="161"/>
        <v>3.3091705870695614E-4</v>
      </c>
      <c r="BI118" s="5">
        <f t="shared" si="162"/>
        <v>1.2095444216063387E-4</v>
      </c>
      <c r="BJ118" s="8">
        <f t="shared" si="163"/>
        <v>0.43664946227011431</v>
      </c>
      <c r="BK118" s="8">
        <f t="shared" si="164"/>
        <v>0.22716823898477329</v>
      </c>
      <c r="BL118" s="8">
        <f t="shared" si="165"/>
        <v>0.31309434001211339</v>
      </c>
      <c r="BM118" s="8">
        <f t="shared" si="166"/>
        <v>0.6573314873280367</v>
      </c>
      <c r="BN118" s="8">
        <f t="shared" si="167"/>
        <v>0.3386443674133528</v>
      </c>
    </row>
    <row r="119" spans="1:66" x14ac:dyDescent="0.25">
      <c r="A119" t="s">
        <v>69</v>
      </c>
      <c r="B119" t="s">
        <v>262</v>
      </c>
      <c r="C119" t="s">
        <v>263</v>
      </c>
      <c r="D119" s="4" t="s">
        <v>441</v>
      </c>
      <c r="E119">
        <f>VLOOKUP(A119,home!$A$2:$E$405,3,FALSE)</f>
        <v>1.3729729729729701</v>
      </c>
      <c r="F119">
        <f>VLOOKUP(B119,home!$B$2:$E$405,3,FALSE)</f>
        <v>1.53</v>
      </c>
      <c r="G119">
        <f>VLOOKUP(C119,away!$B$2:$E$405,4,FALSE)</f>
        <v>1.31</v>
      </c>
      <c r="H119">
        <f>VLOOKUP(A119,away!$A$2:$E$405,3,FALSE)</f>
        <v>1.34594594594595</v>
      </c>
      <c r="I119">
        <f>VLOOKUP(C119,away!$B$2:$E$405,3,FALSE)</f>
        <v>0.8</v>
      </c>
      <c r="J119">
        <f>VLOOKUP(B119,home!$B$2:$E$405,4,FALSE)</f>
        <v>0.52</v>
      </c>
      <c r="K119" s="3">
        <f t="shared" si="112"/>
        <v>2.7518497297297242</v>
      </c>
      <c r="L119" s="3">
        <f t="shared" si="113"/>
        <v>0.55991351351351515</v>
      </c>
      <c r="M119" s="5">
        <f t="shared" si="114"/>
        <v>3.6451843588631662E-2</v>
      </c>
      <c r="N119" s="5">
        <f t="shared" si="115"/>
        <v>0.10030999592752621</v>
      </c>
      <c r="O119" s="5">
        <f t="shared" si="116"/>
        <v>2.0409879817755855E-2</v>
      </c>
      <c r="P119" s="5">
        <f t="shared" si="117"/>
        <v>5.6164922260307594E-2</v>
      </c>
      <c r="Q119" s="5">
        <f t="shared" si="118"/>
        <v>0.13801901759117641</v>
      </c>
      <c r="R119" s="5">
        <f t="shared" si="119"/>
        <v>5.7138837595741322E-3</v>
      </c>
      <c r="S119" s="5">
        <f t="shared" si="120"/>
        <v>2.163469787773779E-2</v>
      </c>
      <c r="T119" s="5">
        <f t="shared" si="121"/>
        <v>7.727871307115923E-2</v>
      </c>
      <c r="U119" s="5">
        <f t="shared" si="122"/>
        <v>1.5723749479491136E-2</v>
      </c>
      <c r="V119" s="5">
        <f t="shared" si="123"/>
        <v>3.703855110385036E-3</v>
      </c>
      <c r="W119" s="5">
        <f t="shared" si="124"/>
        <v>0.12660253208528024</v>
      </c>
      <c r="X119" s="5">
        <f t="shared" si="125"/>
        <v>7.088646855957681E-2</v>
      </c>
      <c r="Y119" s="5">
        <f t="shared" si="126"/>
        <v>1.9845145835878989E-2</v>
      </c>
      <c r="Z119" s="5">
        <f t="shared" si="127"/>
        <v>1.0664269105436551E-3</v>
      </c>
      <c r="AA119" s="5">
        <f t="shared" si="128"/>
        <v>2.9346466055560618E-3</v>
      </c>
      <c r="AB119" s="5">
        <f t="shared" si="129"/>
        <v>4.0378532341758516E-3</v>
      </c>
      <c r="AC119" s="5">
        <f t="shared" si="130"/>
        <v>3.5668074961765528E-4</v>
      </c>
      <c r="AD119" s="5">
        <f t="shared" si="131"/>
        <v>8.7097785925494317E-2</v>
      </c>
      <c r="AE119" s="5">
        <f t="shared" si="132"/>
        <v>4.8767227336791515E-2</v>
      </c>
      <c r="AF119" s="5">
        <f t="shared" si="133"/>
        <v>1.3652714801227643E-2</v>
      </c>
      <c r="AG119" s="5">
        <f t="shared" si="134"/>
        <v>2.5481131711177804E-3</v>
      </c>
      <c r="AH119" s="5">
        <f t="shared" si="135"/>
        <v>1.4927670959696525E-4</v>
      </c>
      <c r="AI119" s="5">
        <f t="shared" si="136"/>
        <v>4.1078707295935131E-4</v>
      </c>
      <c r="AJ119" s="5">
        <f t="shared" si="137"/>
        <v>5.6521214784982792E-4</v>
      </c>
      <c r="AK119" s="5">
        <f t="shared" si="138"/>
        <v>5.1845963210016852E-4</v>
      </c>
      <c r="AL119" s="5">
        <f t="shared" si="139"/>
        <v>2.1982917297792409E-5</v>
      </c>
      <c r="AM119" s="5">
        <f t="shared" si="140"/>
        <v>4.7936003731825771E-2</v>
      </c>
      <c r="AN119" s="5">
        <f t="shared" si="141"/>
        <v>2.6840016273283543E-2</v>
      </c>
      <c r="AO119" s="5">
        <f t="shared" si="142"/>
        <v>7.5140439071670574E-3</v>
      </c>
      <c r="AP119" s="5">
        <f t="shared" si="143"/>
        <v>1.4024049082522426E-3</v>
      </c>
      <c r="AQ119" s="5">
        <f t="shared" si="144"/>
        <v>1.96306364887028E-4</v>
      </c>
      <c r="AR119" s="5">
        <f t="shared" si="145"/>
        <v>1.6716409391234706E-5</v>
      </c>
      <c r="AS119" s="5">
        <f t="shared" si="146"/>
        <v>4.6001046665320644E-5</v>
      </c>
      <c r="AT119" s="5">
        <f t="shared" si="147"/>
        <v>6.3293983916623542E-5</v>
      </c>
      <c r="AU119" s="5">
        <f t="shared" si="148"/>
        <v>5.8058510844825993E-5</v>
      </c>
      <c r="AV119" s="5">
        <f t="shared" si="149"/>
        <v>3.9942074344211178E-5</v>
      </c>
      <c r="AW119" s="5">
        <f t="shared" si="150"/>
        <v>9.4086754798622786E-7</v>
      </c>
      <c r="AX119" s="5">
        <f t="shared" si="151"/>
        <v>2.1985446485624643E-2</v>
      </c>
      <c r="AY119" s="5">
        <f t="shared" si="152"/>
        <v>1.2309948587929458E-2</v>
      </c>
      <c r="AZ119" s="5">
        <f t="shared" si="153"/>
        <v>3.4462532825191594E-3</v>
      </c>
      <c r="BA119" s="5">
        <f t="shared" si="154"/>
        <v>6.4320126129092893E-4</v>
      </c>
      <c r="BB119" s="5">
        <f t="shared" si="155"/>
        <v>9.0034269526432137E-5</v>
      </c>
      <c r="BC119" s="5">
        <f t="shared" si="156"/>
        <v>1.0082280837433491E-5</v>
      </c>
      <c r="BD119" s="5">
        <f t="shared" si="157"/>
        <v>1.5599572525960895E-6</v>
      </c>
      <c r="BE119" s="5">
        <f t="shared" si="158"/>
        <v>4.2927679439464722E-6</v>
      </c>
      <c r="BF119" s="5">
        <f t="shared" si="159"/>
        <v>5.9065261531707631E-6</v>
      </c>
      <c r="BG119" s="5">
        <f t="shared" si="160"/>
        <v>5.4179574660815033E-6</v>
      </c>
      <c r="BH119" s="5">
        <f t="shared" si="161"/>
        <v>3.7273511971808822E-6</v>
      </c>
      <c r="BI119" s="5">
        <f t="shared" si="162"/>
        <v>2.0514220769139943E-6</v>
      </c>
      <c r="BJ119" s="8">
        <f t="shared" si="163"/>
        <v>0.80738145565837294</v>
      </c>
      <c r="BK119" s="8">
        <f t="shared" si="164"/>
        <v>0.130643931091907</v>
      </c>
      <c r="BL119" s="8">
        <f t="shared" si="165"/>
        <v>5.0710716466311444E-2</v>
      </c>
      <c r="BM119" s="8">
        <f t="shared" si="166"/>
        <v>0.62042397946178141</v>
      </c>
      <c r="BN119" s="8">
        <f t="shared" si="167"/>
        <v>0.35706954294497184</v>
      </c>
    </row>
    <row r="120" spans="1:66" x14ac:dyDescent="0.25">
      <c r="A120" t="s">
        <v>21</v>
      </c>
      <c r="B120" t="s">
        <v>264</v>
      </c>
      <c r="C120" t="s">
        <v>265</v>
      </c>
      <c r="D120" s="4" t="s">
        <v>441</v>
      </c>
      <c r="E120">
        <f>VLOOKUP(A120,home!$A$2:$E$405,3,FALSE)</f>
        <v>1.4057971014492801</v>
      </c>
      <c r="F120">
        <f>VLOOKUP(B120,home!$B$2:$E$405,3,FALSE)</f>
        <v>1.42</v>
      </c>
      <c r="G120">
        <f>VLOOKUP(C120,away!$B$2:$E$405,4,FALSE)</f>
        <v>0.64</v>
      </c>
      <c r="H120">
        <f>VLOOKUP(A120,away!$A$2:$E$405,3,FALSE)</f>
        <v>1.32850241545894</v>
      </c>
      <c r="I120">
        <f>VLOOKUP(C120,away!$B$2:$E$405,3,FALSE)</f>
        <v>1.1399999999999999</v>
      </c>
      <c r="J120">
        <f>VLOOKUP(B120,home!$B$2:$E$405,4,FALSE)</f>
        <v>1.2</v>
      </c>
      <c r="K120" s="3">
        <f t="shared" si="112"/>
        <v>1.2775884057971056</v>
      </c>
      <c r="L120" s="3">
        <f t="shared" si="113"/>
        <v>1.8173913043478296</v>
      </c>
      <c r="M120" s="5">
        <f t="shared" si="114"/>
        <v>4.5275931093015205E-2</v>
      </c>
      <c r="N120" s="5">
        <f t="shared" si="115"/>
        <v>5.7844004626104895E-2</v>
      </c>
      <c r="O120" s="5">
        <f t="shared" si="116"/>
        <v>8.2284083464697344E-2</v>
      </c>
      <c r="P120" s="5">
        <f t="shared" si="117"/>
        <v>0.10512519101613864</v>
      </c>
      <c r="Q120" s="5">
        <f t="shared" si="118"/>
        <v>3.6950414827592891E-2</v>
      </c>
      <c r="R120" s="5">
        <f t="shared" si="119"/>
        <v>7.4771188887486018E-2</v>
      </c>
      <c r="S120" s="5">
        <f t="shared" si="120"/>
        <v>6.1021968623217064E-2</v>
      </c>
      <c r="T120" s="5">
        <f t="shared" si="121"/>
        <v>6.7153362599712413E-2</v>
      </c>
      <c r="U120" s="5">
        <f t="shared" si="122"/>
        <v>9.5526804010317504E-2</v>
      </c>
      <c r="V120" s="5">
        <f t="shared" si="123"/>
        <v>1.5742841119705156E-2</v>
      </c>
      <c r="W120" s="5">
        <f t="shared" si="124"/>
        <v>1.5735807191042037E-2</v>
      </c>
      <c r="X120" s="5">
        <f t="shared" si="125"/>
        <v>2.8598119155893841E-2</v>
      </c>
      <c r="Y120" s="5">
        <f t="shared" si="126"/>
        <v>2.5986986537312289E-2</v>
      </c>
      <c r="Z120" s="5">
        <f t="shared" si="127"/>
        <v>4.5296169499955387E-2</v>
      </c>
      <c r="AA120" s="5">
        <f t="shared" si="128"/>
        <v>5.7869860980163473E-2</v>
      </c>
      <c r="AB120" s="5">
        <f t="shared" si="129"/>
        <v>3.6966931716673604E-2</v>
      </c>
      <c r="AC120" s="5">
        <f t="shared" si="130"/>
        <v>2.2845598366129493E-3</v>
      </c>
      <c r="AD120" s="5">
        <f t="shared" si="131"/>
        <v>5.0259712057835089E-3</v>
      </c>
      <c r="AE120" s="5">
        <f t="shared" si="132"/>
        <v>9.134156365293522E-3</v>
      </c>
      <c r="AF120" s="5">
        <f t="shared" si="133"/>
        <v>8.3001681754189156E-3</v>
      </c>
      <c r="AG120" s="5">
        <f t="shared" si="134"/>
        <v>5.0282178222103091E-3</v>
      </c>
      <c r="AH120" s="5">
        <f t="shared" si="135"/>
        <v>2.0580216142371072E-2</v>
      </c>
      <c r="AI120" s="5">
        <f t="shared" si="136"/>
        <v>2.6293045532291712E-2</v>
      </c>
      <c r="AJ120" s="5">
        <f t="shared" si="137"/>
        <v>1.6795845062575646E-2</v>
      </c>
      <c r="AK120" s="5">
        <f t="shared" si="138"/>
        <v>7.1527256391703993E-3</v>
      </c>
      <c r="AL120" s="5">
        <f t="shared" si="139"/>
        <v>2.1217877438530288E-4</v>
      </c>
      <c r="AM120" s="5">
        <f t="shared" si="140"/>
        <v>1.2842245080758223E-3</v>
      </c>
      <c r="AN120" s="5">
        <f t="shared" si="141"/>
        <v>2.3339384538073682E-3</v>
      </c>
      <c r="AO120" s="5">
        <f t="shared" si="142"/>
        <v>2.1208397254162655E-3</v>
      </c>
      <c r="AP120" s="5">
        <f t="shared" si="143"/>
        <v>1.2847985582956532E-3</v>
      </c>
      <c r="AQ120" s="5">
        <f t="shared" si="144"/>
        <v>5.8374543192128692E-4</v>
      </c>
      <c r="AR120" s="5">
        <f t="shared" si="145"/>
        <v>7.4804611717488008E-3</v>
      </c>
      <c r="AS120" s="5">
        <f t="shared" si="146"/>
        <v>9.5569504630416986E-3</v>
      </c>
      <c r="AT120" s="5">
        <f t="shared" si="147"/>
        <v>6.1049245531796786E-3</v>
      </c>
      <c r="AU120" s="5">
        <f t="shared" si="148"/>
        <v>2.5998602758028101E-3</v>
      </c>
      <c r="AV120" s="5">
        <f t="shared" si="149"/>
        <v>8.3038783626453411E-4</v>
      </c>
      <c r="AW120" s="5">
        <f t="shared" si="150"/>
        <v>1.368481224666155E-5</v>
      </c>
      <c r="AX120" s="5">
        <f t="shared" si="151"/>
        <v>2.7345172365969328E-4</v>
      </c>
      <c r="AY120" s="5">
        <f t="shared" si="152"/>
        <v>4.9696878473805218E-4</v>
      </c>
      <c r="AZ120" s="5">
        <f t="shared" si="153"/>
        <v>4.5159337395762233E-4</v>
      </c>
      <c r="BA120" s="5">
        <f t="shared" si="154"/>
        <v>2.7357395697722684E-4</v>
      </c>
      <c r="BB120" s="5">
        <f t="shared" si="155"/>
        <v>1.2429773262660982E-4</v>
      </c>
      <c r="BC120" s="5">
        <f t="shared" si="156"/>
        <v>4.5179523685150416E-5</v>
      </c>
      <c r="BD120" s="5">
        <f t="shared" si="157"/>
        <v>2.2658208476746444E-3</v>
      </c>
      <c r="BE120" s="5">
        <f t="shared" si="158"/>
        <v>2.8947864446024953E-3</v>
      </c>
      <c r="BF120" s="5">
        <f t="shared" si="159"/>
        <v>1.8491727994413873E-3</v>
      </c>
      <c r="BG120" s="5">
        <f t="shared" si="160"/>
        <v>7.8749390962723064E-4</v>
      </c>
      <c r="BH120" s="5">
        <f t="shared" si="161"/>
        <v>2.5152327214389598E-4</v>
      </c>
      <c r="BI120" s="5">
        <f t="shared" si="162"/>
        <v>6.4268643255838341E-5</v>
      </c>
      <c r="BJ120" s="8">
        <f t="shared" si="163"/>
        <v>0.26902982027952538</v>
      </c>
      <c r="BK120" s="8">
        <f t="shared" si="164"/>
        <v>0.23015963924781235</v>
      </c>
      <c r="BL120" s="8">
        <f t="shared" si="165"/>
        <v>0.45292635165252981</v>
      </c>
      <c r="BM120" s="8">
        <f t="shared" si="166"/>
        <v>0.59467788279229661</v>
      </c>
      <c r="BN120" s="8">
        <f t="shared" si="167"/>
        <v>0.40225081391503498</v>
      </c>
    </row>
    <row r="121" spans="1:66" x14ac:dyDescent="0.25">
      <c r="A121" t="s">
        <v>21</v>
      </c>
      <c r="B121" t="s">
        <v>266</v>
      </c>
      <c r="C121" t="s">
        <v>267</v>
      </c>
      <c r="D121" s="4" t="s">
        <v>441</v>
      </c>
      <c r="E121">
        <f>VLOOKUP(A121,home!$A$2:$E$405,3,FALSE)</f>
        <v>1.4057971014492801</v>
      </c>
      <c r="F121">
        <f>VLOOKUP(B121,home!$B$2:$E$405,3,FALSE)</f>
        <v>0.78</v>
      </c>
      <c r="G121">
        <f>VLOOKUP(C121,away!$B$2:$E$405,4,FALSE)</f>
        <v>0.97</v>
      </c>
      <c r="H121">
        <f>VLOOKUP(A121,away!$A$2:$E$405,3,FALSE)</f>
        <v>1.32850241545894</v>
      </c>
      <c r="I121">
        <f>VLOOKUP(C121,away!$B$2:$E$405,3,FALSE)</f>
        <v>0.97</v>
      </c>
      <c r="J121">
        <f>VLOOKUP(B121,home!$B$2:$E$405,4,FALSE)</f>
        <v>1.1299999999999999</v>
      </c>
      <c r="K121" s="3">
        <f t="shared" si="112"/>
        <v>1.0636260869565253</v>
      </c>
      <c r="L121" s="3">
        <f t="shared" si="113"/>
        <v>1.4561714975845439</v>
      </c>
      <c r="M121" s="5">
        <f t="shared" si="114"/>
        <v>8.047589466616549E-2</v>
      </c>
      <c r="N121" s="5">
        <f t="shared" si="115"/>
        <v>8.5596260938099092E-2</v>
      </c>
      <c r="O121" s="5">
        <f t="shared" si="116"/>
        <v>0.11718670405548619</v>
      </c>
      <c r="P121" s="5">
        <f t="shared" si="117"/>
        <v>0.12464283547786914</v>
      </c>
      <c r="Q121" s="5">
        <f t="shared" si="118"/>
        <v>4.5521208039850006E-2</v>
      </c>
      <c r="R121" s="5">
        <f t="shared" si="119"/>
        <v>8.5321969170737075E-2</v>
      </c>
      <c r="S121" s="5">
        <f t="shared" si="120"/>
        <v>4.8262391180644119E-2</v>
      </c>
      <c r="T121" s="5">
        <f t="shared" si="121"/>
        <v>6.6286685683245958E-2</v>
      </c>
      <c r="U121" s="5">
        <f t="shared" si="122"/>
        <v>9.0750672200496346E-2</v>
      </c>
      <c r="V121" s="5">
        <f t="shared" si="123"/>
        <v>8.30553920476804E-3</v>
      </c>
      <c r="W121" s="5">
        <f t="shared" si="124"/>
        <v>1.6139181460319861E-2</v>
      </c>
      <c r="X121" s="5">
        <f t="shared" si="125"/>
        <v>2.3501416036862677E-2</v>
      </c>
      <c r="Y121" s="5">
        <f t="shared" si="126"/>
        <v>1.7111046092877877E-2</v>
      </c>
      <c r="Z121" s="5">
        <f t="shared" si="127"/>
        <v>4.141447320807147E-2</v>
      </c>
      <c r="AA121" s="5">
        <f t="shared" si="128"/>
        <v>4.4049514081666907E-2</v>
      </c>
      <c r="AB121" s="5">
        <f t="shared" si="129"/>
        <v>2.3426106147509864E-2</v>
      </c>
      <c r="AC121" s="5">
        <f t="shared" si="130"/>
        <v>8.0398761094026706E-4</v>
      </c>
      <c r="AD121" s="5">
        <f t="shared" si="131"/>
        <v>4.291513605830328E-3</v>
      </c>
      <c r="AE121" s="5">
        <f t="shared" si="132"/>
        <v>6.2491797943063938E-3</v>
      </c>
      <c r="AF121" s="5">
        <f t="shared" si="133"/>
        <v>4.549938749875109E-3</v>
      </c>
      <c r="AG121" s="5">
        <f t="shared" si="134"/>
        <v>2.20849704110786E-3</v>
      </c>
      <c r="AH121" s="5">
        <f t="shared" si="135"/>
        <v>1.5076643868268107E-2</v>
      </c>
      <c r="AI121" s="5">
        <f t="shared" si="136"/>
        <v>1.6035911722043095E-2</v>
      </c>
      <c r="AJ121" s="5">
        <f t="shared" si="137"/>
        <v>8.5281070178484866E-3</v>
      </c>
      <c r="AK121" s="5">
        <f t="shared" si="138"/>
        <v>3.023572365513556E-3</v>
      </c>
      <c r="AL121" s="5">
        <f t="shared" si="139"/>
        <v>4.9809347722010301E-5</v>
      </c>
      <c r="AM121" s="5">
        <f t="shared" si="140"/>
        <v>9.1291316473800016E-4</v>
      </c>
      <c r="AN121" s="5">
        <f t="shared" si="141"/>
        <v>1.3293581302611789E-3</v>
      </c>
      <c r="AO121" s="5">
        <f t="shared" si="142"/>
        <v>9.6788670968430551E-4</v>
      </c>
      <c r="AP121" s="5">
        <f t="shared" si="143"/>
        <v>4.6980301317772364E-4</v>
      </c>
      <c r="AQ121" s="5">
        <f t="shared" si="144"/>
        <v>1.7102843931718432E-4</v>
      </c>
      <c r="AR121" s="5">
        <f t="shared" si="145"/>
        <v>4.3908358160409579E-3</v>
      </c>
      <c r="AS121" s="5">
        <f t="shared" si="146"/>
        <v>4.6702075174842057E-3</v>
      </c>
      <c r="AT121" s="5">
        <f t="shared" si="147"/>
        <v>2.4836772735483364E-3</v>
      </c>
      <c r="AU121" s="5">
        <f t="shared" si="148"/>
        <v>8.8056797990902292E-4</v>
      </c>
      <c r="AV121" s="5">
        <f t="shared" si="149"/>
        <v>2.3414876869246154E-4</v>
      </c>
      <c r="AW121" s="5">
        <f t="shared" si="150"/>
        <v>2.1429392542976323E-6</v>
      </c>
      <c r="AX121" s="5">
        <f t="shared" si="151"/>
        <v>1.6183304285689607E-4</v>
      </c>
      <c r="AY121" s="5">
        <f t="shared" si="152"/>
        <v>2.3565666437558999E-4</v>
      </c>
      <c r="AZ121" s="5">
        <f t="shared" si="153"/>
        <v>1.7157825893979062E-4</v>
      </c>
      <c r="BA121" s="5">
        <f t="shared" si="154"/>
        <v>8.3282456757767805E-5</v>
      </c>
      <c r="BB121" s="5">
        <f t="shared" si="155"/>
        <v>3.0318384944869702E-5</v>
      </c>
      <c r="BC121" s="5">
        <f t="shared" si="156"/>
        <v>8.8297536019031178E-6</v>
      </c>
      <c r="BD121" s="5">
        <f t="shared" si="157"/>
        <v>1.0656349943153703E-3</v>
      </c>
      <c r="BE121" s="5">
        <f t="shared" si="158"/>
        <v>1.1334371791275962E-3</v>
      </c>
      <c r="BF121" s="5">
        <f t="shared" si="159"/>
        <v>6.0277667582326363E-4</v>
      </c>
      <c r="BG121" s="5">
        <f t="shared" si="160"/>
        <v>2.1370966567151996E-4</v>
      </c>
      <c r="BH121" s="5">
        <f t="shared" si="161"/>
        <v>5.6826793860746502E-5</v>
      </c>
      <c r="BI121" s="5">
        <f t="shared" si="162"/>
        <v>1.2088492077678182E-5</v>
      </c>
      <c r="BJ121" s="8">
        <f t="shared" si="163"/>
        <v>0.27599741546103035</v>
      </c>
      <c r="BK121" s="8">
        <f t="shared" si="164"/>
        <v>0.2627761141524847</v>
      </c>
      <c r="BL121" s="8">
        <f t="shared" si="165"/>
        <v>0.41914311178612085</v>
      </c>
      <c r="BM121" s="8">
        <f t="shared" si="166"/>
        <v>0.46035272853437909</v>
      </c>
      <c r="BN121" s="8">
        <f t="shared" si="167"/>
        <v>0.538744872348207</v>
      </c>
    </row>
    <row r="122" spans="1:66" x14ac:dyDescent="0.25">
      <c r="A122" t="s">
        <v>21</v>
      </c>
      <c r="B122" t="s">
        <v>268</v>
      </c>
      <c r="C122" t="s">
        <v>269</v>
      </c>
      <c r="D122" s="4" t="s">
        <v>441</v>
      </c>
      <c r="E122">
        <f>VLOOKUP(A122,home!$A$2:$E$405,3,FALSE)</f>
        <v>1.4057971014492801</v>
      </c>
      <c r="F122">
        <f>VLOOKUP(B122,home!$B$2:$E$405,3,FALSE)</f>
        <v>0.71</v>
      </c>
      <c r="G122">
        <f>VLOOKUP(C122,away!$B$2:$E$405,4,FALSE)</f>
        <v>0.92</v>
      </c>
      <c r="H122">
        <f>VLOOKUP(A122,away!$A$2:$E$405,3,FALSE)</f>
        <v>1.32850241545894</v>
      </c>
      <c r="I122">
        <f>VLOOKUP(C122,away!$B$2:$E$405,3,FALSE)</f>
        <v>0.92</v>
      </c>
      <c r="J122">
        <f>VLOOKUP(B122,home!$B$2:$E$405,4,FALSE)</f>
        <v>1.58</v>
      </c>
      <c r="K122" s="3">
        <f t="shared" si="112"/>
        <v>0.91826666666666967</v>
      </c>
      <c r="L122" s="3">
        <f t="shared" si="113"/>
        <v>1.9311111111111152</v>
      </c>
      <c r="M122" s="5">
        <f t="shared" si="114"/>
        <v>5.7880324096556454E-2</v>
      </c>
      <c r="N122" s="5">
        <f t="shared" si="115"/>
        <v>5.3149572273731412E-2</v>
      </c>
      <c r="O122" s="5">
        <f t="shared" si="116"/>
        <v>0.11177333697757258</v>
      </c>
      <c r="P122" s="5">
        <f t="shared" si="117"/>
        <v>0.10263772956860598</v>
      </c>
      <c r="Q122" s="5">
        <f t="shared" si="118"/>
        <v>2.4402740283279295E-2</v>
      </c>
      <c r="R122" s="5">
        <f t="shared" si="119"/>
        <v>0.10792336648167868</v>
      </c>
      <c r="S122" s="5">
        <f t="shared" si="120"/>
        <v>4.5501229024843354E-2</v>
      </c>
      <c r="T122" s="5">
        <f t="shared" si="121"/>
        <v>4.7124402902599442E-2</v>
      </c>
      <c r="U122" s="5">
        <f t="shared" si="122"/>
        <v>9.9102429994576469E-2</v>
      </c>
      <c r="V122" s="5">
        <f t="shared" si="123"/>
        <v>8.9651322459776469E-3</v>
      </c>
      <c r="W122" s="5">
        <f t="shared" si="124"/>
        <v>7.4694076591531131E-3</v>
      </c>
      <c r="X122" s="5">
        <f t="shared" si="125"/>
        <v>1.4424256124009041E-2</v>
      </c>
      <c r="Y122" s="5">
        <f t="shared" si="126"/>
        <v>1.392742063529321E-2</v>
      </c>
      <c r="Z122" s="5">
        <f t="shared" si="127"/>
        <v>6.9470670720428854E-2</v>
      </c>
      <c r="AA122" s="5">
        <f t="shared" si="128"/>
        <v>6.379260123354602E-2</v>
      </c>
      <c r="AB122" s="5">
        <f t="shared" si="129"/>
        <v>2.9289309646362185E-2</v>
      </c>
      <c r="AC122" s="5">
        <f t="shared" si="130"/>
        <v>9.9360278446525979E-4</v>
      </c>
      <c r="AD122" s="5">
        <f t="shared" si="131"/>
        <v>1.714727018286255E-3</v>
      </c>
      <c r="AE122" s="5">
        <f t="shared" si="132"/>
        <v>3.3113283975350193E-3</v>
      </c>
      <c r="AF122" s="5">
        <f t="shared" si="133"/>
        <v>3.1972715305088211E-3</v>
      </c>
      <c r="AG122" s="5">
        <f t="shared" si="134"/>
        <v>2.0580955259349412E-3</v>
      </c>
      <c r="AH122" s="5">
        <f t="shared" si="135"/>
        <v>3.3538896031140443E-2</v>
      </c>
      <c r="AI122" s="5">
        <f t="shared" si="136"/>
        <v>3.0797650262195331E-2</v>
      </c>
      <c r="AJ122" s="5">
        <f t="shared" si="137"/>
        <v>1.4140227823715995E-2</v>
      </c>
      <c r="AK122" s="5">
        <f t="shared" si="138"/>
        <v>4.3281666231969945E-3</v>
      </c>
      <c r="AL122" s="5">
        <f t="shared" si="139"/>
        <v>7.0477237632901647E-5</v>
      </c>
      <c r="AM122" s="5">
        <f t="shared" si="140"/>
        <v>3.1491533266499947E-4</v>
      </c>
      <c r="AN122" s="5">
        <f t="shared" si="141"/>
        <v>6.0813649796863357E-4</v>
      </c>
      <c r="AO122" s="5">
        <f t="shared" si="142"/>
        <v>5.8718957414971541E-4</v>
      </c>
      <c r="AP122" s="5">
        <f t="shared" si="143"/>
        <v>3.7797610365637312E-4</v>
      </c>
      <c r="AQ122" s="5">
        <f t="shared" si="144"/>
        <v>1.8247846337632716E-4</v>
      </c>
      <c r="AR122" s="5">
        <f t="shared" si="145"/>
        <v>1.2953466956027164E-2</v>
      </c>
      <c r="AS122" s="5">
        <f t="shared" si="146"/>
        <v>1.1894736923487916E-2</v>
      </c>
      <c r="AT122" s="5">
        <f t="shared" si="147"/>
        <v>5.4612702128041023E-3</v>
      </c>
      <c r="AU122" s="5">
        <f t="shared" si="148"/>
        <v>1.6716341313591991E-3</v>
      </c>
      <c r="AV122" s="5">
        <f t="shared" si="149"/>
        <v>3.837514754223613E-4</v>
      </c>
      <c r="AW122" s="5">
        <f t="shared" si="150"/>
        <v>3.471542248700448E-6</v>
      </c>
      <c r="AX122" s="5">
        <f t="shared" si="151"/>
        <v>4.8196042134752404E-5</v>
      </c>
      <c r="AY122" s="5">
        <f t="shared" si="152"/>
        <v>9.307191247799982E-5</v>
      </c>
      <c r="AZ122" s="5">
        <f t="shared" si="153"/>
        <v>8.9866102159313395E-5</v>
      </c>
      <c r="BA122" s="5">
        <f t="shared" si="154"/>
        <v>5.784714279736555E-5</v>
      </c>
      <c r="BB122" s="5">
        <f t="shared" si="155"/>
        <v>2.792731505050598E-5</v>
      </c>
      <c r="BC122" s="5">
        <f t="shared" si="156"/>
        <v>1.0786149679506558E-5</v>
      </c>
      <c r="BD122" s="5">
        <f t="shared" si="157"/>
        <v>4.1690973276991171E-3</v>
      </c>
      <c r="BE122" s="5">
        <f t="shared" si="158"/>
        <v>3.8283431061151888E-3</v>
      </c>
      <c r="BF122" s="5">
        <f t="shared" si="159"/>
        <v>1.7577199314543592E-3</v>
      </c>
      <c r="BG122" s="5">
        <f t="shared" si="160"/>
        <v>5.3801854079672058E-4</v>
      </c>
      <c r="BH122" s="5">
        <f t="shared" si="161"/>
        <v>1.2351112301556752E-4</v>
      </c>
      <c r="BI122" s="5">
        <f t="shared" si="162"/>
        <v>2.2683229445552445E-5</v>
      </c>
      <c r="BJ122" s="8">
        <f t="shared" si="163"/>
        <v>0.17317761298644599</v>
      </c>
      <c r="BK122" s="8">
        <f t="shared" si="164"/>
        <v>0.21614156687055958</v>
      </c>
      <c r="BL122" s="8">
        <f t="shared" si="165"/>
        <v>0.5374902180316119</v>
      </c>
      <c r="BM122" s="8">
        <f t="shared" si="166"/>
        <v>0.53842339855739274</v>
      </c>
      <c r="BN122" s="8">
        <f t="shared" si="167"/>
        <v>0.45776706968142433</v>
      </c>
    </row>
    <row r="123" spans="1:66" x14ac:dyDescent="0.25">
      <c r="A123" t="s">
        <v>21</v>
      </c>
      <c r="B123" t="s">
        <v>270</v>
      </c>
      <c r="C123" t="s">
        <v>271</v>
      </c>
      <c r="D123" s="4" t="s">
        <v>441</v>
      </c>
      <c r="E123">
        <f>VLOOKUP(A123,home!$A$2:$E$405,3,FALSE)</f>
        <v>1.4057971014492801</v>
      </c>
      <c r="F123">
        <f>VLOOKUP(B123,home!$B$2:$E$405,3,FALSE)</f>
        <v>0.85</v>
      </c>
      <c r="G123">
        <f>VLOOKUP(C123,away!$B$2:$E$405,4,FALSE)</f>
        <v>1.23</v>
      </c>
      <c r="H123">
        <f>VLOOKUP(A123,away!$A$2:$E$405,3,FALSE)</f>
        <v>1.32850241545894</v>
      </c>
      <c r="I123">
        <f>VLOOKUP(C123,away!$B$2:$E$405,3,FALSE)</f>
        <v>0.71</v>
      </c>
      <c r="J123">
        <f>VLOOKUP(B123,home!$B$2:$E$405,4,FALSE)</f>
        <v>1.05</v>
      </c>
      <c r="K123" s="3">
        <f t="shared" si="112"/>
        <v>1.4697608695652222</v>
      </c>
      <c r="L123" s="3">
        <f t="shared" si="113"/>
        <v>0.99039855072463978</v>
      </c>
      <c r="M123" s="5">
        <f t="shared" si="114"/>
        <v>8.5421331988273314E-2</v>
      </c>
      <c r="N123" s="5">
        <f t="shared" si="115"/>
        <v>0.1255489311825041</v>
      </c>
      <c r="O123" s="5">
        <f t="shared" si="116"/>
        <v>8.4601163402154192E-2</v>
      </c>
      <c r="P123" s="5">
        <f t="shared" si="117"/>
        <v>0.12434347948817959</v>
      </c>
      <c r="Q123" s="5">
        <f t="shared" si="118"/>
        <v>9.2263453133890769E-2</v>
      </c>
      <c r="R123" s="5">
        <f t="shared" si="119"/>
        <v>4.1894434811555969E-2</v>
      </c>
      <c r="S123" s="5">
        <f t="shared" si="120"/>
        <v>4.5250116485393489E-2</v>
      </c>
      <c r="T123" s="5">
        <f t="shared" si="121"/>
        <v>9.1377590268656134E-2</v>
      </c>
      <c r="U123" s="5">
        <f t="shared" si="122"/>
        <v>6.1574800938576014E-2</v>
      </c>
      <c r="V123" s="5">
        <f t="shared" si="123"/>
        <v>7.318698711271796E-3</v>
      </c>
      <c r="W123" s="5">
        <f t="shared" si="124"/>
        <v>4.5201737702385815E-2</v>
      </c>
      <c r="X123" s="5">
        <f t="shared" si="125"/>
        <v>4.4767735510678218E-2</v>
      </c>
      <c r="Y123" s="5">
        <f t="shared" si="126"/>
        <v>2.2168950184499846E-2</v>
      </c>
      <c r="Z123" s="5">
        <f t="shared" si="127"/>
        <v>1.3830729173597647E-2</v>
      </c>
      <c r="AA123" s="5">
        <f t="shared" si="128"/>
        <v>2.0327864536907964E-2</v>
      </c>
      <c r="AB123" s="5">
        <f t="shared" si="129"/>
        <v>1.4938549929084948E-2</v>
      </c>
      <c r="AC123" s="5">
        <f t="shared" si="130"/>
        <v>6.6584104484149849E-4</v>
      </c>
      <c r="AD123" s="5">
        <f t="shared" si="131"/>
        <v>1.6608936327829414E-2</v>
      </c>
      <c r="AE123" s="5">
        <f t="shared" si="132"/>
        <v>1.6449466468160069E-2</v>
      </c>
      <c r="AF123" s="5">
        <f t="shared" si="133"/>
        <v>8.1457638751296444E-3</v>
      </c>
      <c r="AG123" s="5">
        <f t="shared" si="134"/>
        <v>2.6891842454911758E-3</v>
      </c>
      <c r="AH123" s="5">
        <f t="shared" si="135"/>
        <v>3.4244835322490251E-3</v>
      </c>
      <c r="AI123" s="5">
        <f t="shared" si="136"/>
        <v>5.0331718941701107E-3</v>
      </c>
      <c r="AJ123" s="5">
        <f t="shared" si="137"/>
        <v>3.69877954992335E-3</v>
      </c>
      <c r="AK123" s="5">
        <f t="shared" si="138"/>
        <v>1.8121071492084686E-3</v>
      </c>
      <c r="AL123" s="5">
        <f t="shared" si="139"/>
        <v>3.8769234978917347E-5</v>
      </c>
      <c r="AM123" s="5">
        <f t="shared" si="140"/>
        <v>4.8822329399487909E-3</v>
      </c>
      <c r="AN123" s="5">
        <f t="shared" si="141"/>
        <v>4.8353564280253789E-3</v>
      </c>
      <c r="AO123" s="5">
        <f t="shared" si="142"/>
        <v>2.3944649992767028E-3</v>
      </c>
      <c r="AP123" s="5">
        <f t="shared" si="143"/>
        <v>7.9049155501484088E-4</v>
      </c>
      <c r="AQ123" s="5">
        <f t="shared" si="144"/>
        <v>1.9572542261169128E-4</v>
      </c>
      <c r="AR123" s="5">
        <f t="shared" si="145"/>
        <v>6.7832070546396616E-4</v>
      </c>
      <c r="AS123" s="5">
        <f t="shared" si="146"/>
        <v>9.9696922990681375E-4</v>
      </c>
      <c r="AT123" s="5">
        <f t="shared" si="147"/>
        <v>7.3265318113880447E-4</v>
      </c>
      <c r="AU123" s="5">
        <f t="shared" si="148"/>
        <v>3.5894165886676523E-4</v>
      </c>
      <c r="AV123" s="5">
        <f t="shared" si="149"/>
        <v>1.3188960116480004E-4</v>
      </c>
      <c r="AW123" s="5">
        <f t="shared" si="150"/>
        <v>1.5676222080488214E-6</v>
      </c>
      <c r="AX123" s="5">
        <f t="shared" si="151"/>
        <v>1.1959524885398511E-3</v>
      </c>
      <c r="AY123" s="5">
        <f t="shared" si="152"/>
        <v>1.1844696113853946E-3</v>
      </c>
      <c r="AZ123" s="5">
        <f t="shared" si="153"/>
        <v>5.8654849324673609E-4</v>
      </c>
      <c r="BA123" s="5">
        <f t="shared" si="154"/>
        <v>1.9363892588042955E-4</v>
      </c>
      <c r="BB123" s="5">
        <f t="shared" si="155"/>
        <v>4.7944927888963331E-5</v>
      </c>
      <c r="BC123" s="5">
        <f t="shared" si="156"/>
        <v>9.4969174191653318E-6</v>
      </c>
      <c r="BD123" s="5">
        <f t="shared" si="157"/>
        <v>1.1196797393633785E-4</v>
      </c>
      <c r="BE123" s="5">
        <f t="shared" si="158"/>
        <v>1.6456614673612805E-4</v>
      </c>
      <c r="BF123" s="5">
        <f t="shared" si="159"/>
        <v>1.2093644146394478E-4</v>
      </c>
      <c r="BG123" s="5">
        <f t="shared" si="160"/>
        <v>5.9249216456057039E-5</v>
      </c>
      <c r="BH123" s="5">
        <f t="shared" si="161"/>
        <v>2.1770544974878111E-5</v>
      </c>
      <c r="BI123" s="5">
        <f t="shared" si="162"/>
        <v>6.3994990226371233E-6</v>
      </c>
      <c r="BJ123" s="8">
        <f t="shared" si="163"/>
        <v>0.48153807160846318</v>
      </c>
      <c r="BK123" s="8">
        <f t="shared" si="164"/>
        <v>0.26422270656432401</v>
      </c>
      <c r="BL123" s="8">
        <f t="shared" si="165"/>
        <v>0.24068901994296113</v>
      </c>
      <c r="BM123" s="8">
        <f t="shared" si="166"/>
        <v>0.44502483129361065</v>
      </c>
      <c r="BN123" s="8">
        <f t="shared" si="167"/>
        <v>0.55407279400655796</v>
      </c>
    </row>
    <row r="124" spans="1:66" x14ac:dyDescent="0.25">
      <c r="A124" t="s">
        <v>21</v>
      </c>
      <c r="B124" t="s">
        <v>272</v>
      </c>
      <c r="C124" t="s">
        <v>273</v>
      </c>
      <c r="D124" s="4" t="s">
        <v>441</v>
      </c>
      <c r="E124">
        <f>VLOOKUP(A124,home!$A$2:$E$405,3,FALSE)</f>
        <v>1.4057971014492801</v>
      </c>
      <c r="F124">
        <f>VLOOKUP(B124,home!$B$2:$E$405,3,FALSE)</f>
        <v>1.29</v>
      </c>
      <c r="G124">
        <f>VLOOKUP(C124,away!$B$2:$E$405,4,FALSE)</f>
        <v>1.29</v>
      </c>
      <c r="H124">
        <f>VLOOKUP(A124,away!$A$2:$E$405,3,FALSE)</f>
        <v>1.32850241545894</v>
      </c>
      <c r="I124">
        <f>VLOOKUP(C124,away!$B$2:$E$405,3,FALSE)</f>
        <v>1.23</v>
      </c>
      <c r="J124">
        <f>VLOOKUP(B124,home!$B$2:$E$405,4,FALSE)</f>
        <v>0.48</v>
      </c>
      <c r="K124" s="3">
        <f t="shared" si="112"/>
        <v>2.3393869565217473</v>
      </c>
      <c r="L124" s="3">
        <f t="shared" si="113"/>
        <v>0.78434782608695819</v>
      </c>
      <c r="M124" s="5">
        <f t="shared" si="114"/>
        <v>4.3992558577357219E-2</v>
      </c>
      <c r="N124" s="5">
        <f t="shared" si="115"/>
        <v>0.10291561771988837</v>
      </c>
      <c r="O124" s="5">
        <f t="shared" si="116"/>
        <v>3.4505467684153295E-2</v>
      </c>
      <c r="P124" s="5">
        <f t="shared" si="117"/>
        <v>8.0721641028990876E-2</v>
      </c>
      <c r="Q124" s="5">
        <f t="shared" si="118"/>
        <v>0.12037972685814266</v>
      </c>
      <c r="R124" s="5">
        <f t="shared" si="119"/>
        <v>1.3532144283089711E-2</v>
      </c>
      <c r="S124" s="5">
        <f t="shared" si="120"/>
        <v>3.7028895005932969E-2</v>
      </c>
      <c r="T124" s="5">
        <f t="shared" si="121"/>
        <v>9.4419577066126012E-2</v>
      </c>
      <c r="U124" s="5">
        <f t="shared" si="122"/>
        <v>3.1656921829630397E-2</v>
      </c>
      <c r="V124" s="5">
        <f t="shared" si="123"/>
        <v>7.5493403304489233E-3</v>
      </c>
      <c r="W124" s="5">
        <f t="shared" si="124"/>
        <v>9.3871587613863203E-2</v>
      </c>
      <c r="X124" s="5">
        <f t="shared" si="125"/>
        <v>7.3627975676265042E-2</v>
      </c>
      <c r="Y124" s="5">
        <f t="shared" si="126"/>
        <v>2.8874971330430953E-2</v>
      </c>
      <c r="Z124" s="5">
        <f t="shared" si="127"/>
        <v>3.537969316912159E-3</v>
      </c>
      <c r="AA124" s="5">
        <f t="shared" si="128"/>
        <v>8.2766792725584605E-3</v>
      </c>
      <c r="AB124" s="5">
        <f t="shared" si="129"/>
        <v>9.6811777667685853E-3</v>
      </c>
      <c r="AC124" s="5">
        <f t="shared" si="130"/>
        <v>8.6576451772038229E-4</v>
      </c>
      <c r="AD124" s="5">
        <f t="shared" si="131"/>
        <v>5.4900491912965019E-2</v>
      </c>
      <c r="AE124" s="5">
        <f t="shared" si="132"/>
        <v>4.3061081483038742E-2</v>
      </c>
      <c r="AF124" s="5">
        <f t="shared" si="133"/>
        <v>1.6887432825087399E-2</v>
      </c>
      <c r="AG124" s="5">
        <f t="shared" si="134"/>
        <v>4.4152070748489482E-3</v>
      </c>
      <c r="AH124" s="5">
        <f t="shared" si="135"/>
        <v>6.9374963562060282E-4</v>
      </c>
      <c r="AI124" s="5">
        <f t="shared" si="136"/>
        <v>1.6229488486625531E-3</v>
      </c>
      <c r="AJ124" s="5">
        <f t="shared" si="137"/>
        <v>1.8983526838315826E-3</v>
      </c>
      <c r="AK124" s="5">
        <f t="shared" si="138"/>
        <v>1.4803271691445521E-3</v>
      </c>
      <c r="AL124" s="5">
        <f t="shared" si="139"/>
        <v>6.3543412681645704E-5</v>
      </c>
      <c r="AM124" s="5">
        <f t="shared" si="140"/>
        <v>2.5686698937563576E-2</v>
      </c>
      <c r="AN124" s="5">
        <f t="shared" si="141"/>
        <v>2.0147306471028168E-2</v>
      </c>
      <c r="AO124" s="5">
        <f t="shared" si="142"/>
        <v>7.9012480160293233E-3</v>
      </c>
      <c r="AP124" s="5">
        <f t="shared" si="143"/>
        <v>2.065775568248831E-3</v>
      </c>
      <c r="AQ124" s="5">
        <f t="shared" si="144"/>
        <v>4.0507164403488018E-4</v>
      </c>
      <c r="AR124" s="5">
        <f t="shared" si="145"/>
        <v>1.0882820370952788E-4</v>
      </c>
      <c r="AS124" s="5">
        <f t="shared" si="146"/>
        <v>2.5459128025976112E-4</v>
      </c>
      <c r="AT124" s="5">
        <f t="shared" si="147"/>
        <v>2.9779376014192897E-4</v>
      </c>
      <c r="AU124" s="5">
        <f t="shared" si="148"/>
        <v>2.3221827940319816E-4</v>
      </c>
      <c r="AV124" s="5">
        <f t="shared" si="149"/>
        <v>1.3581210347544118E-4</v>
      </c>
      <c r="AW124" s="5">
        <f t="shared" si="150"/>
        <v>3.2387602169538513E-6</v>
      </c>
      <c r="AX124" s="5">
        <f t="shared" si="151"/>
        <v>1.0015188075106212E-2</v>
      </c>
      <c r="AY124" s="5">
        <f t="shared" si="152"/>
        <v>7.8553909945615844E-3</v>
      </c>
      <c r="AZ124" s="5">
        <f t="shared" si="153"/>
        <v>3.0806794248237233E-3</v>
      </c>
      <c r="BA124" s="5">
        <f t="shared" si="154"/>
        <v>8.0544140324376959E-4</v>
      </c>
      <c r="BB124" s="5">
        <f t="shared" si="155"/>
        <v>1.5793655341866987E-4</v>
      </c>
      <c r="BC124" s="5">
        <f t="shared" si="156"/>
        <v>2.4775438466720101E-5</v>
      </c>
      <c r="BD124" s="5">
        <f t="shared" si="157"/>
        <v>1.4226527499419469E-5</v>
      </c>
      <c r="BE124" s="5">
        <f t="shared" si="158"/>
        <v>3.3281352868739852E-5</v>
      </c>
      <c r="BF124" s="5">
        <f t="shared" si="159"/>
        <v>3.8928981398263834E-5</v>
      </c>
      <c r="BG124" s="5">
        <f t="shared" si="160"/>
        <v>3.0356650437925382E-5</v>
      </c>
      <c r="BH124" s="5">
        <f t="shared" si="161"/>
        <v>1.7753988019543212E-5</v>
      </c>
      <c r="BI124" s="5">
        <f t="shared" si="162"/>
        <v>8.3066895998325407E-6</v>
      </c>
      <c r="BJ124" s="8">
        <f t="shared" si="163"/>
        <v>0.71149918208718188</v>
      </c>
      <c r="BK124" s="8">
        <f t="shared" si="164"/>
        <v>0.17807713386769361</v>
      </c>
      <c r="BL124" s="8">
        <f t="shared" si="165"/>
        <v>0.10451986699027331</v>
      </c>
      <c r="BM124" s="8">
        <f t="shared" si="166"/>
        <v>0.59373484387609399</v>
      </c>
      <c r="BN124" s="8">
        <f t="shared" si="167"/>
        <v>0.39604715615162212</v>
      </c>
    </row>
    <row r="125" spans="1:66" x14ac:dyDescent="0.25">
      <c r="A125" t="s">
        <v>21</v>
      </c>
      <c r="B125" t="s">
        <v>274</v>
      </c>
      <c r="C125" t="s">
        <v>275</v>
      </c>
      <c r="D125" s="4" t="s">
        <v>441</v>
      </c>
      <c r="E125">
        <f>VLOOKUP(A125,home!$A$2:$E$405,3,FALSE)</f>
        <v>1.4057971014492801</v>
      </c>
      <c r="F125">
        <f>VLOOKUP(B125,home!$B$2:$E$405,3,FALSE)</f>
        <v>1.56</v>
      </c>
      <c r="G125">
        <f>VLOOKUP(C125,away!$B$2:$E$405,4,FALSE)</f>
        <v>0.56999999999999995</v>
      </c>
      <c r="H125">
        <f>VLOOKUP(A125,away!$A$2:$E$405,3,FALSE)</f>
        <v>1.32850241545894</v>
      </c>
      <c r="I125">
        <f>VLOOKUP(C125,away!$B$2:$E$405,3,FALSE)</f>
        <v>0.64</v>
      </c>
      <c r="J125">
        <f>VLOOKUP(B125,home!$B$2:$E$405,4,FALSE)</f>
        <v>0.68</v>
      </c>
      <c r="K125" s="3">
        <f t="shared" si="112"/>
        <v>1.2500347826086997</v>
      </c>
      <c r="L125" s="3">
        <f t="shared" si="113"/>
        <v>0.57816425120773074</v>
      </c>
      <c r="M125" s="5">
        <f t="shared" si="114"/>
        <v>0.16070272749139991</v>
      </c>
      <c r="N125" s="5">
        <f t="shared" si="115"/>
        <v>0.20088399902433721</v>
      </c>
      <c r="O125" s="5">
        <f t="shared" si="116"/>
        <v>9.2912572107105226E-2</v>
      </c>
      <c r="P125" s="5">
        <f t="shared" si="117"/>
        <v>0.11614394687552043</v>
      </c>
      <c r="Q125" s="5">
        <f t="shared" si="118"/>
        <v>0.12555599302497683</v>
      </c>
      <c r="R125" s="5">
        <f t="shared" si="119"/>
        <v>2.6859363840044392E-2</v>
      </c>
      <c r="S125" s="5">
        <f t="shared" si="120"/>
        <v>2.0985045814710279E-2</v>
      </c>
      <c r="T125" s="5">
        <f t="shared" si="121"/>
        <v>7.2591986691928789E-2</v>
      </c>
      <c r="U125" s="5">
        <f t="shared" si="122"/>
        <v>3.3575139038797865E-2</v>
      </c>
      <c r="V125" s="5">
        <f t="shared" si="123"/>
        <v>1.6851584595085531E-3</v>
      </c>
      <c r="W125" s="5">
        <f t="shared" si="124"/>
        <v>5.2316452815398755E-2</v>
      </c>
      <c r="X125" s="5">
        <f t="shared" si="125"/>
        <v>3.0247502767859594E-2</v>
      </c>
      <c r="Y125" s="5">
        <f t="shared" si="126"/>
        <v>8.744012394341652E-3</v>
      </c>
      <c r="Z125" s="5">
        <f t="shared" si="127"/>
        <v>5.1763746608317557E-3</v>
      </c>
      <c r="AA125" s="5">
        <f t="shared" si="128"/>
        <v>6.4706483738540066E-3</v>
      </c>
      <c r="AB125" s="5">
        <f t="shared" si="129"/>
        <v>4.0442677666739655E-3</v>
      </c>
      <c r="AC125" s="5">
        <f t="shared" si="130"/>
        <v>7.611917889215251E-5</v>
      </c>
      <c r="AD125" s="5">
        <f t="shared" si="131"/>
        <v>1.6349346430488826E-2</v>
      </c>
      <c r="AE125" s="5">
        <f t="shared" si="132"/>
        <v>9.4526076367193561E-3</v>
      </c>
      <c r="AF125" s="5">
        <f t="shared" si="133"/>
        <v>2.7325799081221618E-3</v>
      </c>
      <c r="AG125" s="5">
        <f t="shared" si="134"/>
        <v>5.2662667214824655E-4</v>
      </c>
      <c r="AH125" s="5">
        <f t="shared" si="135"/>
        <v>7.4819869493761575E-4</v>
      </c>
      <c r="AI125" s="5">
        <f t="shared" si="136"/>
        <v>9.3527439297445543E-4</v>
      </c>
      <c r="AJ125" s="5">
        <f t="shared" si="137"/>
        <v>5.8456276125065361E-4</v>
      </c>
      <c r="AK125" s="5">
        <f t="shared" si="138"/>
        <v>2.4357459472703388E-4</v>
      </c>
      <c r="AL125" s="5">
        <f t="shared" si="139"/>
        <v>2.2005306337894034E-6</v>
      </c>
      <c r="AM125" s="5">
        <f t="shared" si="140"/>
        <v>4.0874503422060832E-3</v>
      </c>
      <c r="AN125" s="5">
        <f t="shared" si="141"/>
        <v>2.3632176664503627E-3</v>
      </c>
      <c r="AO125" s="5">
        <f t="shared" si="142"/>
        <v>6.8316398628207736E-4</v>
      </c>
      <c r="AP125" s="5">
        <f t="shared" si="143"/>
        <v>1.3166033152695524E-4</v>
      </c>
      <c r="AQ125" s="5">
        <f t="shared" si="144"/>
        <v>1.9030324247760914E-5</v>
      </c>
      <c r="AR125" s="5">
        <f t="shared" si="145"/>
        <v>8.651634764264164E-5</v>
      </c>
      <c r="AS125" s="5">
        <f t="shared" si="146"/>
        <v>1.0814844381756825E-4</v>
      </c>
      <c r="AT125" s="5">
        <f t="shared" si="147"/>
        <v>6.7594658228481558E-5</v>
      </c>
      <c r="AU125" s="5">
        <f t="shared" si="148"/>
        <v>2.8165224634716423E-5</v>
      </c>
      <c r="AV125" s="5">
        <f t="shared" si="149"/>
        <v>8.8018776133457372E-6</v>
      </c>
      <c r="AW125" s="5">
        <f t="shared" si="150"/>
        <v>4.4177206541270602E-8</v>
      </c>
      <c r="AX125" s="5">
        <f t="shared" si="151"/>
        <v>8.5157584999057264E-4</v>
      </c>
      <c r="AY125" s="5">
        <f t="shared" si="152"/>
        <v>4.9235071365638628E-4</v>
      </c>
      <c r="AZ125" s="5">
        <f t="shared" si="153"/>
        <v>1.423297908463682E-4</v>
      </c>
      <c r="BA125" s="5">
        <f t="shared" si="154"/>
        <v>2.7429998983081141E-5</v>
      </c>
      <c r="BB125" s="5">
        <f t="shared" si="155"/>
        <v>3.9647612056704803E-6</v>
      </c>
      <c r="BC125" s="5">
        <f t="shared" si="156"/>
        <v>4.5845663873878687E-7</v>
      </c>
      <c r="BD125" s="5">
        <f t="shared" si="157"/>
        <v>8.3367765586725986E-6</v>
      </c>
      <c r="BE125" s="5">
        <f t="shared" si="158"/>
        <v>1.0421260673177605E-5</v>
      </c>
      <c r="BF125" s="5">
        <f t="shared" si="159"/>
        <v>6.513469160052081E-6</v>
      </c>
      <c r="BG125" s="5">
        <f t="shared" si="160"/>
        <v>2.7140210018380565E-6</v>
      </c>
      <c r="BH125" s="5">
        <f t="shared" si="161"/>
        <v>8.4815516325702047E-7</v>
      </c>
      <c r="BI125" s="5">
        <f t="shared" si="162"/>
        <v>2.1204469102408711E-7</v>
      </c>
      <c r="BJ125" s="8">
        <f t="shared" si="163"/>
        <v>0.52820373958835554</v>
      </c>
      <c r="BK125" s="8">
        <f t="shared" si="164"/>
        <v>0.3000875490643215</v>
      </c>
      <c r="BL125" s="8">
        <f t="shared" si="165"/>
        <v>0.16670187384955001</v>
      </c>
      <c r="BM125" s="8">
        <f t="shared" si="166"/>
        <v>0.27661862826322486</v>
      </c>
      <c r="BN125" s="8">
        <f t="shared" si="167"/>
        <v>0.72305860236338393</v>
      </c>
    </row>
    <row r="126" spans="1:66" x14ac:dyDescent="0.25">
      <c r="A126" t="s">
        <v>175</v>
      </c>
      <c r="B126" t="s">
        <v>276</v>
      </c>
      <c r="C126" t="s">
        <v>277</v>
      </c>
      <c r="D126" s="4" t="s">
        <v>441</v>
      </c>
      <c r="E126">
        <f>VLOOKUP(A126,home!$A$2:$E$405,3,FALSE)</f>
        <v>1.19354838709677</v>
      </c>
      <c r="F126">
        <f>VLOOKUP(B126,home!$B$2:$E$405,3,FALSE)</f>
        <v>2.33</v>
      </c>
      <c r="G126">
        <f>VLOOKUP(C126,away!$B$2:$E$405,4,FALSE)</f>
        <v>1.1200000000000001</v>
      </c>
      <c r="H126">
        <f>VLOOKUP(A126,away!$A$2:$E$405,3,FALSE)</f>
        <v>1.0967741935483899</v>
      </c>
      <c r="I126">
        <f>VLOOKUP(C126,away!$B$2:$E$405,3,FALSE)</f>
        <v>0.84</v>
      </c>
      <c r="J126">
        <f>VLOOKUP(B126,home!$B$2:$E$405,4,FALSE)</f>
        <v>0.2</v>
      </c>
      <c r="K126" s="3">
        <f t="shared" si="112"/>
        <v>3.1146838709677316</v>
      </c>
      <c r="L126" s="3">
        <f t="shared" si="113"/>
        <v>0.1842580645161295</v>
      </c>
      <c r="M126" s="5">
        <f t="shared" si="114"/>
        <v>3.6922212824555919E-2</v>
      </c>
      <c r="N126" s="5">
        <f t="shared" si="115"/>
        <v>0.11500102076508224</v>
      </c>
      <c r="O126" s="5">
        <f t="shared" si="116"/>
        <v>6.8032154727052868E-3</v>
      </c>
      <c r="P126" s="5">
        <f t="shared" si="117"/>
        <v>2.1189865503553267E-2</v>
      </c>
      <c r="Q126" s="5">
        <f t="shared" si="118"/>
        <v>0.17909591226091343</v>
      </c>
      <c r="R126" s="5">
        <f t="shared" si="119"/>
        <v>6.2677365774343053E-4</v>
      </c>
      <c r="S126" s="5">
        <f t="shared" si="120"/>
        <v>3.0402457335930093E-3</v>
      </c>
      <c r="T126" s="5">
        <f t="shared" si="121"/>
        <v>3.2999866155946446E-2</v>
      </c>
      <c r="U126" s="5">
        <f t="shared" si="122"/>
        <v>1.9522018025209123E-3</v>
      </c>
      <c r="V126" s="5">
        <f t="shared" si="123"/>
        <v>1.9386823529873127E-4</v>
      </c>
      <c r="W126" s="5">
        <f t="shared" si="124"/>
        <v>0.18594238309177305</v>
      </c>
      <c r="X126" s="5">
        <f t="shared" si="125"/>
        <v>3.4261383620006781E-2</v>
      </c>
      <c r="Y126" s="5">
        <f t="shared" si="126"/>
        <v>3.1564681167335355E-3</v>
      </c>
      <c r="Z126" s="5">
        <f t="shared" si="127"/>
        <v>3.8496033688499851E-5</v>
      </c>
      <c r="AA126" s="5">
        <f t="shared" si="128"/>
        <v>1.199029752258009E-4</v>
      </c>
      <c r="AB126" s="5">
        <f t="shared" si="129"/>
        <v>1.8672993150842281E-4</v>
      </c>
      <c r="AC126" s="5">
        <f t="shared" si="130"/>
        <v>6.9538793810104296E-6</v>
      </c>
      <c r="AD126" s="5">
        <f t="shared" si="131"/>
        <v>0.14478793538631213</v>
      </c>
      <c r="AE126" s="5">
        <f t="shared" si="132"/>
        <v>2.6678344739568285E-2</v>
      </c>
      <c r="AF126" s="5">
        <f t="shared" si="133"/>
        <v>2.4578500831034587E-3</v>
      </c>
      <c r="AG126" s="5">
        <f t="shared" si="134"/>
        <v>1.5095956639448385E-4</v>
      </c>
      <c r="AH126" s="5">
        <f t="shared" si="135"/>
        <v>1.7733011647476739E-6</v>
      </c>
      <c r="AI126" s="5">
        <f t="shared" si="136"/>
        <v>5.5232725362078717E-6</v>
      </c>
      <c r="AJ126" s="5">
        <f t="shared" si="137"/>
        <v>8.6016239417428473E-6</v>
      </c>
      <c r="AK126" s="5">
        <f t="shared" si="138"/>
        <v>8.9304464518254456E-6</v>
      </c>
      <c r="AL126" s="5">
        <f t="shared" si="139"/>
        <v>1.5963481875988079E-7</v>
      </c>
      <c r="AM126" s="5">
        <f t="shared" si="140"/>
        <v>9.0193729411692888E-2</v>
      </c>
      <c r="AN126" s="5">
        <f t="shared" si="141"/>
        <v>1.6618922012890031E-2</v>
      </c>
      <c r="AO126" s="5">
        <f t="shared" si="142"/>
        <v>1.5310852022198079E-3</v>
      </c>
      <c r="AP126" s="5">
        <f t="shared" si="143"/>
        <v>9.4038265323436232E-5</v>
      </c>
      <c r="AQ126" s="5">
        <f t="shared" si="144"/>
        <v>4.3318271897376514E-6</v>
      </c>
      <c r="AR126" s="5">
        <f t="shared" si="145"/>
        <v>6.5349008084120881E-8</v>
      </c>
      <c r="AS126" s="5">
        <f t="shared" si="146"/>
        <v>2.0354150146335122E-7</v>
      </c>
      <c r="AT126" s="5">
        <f t="shared" si="147"/>
        <v>3.1698371584022751E-7</v>
      </c>
      <c r="AU126" s="5">
        <f t="shared" si="148"/>
        <v>3.2910135569565847E-7</v>
      </c>
      <c r="AV126" s="5">
        <f t="shared" si="149"/>
        <v>2.5626167112472049E-7</v>
      </c>
      <c r="AW126" s="5">
        <f t="shared" si="150"/>
        <v>2.5448699971232206E-9</v>
      </c>
      <c r="AX126" s="5">
        <f t="shared" si="151"/>
        <v>4.68208257101713E-2</v>
      </c>
      <c r="AY126" s="5">
        <f t="shared" si="152"/>
        <v>8.6271147244031954E-3</v>
      </c>
      <c r="AZ126" s="5">
        <f t="shared" si="153"/>
        <v>7.9480773073856744E-4</v>
      </c>
      <c r="BA126" s="5">
        <f t="shared" si="154"/>
        <v>4.8816578042781834E-5</v>
      </c>
      <c r="BB126" s="5">
        <f t="shared" si="155"/>
        <v>2.24871204661589E-6</v>
      </c>
      <c r="BC126" s="5">
        <f t="shared" si="156"/>
        <v>8.2868665872709641E-8</v>
      </c>
      <c r="BD126" s="5">
        <f t="shared" si="157"/>
        <v>2.0068469579381705E-9</v>
      </c>
      <c r="BE126" s="5">
        <f t="shared" si="158"/>
        <v>6.2506938513906768E-9</v>
      </c>
      <c r="BF126" s="5">
        <f t="shared" si="159"/>
        <v>9.7344676606418579E-9</v>
      </c>
      <c r="BG126" s="5">
        <f t="shared" si="160"/>
        <v>1.0106596471686062E-8</v>
      </c>
      <c r="BH126" s="5">
        <f t="shared" si="161"/>
        <v>7.8697132551849888E-9</v>
      </c>
      <c r="BI126" s="5">
        <f t="shared" si="162"/>
        <v>4.9023337890131294E-9</v>
      </c>
      <c r="BJ126" s="8">
        <f t="shared" si="163"/>
        <v>0.88926812682921796</v>
      </c>
      <c r="BK126" s="8">
        <f t="shared" si="164"/>
        <v>6.9980420535603896E-2</v>
      </c>
      <c r="BL126" s="8">
        <f t="shared" si="165"/>
        <v>9.714864591702569E-3</v>
      </c>
      <c r="BM126" s="8">
        <f t="shared" si="166"/>
        <v>0.60073579532612598</v>
      </c>
      <c r="BN126" s="8">
        <f t="shared" si="167"/>
        <v>0.35963900048455355</v>
      </c>
    </row>
    <row r="127" spans="1:66" x14ac:dyDescent="0.25">
      <c r="A127" t="s">
        <v>175</v>
      </c>
      <c r="B127" t="s">
        <v>278</v>
      </c>
      <c r="C127" t="s">
        <v>279</v>
      </c>
      <c r="D127" s="4" t="s">
        <v>441</v>
      </c>
      <c r="E127">
        <f>VLOOKUP(A127,home!$A$2:$E$405,3,FALSE)</f>
        <v>1.19354838709677</v>
      </c>
      <c r="F127">
        <f>VLOOKUP(B127,home!$B$2:$E$405,3,FALSE)</f>
        <v>0.84</v>
      </c>
      <c r="G127">
        <f>VLOOKUP(C127,away!$B$2:$E$405,4,FALSE)</f>
        <v>0.74</v>
      </c>
      <c r="H127">
        <f>VLOOKUP(A127,away!$A$2:$E$405,3,FALSE)</f>
        <v>1.0967741935483899</v>
      </c>
      <c r="I127">
        <f>VLOOKUP(C127,away!$B$2:$E$405,3,FALSE)</f>
        <v>1.4</v>
      </c>
      <c r="J127">
        <f>VLOOKUP(B127,home!$B$2:$E$405,4,FALSE)</f>
        <v>1.62</v>
      </c>
      <c r="K127" s="3">
        <f t="shared" si="112"/>
        <v>0.74190967741935232</v>
      </c>
      <c r="L127" s="3">
        <f t="shared" si="113"/>
        <v>2.4874838709677483</v>
      </c>
      <c r="M127" s="5">
        <f t="shared" si="114"/>
        <v>3.9581495773110785E-2</v>
      </c>
      <c r="N127" s="5">
        <f t="shared" si="115"/>
        <v>2.9365894760804076E-2</v>
      </c>
      <c r="O127" s="5">
        <f t="shared" si="116"/>
        <v>9.8458332324391148E-2</v>
      </c>
      <c r="P127" s="5">
        <f t="shared" si="117"/>
        <v>7.3047189574036428E-2</v>
      </c>
      <c r="Q127" s="5">
        <f t="shared" si="118"/>
        <v>1.0893420754559398E-2</v>
      </c>
      <c r="R127" s="5">
        <f t="shared" si="119"/>
        <v>0.12245675680965278</v>
      </c>
      <c r="S127" s="5">
        <f t="shared" si="120"/>
        <v>3.3701934454749005E-2</v>
      </c>
      <c r="T127" s="5">
        <f t="shared" si="121"/>
        <v>2.7097208426631814E-2</v>
      </c>
      <c r="U127" s="5">
        <f t="shared" si="122"/>
        <v>9.0851852942469558E-2</v>
      </c>
      <c r="V127" s="5">
        <f t="shared" si="123"/>
        <v>6.9107252912082497E-3</v>
      </c>
      <c r="W127" s="5">
        <f t="shared" si="124"/>
        <v>2.6939780926694811E-3</v>
      </c>
      <c r="X127" s="5">
        <f t="shared" si="125"/>
        <v>6.7012270542557905E-3</v>
      </c>
      <c r="Y127" s="5">
        <f t="shared" si="126"/>
        <v>8.3345971065769998E-3</v>
      </c>
      <c r="Z127" s="5">
        <f t="shared" si="127"/>
        <v>0.10153640248501042</v>
      </c>
      <c r="AA127" s="5">
        <f t="shared" si="128"/>
        <v>7.5330839613975603E-2</v>
      </c>
      <c r="AB127" s="5">
        <f t="shared" si="129"/>
        <v>2.7944339458866797E-2</v>
      </c>
      <c r="AC127" s="5">
        <f t="shared" si="130"/>
        <v>7.9710394115511344E-4</v>
      </c>
      <c r="AD127" s="5">
        <f t="shared" si="131"/>
        <v>4.9967210442680406E-4</v>
      </c>
      <c r="AE127" s="5">
        <f t="shared" si="132"/>
        <v>1.2429263005341873E-3</v>
      </c>
      <c r="AF127" s="5">
        <f t="shared" si="133"/>
        <v>1.5458795626902019E-3</v>
      </c>
      <c r="AG127" s="5">
        <f t="shared" si="134"/>
        <v>1.2817834928835177E-3</v>
      </c>
      <c r="AH127" s="5">
        <f t="shared" si="135"/>
        <v>6.3142540874388253E-2</v>
      </c>
      <c r="AI127" s="5">
        <f t="shared" si="136"/>
        <v>4.6846062131555649E-2</v>
      </c>
      <c r="AJ127" s="5">
        <f t="shared" si="137"/>
        <v>1.7377773422194692E-2</v>
      </c>
      <c r="AK127" s="5">
        <f t="shared" si="138"/>
        <v>4.2975794246423536E-3</v>
      </c>
      <c r="AL127" s="5">
        <f t="shared" si="139"/>
        <v>5.884184168636139E-5</v>
      </c>
      <c r="AM127" s="5">
        <f t="shared" si="140"/>
        <v>7.4142313962147847E-5</v>
      </c>
      <c r="AN127" s="5">
        <f t="shared" si="141"/>
        <v>1.844278101370696E-4</v>
      </c>
      <c r="AO127" s="5">
        <f t="shared" si="142"/>
        <v>2.2938060153693146E-4</v>
      </c>
      <c r="AP127" s="5">
        <f t="shared" si="143"/>
        <v>1.9019351554533232E-4</v>
      </c>
      <c r="AQ127" s="5">
        <f t="shared" si="144"/>
        <v>1.1827582557041695E-4</v>
      </c>
      <c r="AR127" s="5">
        <f t="shared" si="145"/>
        <v>3.1413210399392509E-2</v>
      </c>
      <c r="AS127" s="5">
        <f t="shared" si="146"/>
        <v>2.3305764794119537E-2</v>
      </c>
      <c r="AT127" s="5">
        <f t="shared" si="147"/>
        <v>8.645386220208261E-3</v>
      </c>
      <c r="AU127" s="5">
        <f t="shared" si="148"/>
        <v>2.1380319006001421E-3</v>
      </c>
      <c r="AV127" s="5">
        <f t="shared" si="149"/>
        <v>3.9655663942163397E-4</v>
      </c>
      <c r="AW127" s="5">
        <f t="shared" si="150"/>
        <v>3.0164426026434589E-6</v>
      </c>
      <c r="AX127" s="5">
        <f t="shared" si="151"/>
        <v>9.167816705796906E-6</v>
      </c>
      <c r="AY127" s="5">
        <f t="shared" si="152"/>
        <v>2.2804796187658474E-5</v>
      </c>
      <c r="AZ127" s="5">
        <f t="shared" si="153"/>
        <v>2.836328134875363E-5</v>
      </c>
      <c r="BA127" s="5">
        <f t="shared" si="154"/>
        <v>2.3517734960915006E-5</v>
      </c>
      <c r="BB127" s="5">
        <f t="shared" si="155"/>
        <v>1.46249965992426E-5</v>
      </c>
      <c r="BC127" s="5">
        <f t="shared" si="156"/>
        <v>7.2758886307148278E-6</v>
      </c>
      <c r="BD127" s="5">
        <f t="shared" si="157"/>
        <v>1.3023309033967537E-2</v>
      </c>
      <c r="BE127" s="5">
        <f t="shared" si="158"/>
        <v>9.6621190043233909E-3</v>
      </c>
      <c r="BF127" s="5">
        <f t="shared" si="159"/>
        <v>3.5842097968424801E-3</v>
      </c>
      <c r="BG127" s="5">
        <f t="shared" si="160"/>
        <v>8.8638664472622918E-4</v>
      </c>
      <c r="BH127" s="5">
        <f t="shared" si="161"/>
        <v>1.6440470741441464E-4</v>
      </c>
      <c r="BI127" s="5">
        <f t="shared" si="162"/>
        <v>2.4394688688810279E-5</v>
      </c>
      <c r="BJ127" s="8">
        <f t="shared" si="163"/>
        <v>9.0558762237217233E-2</v>
      </c>
      <c r="BK127" s="8">
        <f t="shared" si="164"/>
        <v>0.15412009567213361</v>
      </c>
      <c r="BL127" s="8">
        <f t="shared" si="165"/>
        <v>0.63994985083184153</v>
      </c>
      <c r="BM127" s="8">
        <f t="shared" si="166"/>
        <v>0.61234223287606304</v>
      </c>
      <c r="BN127" s="8">
        <f t="shared" si="167"/>
        <v>0.37380308999655465</v>
      </c>
    </row>
    <row r="128" spans="1:66" x14ac:dyDescent="0.25">
      <c r="A128" t="s">
        <v>175</v>
      </c>
      <c r="B128" t="s">
        <v>280</v>
      </c>
      <c r="C128" t="s">
        <v>281</v>
      </c>
      <c r="D128" s="4" t="s">
        <v>441</v>
      </c>
      <c r="E128">
        <f>VLOOKUP(A128,home!$A$2:$E$405,3,FALSE)</f>
        <v>1.19354838709677</v>
      </c>
      <c r="F128">
        <f>VLOOKUP(B128,home!$B$2:$E$405,3,FALSE)</f>
        <v>0.63</v>
      </c>
      <c r="G128">
        <f>VLOOKUP(C128,away!$B$2:$E$405,4,FALSE)</f>
        <v>1.56</v>
      </c>
      <c r="H128">
        <f>VLOOKUP(A128,away!$A$2:$E$405,3,FALSE)</f>
        <v>1.0967741935483899</v>
      </c>
      <c r="I128">
        <f>VLOOKUP(C128,away!$B$2:$E$405,3,FALSE)</f>
        <v>0.36</v>
      </c>
      <c r="J128">
        <f>VLOOKUP(B128,home!$B$2:$E$405,4,FALSE)</f>
        <v>0.91</v>
      </c>
      <c r="K128" s="3">
        <f t="shared" si="112"/>
        <v>1.1730193548387056</v>
      </c>
      <c r="L128" s="3">
        <f t="shared" si="113"/>
        <v>0.35930322580645252</v>
      </c>
      <c r="M128" s="5">
        <f t="shared" si="114"/>
        <v>0.21603332935214545</v>
      </c>
      <c r="N128" s="5">
        <f t="shared" si="115"/>
        <v>0.25341127662031127</v>
      </c>
      <c r="O128" s="5">
        <f t="shared" si="116"/>
        <v>7.7621472117933618E-2</v>
      </c>
      <c r="P128" s="5">
        <f t="shared" si="117"/>
        <v>9.1051489145409073E-2</v>
      </c>
      <c r="Q128" s="5">
        <f t="shared" si="118"/>
        <v>0.14862816610500518</v>
      </c>
      <c r="R128" s="5">
        <f t="shared" si="119"/>
        <v>1.3944822661909582E-2</v>
      </c>
      <c r="S128" s="5">
        <f t="shared" si="120"/>
        <v>9.5938595452588881E-3</v>
      </c>
      <c r="T128" s="5">
        <f t="shared" si="121"/>
        <v>5.3402579527225588E-2</v>
      </c>
      <c r="U128" s="5">
        <f t="shared" si="122"/>
        <v>1.6357546882213341E-2</v>
      </c>
      <c r="V128" s="5">
        <f t="shared" si="123"/>
        <v>4.492800567534505E-4</v>
      </c>
      <c r="W128" s="5">
        <f t="shared" si="124"/>
        <v>5.8114571838451035E-2</v>
      </c>
      <c r="X128" s="5">
        <f t="shared" si="125"/>
        <v>2.0880753127916273E-2</v>
      </c>
      <c r="Y128" s="5">
        <f t="shared" si="126"/>
        <v>3.7512609780642457E-3</v>
      </c>
      <c r="Z128" s="5">
        <f t="shared" si="127"/>
        <v>1.6701399219076782E-3</v>
      </c>
      <c r="AA128" s="5">
        <f t="shared" si="128"/>
        <v>1.9591064536865111E-3</v>
      </c>
      <c r="AB128" s="5">
        <f t="shared" si="129"/>
        <v>1.1490348941818481E-3</v>
      </c>
      <c r="AC128" s="5">
        <f t="shared" si="130"/>
        <v>1.1834868933595791E-5</v>
      </c>
      <c r="AD128" s="5">
        <f t="shared" si="131"/>
        <v>1.7042379391166866E-2</v>
      </c>
      <c r="AE128" s="5">
        <f t="shared" si="132"/>
        <v>6.1233818906636598E-3</v>
      </c>
      <c r="AF128" s="5">
        <f t="shared" si="133"/>
        <v>1.1000754330801337E-3</v>
      </c>
      <c r="AG128" s="5">
        <f t="shared" si="134"/>
        <v>1.3175355057870743E-4</v>
      </c>
      <c r="AH128" s="5">
        <f t="shared" si="135"/>
        <v>1.5002166537239135E-4</v>
      </c>
      <c r="AI128" s="5">
        <f t="shared" si="136"/>
        <v>1.7597831712695068E-4</v>
      </c>
      <c r="AJ128" s="5">
        <f t="shared" si="137"/>
        <v>1.0321298601092842E-4</v>
      </c>
      <c r="AK128" s="5">
        <f t="shared" si="138"/>
        <v>4.0356943420505201E-5</v>
      </c>
      <c r="AL128" s="5">
        <f t="shared" si="139"/>
        <v>1.995215170689002E-7</v>
      </c>
      <c r="AM128" s="5">
        <f t="shared" si="140"/>
        <v>3.9982081756685973E-3</v>
      </c>
      <c r="AN128" s="5">
        <f t="shared" si="141"/>
        <v>1.4365690949634583E-3</v>
      </c>
      <c r="AO128" s="5">
        <f t="shared" si="142"/>
        <v>2.5808195495711329E-4</v>
      </c>
      <c r="AP128" s="5">
        <f t="shared" si="143"/>
        <v>3.0909892979508797E-5</v>
      </c>
      <c r="AQ128" s="5">
        <f t="shared" si="144"/>
        <v>2.7765060642174317E-6</v>
      </c>
      <c r="AR128" s="5">
        <f t="shared" si="145"/>
        <v>1.078065366183128E-5</v>
      </c>
      <c r="AS128" s="5">
        <f t="shared" si="146"/>
        <v>1.2645915403140859E-5</v>
      </c>
      <c r="AT128" s="5">
        <f t="shared" si="147"/>
        <v>7.4169517637685705E-6</v>
      </c>
      <c r="AU128" s="5">
        <f t="shared" si="148"/>
        <v>2.9000759909352022E-6</v>
      </c>
      <c r="AV128" s="5">
        <f t="shared" si="149"/>
        <v>8.5046131696750794E-7</v>
      </c>
      <c r="AW128" s="5">
        <f t="shared" si="150"/>
        <v>2.3358961554880437E-9</v>
      </c>
      <c r="AX128" s="5">
        <f t="shared" si="151"/>
        <v>7.8166259578893644E-4</v>
      </c>
      <c r="AY128" s="5">
        <f t="shared" si="152"/>
        <v>2.8085389215920997E-4</v>
      </c>
      <c r="AZ128" s="5">
        <f t="shared" si="153"/>
        <v>5.0455854716550849E-5</v>
      </c>
      <c r="BA128" s="5">
        <f t="shared" si="154"/>
        <v>6.0429837868261433E-6</v>
      </c>
      <c r="BB128" s="5">
        <f t="shared" si="155"/>
        <v>5.4281589202568115E-7</v>
      </c>
      <c r="BC128" s="5">
        <f t="shared" si="156"/>
        <v>3.9007100204766872E-8</v>
      </c>
      <c r="BD128" s="5">
        <f t="shared" si="157"/>
        <v>6.4558727283302017E-7</v>
      </c>
      <c r="BE128" s="5">
        <f t="shared" si="158"/>
        <v>7.5728636627066888E-7</v>
      </c>
      <c r="BF128" s="5">
        <f t="shared" si="159"/>
        <v>4.4415578239548389E-7</v>
      </c>
      <c r="BG128" s="5">
        <f t="shared" si="160"/>
        <v>1.7366777643781034E-7</v>
      </c>
      <c r="BH128" s="5">
        <f t="shared" si="161"/>
        <v>5.0928915768338221E-8</v>
      </c>
      <c r="BI128" s="5">
        <f t="shared" si="162"/>
        <v>1.1948120783442163E-8</v>
      </c>
      <c r="BJ128" s="8">
        <f t="shared" si="163"/>
        <v>0.56943234123653952</v>
      </c>
      <c r="BK128" s="8">
        <f t="shared" si="164"/>
        <v>0.31742084638217671</v>
      </c>
      <c r="BL128" s="8">
        <f t="shared" si="165"/>
        <v>0.11153823055422682</v>
      </c>
      <c r="BM128" s="8">
        <f t="shared" si="166"/>
        <v>0.19909015053587364</v>
      </c>
      <c r="BN128" s="8">
        <f t="shared" si="167"/>
        <v>0.8006905560027141</v>
      </c>
    </row>
    <row r="129" spans="1:66" x14ac:dyDescent="0.25">
      <c r="A129" t="s">
        <v>175</v>
      </c>
      <c r="B129" t="s">
        <v>282</v>
      </c>
      <c r="C129" t="s">
        <v>283</v>
      </c>
      <c r="D129" s="4" t="s">
        <v>441</v>
      </c>
      <c r="E129">
        <f>VLOOKUP(A129,home!$A$2:$E$405,3,FALSE)</f>
        <v>1.19354838709677</v>
      </c>
      <c r="F129">
        <f>VLOOKUP(B129,home!$B$2:$E$405,3,FALSE)</f>
        <v>1.02</v>
      </c>
      <c r="G129">
        <f>VLOOKUP(C129,away!$B$2:$E$405,4,FALSE)</f>
        <v>0.74</v>
      </c>
      <c r="H129">
        <f>VLOOKUP(A129,away!$A$2:$E$405,3,FALSE)</f>
        <v>1.0967741935483899</v>
      </c>
      <c r="I129">
        <f>VLOOKUP(C129,away!$B$2:$E$405,3,FALSE)</f>
        <v>0.93</v>
      </c>
      <c r="J129">
        <f>VLOOKUP(B129,home!$B$2:$E$405,4,FALSE)</f>
        <v>0.71</v>
      </c>
      <c r="K129" s="3">
        <f t="shared" si="112"/>
        <v>0.90089032258064194</v>
      </c>
      <c r="L129" s="3">
        <f t="shared" si="113"/>
        <v>0.72420000000000184</v>
      </c>
      <c r="M129" s="5">
        <f t="shared" si="114"/>
        <v>0.19689389043672584</v>
      </c>
      <c r="N129" s="5">
        <f t="shared" si="115"/>
        <v>0.17737980046969951</v>
      </c>
      <c r="O129" s="5">
        <f t="shared" si="116"/>
        <v>0.14259055545427721</v>
      </c>
      <c r="P129" s="5">
        <f t="shared" si="117"/>
        <v>0.1284584515001567</v>
      </c>
      <c r="Q129" s="5">
        <f t="shared" si="118"/>
        <v>7.9899872832218735E-2</v>
      </c>
      <c r="R129" s="5">
        <f t="shared" si="119"/>
        <v>5.1632040129993902E-2</v>
      </c>
      <c r="S129" s="5">
        <f t="shared" si="120"/>
        <v>2.0952368970434208E-2</v>
      </c>
      <c r="T129" s="5">
        <f t="shared" si="121"/>
        <v>5.7863487905092957E-2</v>
      </c>
      <c r="U129" s="5">
        <f t="shared" si="122"/>
        <v>4.6514805288206854E-2</v>
      </c>
      <c r="V129" s="5">
        <f t="shared" si="123"/>
        <v>1.5188716155872014E-3</v>
      </c>
      <c r="W129" s="5">
        <f t="shared" si="124"/>
        <v>2.3993674069989944E-2</v>
      </c>
      <c r="X129" s="5">
        <f t="shared" si="125"/>
        <v>1.7376218761486761E-2</v>
      </c>
      <c r="Y129" s="5">
        <f t="shared" si="126"/>
        <v>6.2919288135343705E-3</v>
      </c>
      <c r="Z129" s="5">
        <f t="shared" si="127"/>
        <v>1.2463974487380564E-2</v>
      </c>
      <c r="AA129" s="5">
        <f t="shared" si="128"/>
        <v>1.1228673996573166E-2</v>
      </c>
      <c r="AB129" s="5">
        <f t="shared" si="129"/>
        <v>5.0579018694628325E-3</v>
      </c>
      <c r="AC129" s="5">
        <f t="shared" si="130"/>
        <v>6.193434168179998E-5</v>
      </c>
      <c r="AD129" s="5">
        <f t="shared" si="131"/>
        <v>5.403917193202005E-3</v>
      </c>
      <c r="AE129" s="5">
        <f t="shared" si="132"/>
        <v>3.9135168313169013E-3</v>
      </c>
      <c r="AF129" s="5">
        <f t="shared" si="133"/>
        <v>1.4170844446198534E-3</v>
      </c>
      <c r="AG129" s="5">
        <f t="shared" si="134"/>
        <v>3.4208418493123362E-4</v>
      </c>
      <c r="AH129" s="5">
        <f t="shared" si="135"/>
        <v>2.2566025809402559E-3</v>
      </c>
      <c r="AI129" s="5">
        <f t="shared" si="136"/>
        <v>2.0329514270795764E-3</v>
      </c>
      <c r="AJ129" s="5">
        <f t="shared" si="137"/>
        <v>9.1573313346624788E-4</v>
      </c>
      <c r="AK129" s="5">
        <f t="shared" si="138"/>
        <v>2.7499170600206343E-4</v>
      </c>
      <c r="AL129" s="5">
        <f t="shared" si="139"/>
        <v>1.616299949069754E-6</v>
      </c>
      <c r="AM129" s="5">
        <f t="shared" si="140"/>
        <v>9.7366734067656649E-4</v>
      </c>
      <c r="AN129" s="5">
        <f t="shared" si="141"/>
        <v>7.0512988811797129E-4</v>
      </c>
      <c r="AO129" s="5">
        <f t="shared" si="142"/>
        <v>2.5532753248751802E-4</v>
      </c>
      <c r="AP129" s="5">
        <f t="shared" si="143"/>
        <v>6.1636066342487023E-5</v>
      </c>
      <c r="AQ129" s="5">
        <f t="shared" si="144"/>
        <v>1.1159209811307301E-5</v>
      </c>
      <c r="AR129" s="5">
        <f t="shared" si="145"/>
        <v>3.2684631782338761E-4</v>
      </c>
      <c r="AS129" s="5">
        <f t="shared" si="146"/>
        <v>2.9445268469820667E-4</v>
      </c>
      <c r="AT129" s="5">
        <f t="shared" si="147"/>
        <v>1.3263478705125172E-4</v>
      </c>
      <c r="AU129" s="5">
        <f t="shared" si="148"/>
        <v>3.982979869733898E-5</v>
      </c>
      <c r="AV129" s="5">
        <f t="shared" si="149"/>
        <v>8.9705700491919345E-6</v>
      </c>
      <c r="AW129" s="5">
        <f t="shared" si="150"/>
        <v>2.9292059031382753E-8</v>
      </c>
      <c r="AX129" s="5">
        <f t="shared" si="151"/>
        <v>1.4619458077139123E-4</v>
      </c>
      <c r="AY129" s="5">
        <f t="shared" si="152"/>
        <v>1.058741153946418E-4</v>
      </c>
      <c r="AZ129" s="5">
        <f t="shared" si="153"/>
        <v>3.8337017184399888E-5</v>
      </c>
      <c r="BA129" s="5">
        <f t="shared" si="154"/>
        <v>9.2545559483141588E-6</v>
      </c>
      <c r="BB129" s="5">
        <f t="shared" si="155"/>
        <v>1.6755373544422821E-6</v>
      </c>
      <c r="BC129" s="5">
        <f t="shared" si="156"/>
        <v>2.4268483041742085E-7</v>
      </c>
      <c r="BD129" s="5">
        <f t="shared" si="157"/>
        <v>3.9450350561282968E-5</v>
      </c>
      <c r="BE129" s="5">
        <f t="shared" si="158"/>
        <v>3.554043904307362E-5</v>
      </c>
      <c r="BF129" s="5">
        <f t="shared" si="159"/>
        <v>1.6009018797086116E-5</v>
      </c>
      <c r="BG129" s="5">
        <f t="shared" si="160"/>
        <v>4.8074567027688247E-6</v>
      </c>
      <c r="BH129" s="5">
        <f t="shared" si="161"/>
        <v>1.0827478049374688E-6</v>
      </c>
      <c r="BI129" s="5">
        <f t="shared" si="162"/>
        <v>1.950874038527197E-7</v>
      </c>
      <c r="BJ129" s="8">
        <f t="shared" si="163"/>
        <v>0.37619008403501164</v>
      </c>
      <c r="BK129" s="8">
        <f t="shared" si="164"/>
        <v>0.34799300727992949</v>
      </c>
      <c r="BL129" s="8">
        <f t="shared" si="165"/>
        <v>0.26340407484463441</v>
      </c>
      <c r="BM129" s="8">
        <f t="shared" si="166"/>
        <v>0.22309068500054879</v>
      </c>
      <c r="BN129" s="8">
        <f t="shared" si="167"/>
        <v>0.77685461082307194</v>
      </c>
    </row>
    <row r="130" spans="1:66" x14ac:dyDescent="0.25">
      <c r="A130" t="s">
        <v>175</v>
      </c>
      <c r="B130" t="s">
        <v>284</v>
      </c>
      <c r="C130" t="s">
        <v>285</v>
      </c>
      <c r="D130" s="4" t="s">
        <v>441</v>
      </c>
      <c r="E130">
        <f>VLOOKUP(A130,home!$A$2:$E$405,3,FALSE)</f>
        <v>1.19354838709677</v>
      </c>
      <c r="F130">
        <f>VLOOKUP(B130,home!$B$2:$E$405,3,FALSE)</f>
        <v>1.58</v>
      </c>
      <c r="G130">
        <f>VLOOKUP(C130,away!$B$2:$E$405,4,FALSE)</f>
        <v>1.26</v>
      </c>
      <c r="H130">
        <f>VLOOKUP(A130,away!$A$2:$E$405,3,FALSE)</f>
        <v>1.0967741935483899</v>
      </c>
      <c r="I130">
        <f>VLOOKUP(C130,away!$B$2:$E$405,3,FALSE)</f>
        <v>0.52</v>
      </c>
      <c r="J130">
        <f>VLOOKUP(B130,home!$B$2:$E$405,4,FALSE)</f>
        <v>0.91</v>
      </c>
      <c r="K130" s="3">
        <f t="shared" si="112"/>
        <v>2.3761161290322499</v>
      </c>
      <c r="L130" s="3">
        <f t="shared" si="113"/>
        <v>0.5189935483870981</v>
      </c>
      <c r="M130" s="5">
        <f t="shared" si="114"/>
        <v>5.5292960372914139E-2</v>
      </c>
      <c r="N130" s="5">
        <f t="shared" si="115"/>
        <v>0.13138249496402232</v>
      </c>
      <c r="O130" s="5">
        <f t="shared" si="116"/>
        <v>2.8696689704765913E-2</v>
      </c>
      <c r="P130" s="5">
        <f t="shared" si="117"/>
        <v>6.8186667257327985E-2</v>
      </c>
      <c r="Q130" s="5">
        <f t="shared" si="118"/>
        <v>0.15609003267825591</v>
      </c>
      <c r="R130" s="5">
        <f t="shared" si="119"/>
        <v>7.4466984084199826E-3</v>
      </c>
      <c r="S130" s="5">
        <f t="shared" si="120"/>
        <v>2.1021760999521084E-2</v>
      </c>
      <c r="T130" s="5">
        <f t="shared" si="121"/>
        <v>8.1009719927546131E-2</v>
      </c>
      <c r="U130" s="5">
        <f t="shared" si="122"/>
        <v>1.7694220196285502E-2</v>
      </c>
      <c r="V130" s="5">
        <f t="shared" si="123"/>
        <v>2.8804225765411218E-3</v>
      </c>
      <c r="W130" s="5">
        <f t="shared" si="124"/>
        <v>0.12362934807599162</v>
      </c>
      <c r="X130" s="5">
        <f t="shared" si="125"/>
        <v>6.4162834042742548E-2</v>
      </c>
      <c r="Y130" s="5">
        <f t="shared" si="126"/>
        <v>1.665004845720772E-2</v>
      </c>
      <c r="Z130" s="5">
        <f t="shared" si="127"/>
        <v>1.2882628102514812E-3</v>
      </c>
      <c r="AA130" s="5">
        <f t="shared" si="128"/>
        <v>3.0610620418709566E-3</v>
      </c>
      <c r="AB130" s="5">
        <f t="shared" si="129"/>
        <v>3.6367194448289866E-3</v>
      </c>
      <c r="AC130" s="5">
        <f t="shared" si="130"/>
        <v>2.220065792083597E-4</v>
      </c>
      <c r="AD130" s="5">
        <f t="shared" si="131"/>
        <v>7.3439421996276469E-2</v>
      </c>
      <c r="AE130" s="5">
        <f t="shared" si="132"/>
        <v>3.8114586213345028E-2</v>
      </c>
      <c r="AF130" s="5">
        <f t="shared" si="133"/>
        <v>9.8906121720849505E-3</v>
      </c>
      <c r="AG130" s="5">
        <f t="shared" si="134"/>
        <v>1.7110546356369977E-3</v>
      </c>
      <c r="AH130" s="5">
        <f t="shared" si="135"/>
        <v>1.6715002178688777E-4</v>
      </c>
      <c r="AI130" s="5">
        <f t="shared" si="136"/>
        <v>3.9716786273591594E-4</v>
      </c>
      <c r="AJ130" s="5">
        <f t="shared" si="137"/>
        <v>4.7185848229003833E-4</v>
      </c>
      <c r="AK130" s="5">
        <f t="shared" si="138"/>
        <v>3.7373018346334615E-4</v>
      </c>
      <c r="AL130" s="5">
        <f t="shared" si="139"/>
        <v>1.0951042334013655E-5</v>
      </c>
      <c r="AM130" s="5">
        <f t="shared" si="140"/>
        <v>3.4900119022431654E-2</v>
      </c>
      <c r="AN130" s="5">
        <f t="shared" si="141"/>
        <v>1.8112936610583864E-2</v>
      </c>
      <c r="AO130" s="5">
        <f t="shared" si="142"/>
        <v>4.7002486216187475E-3</v>
      </c>
      <c r="AP130" s="5">
        <f t="shared" si="143"/>
        <v>8.1313290347849378E-4</v>
      </c>
      <c r="AQ130" s="5">
        <f t="shared" si="144"/>
        <v>1.0550268272165182E-4</v>
      </c>
      <c r="AR130" s="5">
        <f t="shared" si="145"/>
        <v>1.7349956584031536E-5</v>
      </c>
      <c r="AS130" s="5">
        <f t="shared" si="146"/>
        <v>4.12255116773266E-5</v>
      </c>
      <c r="AT130" s="5">
        <f t="shared" si="147"/>
        <v>4.8978301612051555E-5</v>
      </c>
      <c r="AU130" s="5">
        <f t="shared" si="148"/>
        <v>3.8792710811000653E-5</v>
      </c>
      <c r="AV130" s="5">
        <f t="shared" si="149"/>
        <v>2.3043996461725599E-5</v>
      </c>
      <c r="AW130" s="5">
        <f t="shared" si="150"/>
        <v>3.7513067502134005E-7</v>
      </c>
      <c r="AX130" s="5">
        <f t="shared" si="151"/>
        <v>1.3821122619057519E-2</v>
      </c>
      <c r="AY130" s="5">
        <f t="shared" si="152"/>
        <v>7.1730734707578445E-3</v>
      </c>
      <c r="AZ130" s="5">
        <f t="shared" si="153"/>
        <v>1.8613894267149851E-3</v>
      </c>
      <c r="BA130" s="5">
        <f t="shared" si="154"/>
        <v>3.2201636783367888E-4</v>
      </c>
      <c r="BB130" s="5">
        <f t="shared" si="155"/>
        <v>4.1781104345181501E-5</v>
      </c>
      <c r="BC130" s="5">
        <f t="shared" si="156"/>
        <v>4.3368247199274716E-6</v>
      </c>
      <c r="BD130" s="5">
        <f t="shared" si="157"/>
        <v>1.5007525886514362E-6</v>
      </c>
      <c r="BE130" s="5">
        <f t="shared" si="158"/>
        <v>3.5659624315815779E-6</v>
      </c>
      <c r="BF130" s="5">
        <f t="shared" si="159"/>
        <v>4.2365704246020249E-6</v>
      </c>
      <c r="BG130" s="5">
        <f t="shared" si="160"/>
        <v>3.3555277725592932E-6</v>
      </c>
      <c r="BH130" s="5">
        <f t="shared" si="161"/>
        <v>1.9932809154484493E-6</v>
      </c>
      <c r="BI130" s="5">
        <f t="shared" si="162"/>
        <v>9.4725338657784547E-7</v>
      </c>
      <c r="BJ130" s="8">
        <f t="shared" si="163"/>
        <v>0.77793581281737345</v>
      </c>
      <c r="BK130" s="8">
        <f t="shared" si="164"/>
        <v>0.15478784229860454</v>
      </c>
      <c r="BL130" s="8">
        <f t="shared" si="165"/>
        <v>6.2130286171113096E-2</v>
      </c>
      <c r="BM130" s="8">
        <f t="shared" si="166"/>
        <v>0.54187396237155305</v>
      </c>
      <c r="BN130" s="8">
        <f t="shared" si="167"/>
        <v>0.44709554338570628</v>
      </c>
    </row>
    <row r="131" spans="1:66" x14ac:dyDescent="0.25">
      <c r="A131" t="s">
        <v>24</v>
      </c>
      <c r="B131" t="s">
        <v>286</v>
      </c>
      <c r="C131" t="s">
        <v>287</v>
      </c>
      <c r="D131" s="4" t="s">
        <v>441</v>
      </c>
      <c r="E131">
        <f>VLOOKUP(A131,home!$A$2:$E$405,3,FALSE)</f>
        <v>1.61578947368421</v>
      </c>
      <c r="F131">
        <f>VLOOKUP(B131,home!$B$2:$E$405,3,FALSE)</f>
        <v>1.72</v>
      </c>
      <c r="G131">
        <f>VLOOKUP(C131,away!$B$2:$E$405,4,FALSE)</f>
        <v>1.44</v>
      </c>
      <c r="H131">
        <f>VLOOKUP(A131,away!$A$2:$E$405,3,FALSE)</f>
        <v>1.46315789473684</v>
      </c>
      <c r="I131">
        <f>VLOOKUP(C131,away!$B$2:$E$405,3,FALSE)</f>
        <v>0.62</v>
      </c>
      <c r="J131">
        <f>VLOOKUP(B131,home!$B$2:$E$405,4,FALSE)</f>
        <v>0.76</v>
      </c>
      <c r="K131" s="3">
        <f t="shared" si="112"/>
        <v>4.0019873684210507</v>
      </c>
      <c r="L131" s="3">
        <f t="shared" si="113"/>
        <v>0.68943999999999905</v>
      </c>
      <c r="M131" s="5">
        <f t="shared" si="114"/>
        <v>9.173582724468235E-3</v>
      </c>
      <c r="N131" s="5">
        <f t="shared" si="115"/>
        <v>3.6712562186487441E-2</v>
      </c>
      <c r="O131" s="5">
        <f t="shared" si="116"/>
        <v>6.3246348735573714E-3</v>
      </c>
      <c r="P131" s="5">
        <f t="shared" si="117"/>
        <v>2.5311108873851868E-2</v>
      </c>
      <c r="Q131" s="5">
        <f t="shared" si="118"/>
        <v>7.3461605066347552E-2</v>
      </c>
      <c r="R131" s="5">
        <f t="shared" si="119"/>
        <v>2.180228133612694E-3</v>
      </c>
      <c r="S131" s="5">
        <f t="shared" si="120"/>
        <v>1.7459161040626021E-2</v>
      </c>
      <c r="T131" s="5">
        <f t="shared" si="121"/>
        <v>5.0647368996942582E-2</v>
      </c>
      <c r="U131" s="5">
        <f t="shared" si="122"/>
        <v>8.7252454509942033E-3</v>
      </c>
      <c r="V131" s="5">
        <f t="shared" si="123"/>
        <v>5.3524553325001115E-3</v>
      </c>
      <c r="W131" s="5">
        <f t="shared" si="124"/>
        <v>9.7997471846486231E-2</v>
      </c>
      <c r="X131" s="5">
        <f t="shared" si="125"/>
        <v>6.7563376989841384E-2</v>
      </c>
      <c r="Y131" s="5">
        <f t="shared" si="126"/>
        <v>2.3290447315938087E-2</v>
      </c>
      <c r="Z131" s="5">
        <f t="shared" si="127"/>
        <v>5.0104549481264462E-4</v>
      </c>
      <c r="AA131" s="5">
        <f t="shared" si="128"/>
        <v>2.0051777412444785E-3</v>
      </c>
      <c r="AB131" s="5">
        <f t="shared" si="129"/>
        <v>4.0123479959497292E-3</v>
      </c>
      <c r="AC131" s="5">
        <f t="shared" si="130"/>
        <v>9.2300756239700548E-4</v>
      </c>
      <c r="AD131" s="5">
        <f t="shared" si="131"/>
        <v>9.8046161116708871E-2</v>
      </c>
      <c r="AE131" s="5">
        <f t="shared" si="132"/>
        <v>6.7596945320303678E-2</v>
      </c>
      <c r="AF131" s="5">
        <f t="shared" si="133"/>
        <v>2.3302018990815049E-2</v>
      </c>
      <c r="AG131" s="5">
        <f t="shared" si="134"/>
        <v>5.3551146576758359E-3</v>
      </c>
      <c r="AH131" s="5">
        <f t="shared" si="135"/>
        <v>8.6360201485907284E-5</v>
      </c>
      <c r="AI131" s="5">
        <f t="shared" si="136"/>
        <v>3.4561243548089773E-4</v>
      </c>
      <c r="AJ131" s="5">
        <f t="shared" si="137"/>
        <v>6.9156830058189427E-4</v>
      </c>
      <c r="AK131" s="5">
        <f t="shared" si="138"/>
        <v>9.2254920110971768E-4</v>
      </c>
      <c r="AL131" s="5">
        <f t="shared" si="139"/>
        <v>1.0186792054932267E-4</v>
      </c>
      <c r="AM131" s="5">
        <f t="shared" si="140"/>
        <v>7.8475899662248799E-2</v>
      </c>
      <c r="AN131" s="5">
        <f t="shared" si="141"/>
        <v>5.4104424263140737E-2</v>
      </c>
      <c r="AO131" s="5">
        <f t="shared" si="142"/>
        <v>1.8650877131989846E-2</v>
      </c>
      <c r="AP131" s="5">
        <f t="shared" si="143"/>
        <v>4.2862202432930215E-3</v>
      </c>
      <c r="AQ131" s="5">
        <f t="shared" si="144"/>
        <v>7.3877292113398393E-4</v>
      </c>
      <c r="AR131" s="5">
        <f t="shared" si="145"/>
        <v>1.190803546248877E-5</v>
      </c>
      <c r="AS131" s="5">
        <f t="shared" si="146"/>
        <v>4.7655807503589979E-5</v>
      </c>
      <c r="AT131" s="5">
        <f t="shared" si="147"/>
        <v>9.5358969830636132E-5</v>
      </c>
      <c r="AU131" s="5">
        <f t="shared" si="148"/>
        <v>1.2720846424261662E-4</v>
      </c>
      <c r="AV131" s="5">
        <f t="shared" si="149"/>
        <v>1.2727166676379815E-4</v>
      </c>
      <c r="AW131" s="5">
        <f t="shared" si="150"/>
        <v>7.8074125853782936E-6</v>
      </c>
      <c r="AX131" s="5">
        <f t="shared" si="151"/>
        <v>5.2343259862299603E-2</v>
      </c>
      <c r="AY131" s="5">
        <f t="shared" si="152"/>
        <v>3.6087537079463786E-2</v>
      </c>
      <c r="AZ131" s="5">
        <f t="shared" si="153"/>
        <v>1.2440095782032739E-2</v>
      </c>
      <c r="BA131" s="5">
        <f t="shared" si="154"/>
        <v>2.85889987865488E-3</v>
      </c>
      <c r="BB131" s="5">
        <f t="shared" si="155"/>
        <v>4.9275998308495432E-4</v>
      </c>
      <c r="BC131" s="5">
        <f t="shared" si="156"/>
        <v>6.7945688547618106E-5</v>
      </c>
      <c r="BD131" s="5">
        <f t="shared" si="157"/>
        <v>1.3683126615430408E-6</v>
      </c>
      <c r="BE131" s="5">
        <f t="shared" si="158"/>
        <v>5.4759699875458376E-6</v>
      </c>
      <c r="BF131" s="5">
        <f t="shared" si="159"/>
        <v>1.0957381360005612E-5</v>
      </c>
      <c r="BG131" s="5">
        <f t="shared" si="160"/>
        <v>1.461710059790491E-5</v>
      </c>
      <c r="BH131" s="5">
        <f t="shared" si="161"/>
        <v>1.4624362988938811E-5</v>
      </c>
      <c r="BI131" s="5">
        <f t="shared" si="162"/>
        <v>1.1705303190587486E-5</v>
      </c>
      <c r="BJ131" s="8">
        <f t="shared" si="163"/>
        <v>0.80451976498343669</v>
      </c>
      <c r="BK131" s="8">
        <f t="shared" si="164"/>
        <v>9.440872053385635E-2</v>
      </c>
      <c r="BL131" s="8">
        <f t="shared" si="165"/>
        <v>2.5761875708606548E-2</v>
      </c>
      <c r="BM131" s="8">
        <f t="shared" si="166"/>
        <v>0.73594795519550882</v>
      </c>
      <c r="BN131" s="8">
        <f t="shared" si="167"/>
        <v>0.15316372185832516</v>
      </c>
    </row>
    <row r="132" spans="1:66" x14ac:dyDescent="0.25">
      <c r="A132" t="s">
        <v>24</v>
      </c>
      <c r="B132" t="s">
        <v>288</v>
      </c>
      <c r="C132" t="s">
        <v>289</v>
      </c>
      <c r="D132" s="4" t="s">
        <v>441</v>
      </c>
      <c r="E132">
        <f>VLOOKUP(A132,home!$A$2:$E$405,3,FALSE)</f>
        <v>1.61578947368421</v>
      </c>
      <c r="F132">
        <f>VLOOKUP(B132,home!$B$2:$E$405,3,FALSE)</f>
        <v>0.89</v>
      </c>
      <c r="G132">
        <f>VLOOKUP(C132,away!$B$2:$E$405,4,FALSE)</f>
        <v>1.1000000000000001</v>
      </c>
      <c r="H132">
        <f>VLOOKUP(A132,away!$A$2:$E$405,3,FALSE)</f>
        <v>1.46315789473684</v>
      </c>
      <c r="I132">
        <f>VLOOKUP(C132,away!$B$2:$E$405,3,FALSE)</f>
        <v>0.83</v>
      </c>
      <c r="J132">
        <f>VLOOKUP(B132,home!$B$2:$E$405,4,FALSE)</f>
        <v>1.29</v>
      </c>
      <c r="K132" s="3">
        <f t="shared" si="112"/>
        <v>1.5818578947368418</v>
      </c>
      <c r="L132" s="3">
        <f t="shared" si="113"/>
        <v>1.5666031578947344</v>
      </c>
      <c r="M132" s="5">
        <f t="shared" si="114"/>
        <v>4.2918124805564908E-2</v>
      </c>
      <c r="N132" s="5">
        <f t="shared" si="115"/>
        <v>6.7890374550983942E-2</v>
      </c>
      <c r="O132" s="5">
        <f t="shared" si="116"/>
        <v>6.7235669851318319E-2</v>
      </c>
      <c r="P132" s="5">
        <f t="shared" si="117"/>
        <v>0.10635727516222775</v>
      </c>
      <c r="Q132" s="5">
        <f t="shared" si="118"/>
        <v>5.369646248005757E-2</v>
      </c>
      <c r="R132" s="5">
        <f t="shared" si="119"/>
        <v>5.2665806356121544E-2</v>
      </c>
      <c r="S132" s="5">
        <f t="shared" si="120"/>
        <v>6.5892149477527362E-2</v>
      </c>
      <c r="T132" s="5">
        <f t="shared" si="121"/>
        <v>8.412104768903432E-2</v>
      </c>
      <c r="U132" s="5">
        <f t="shared" si="122"/>
        <v>8.3309821567112613E-2</v>
      </c>
      <c r="V132" s="5">
        <f t="shared" si="123"/>
        <v>1.8143356306044911E-2</v>
      </c>
      <c r="W132" s="5">
        <f t="shared" si="124"/>
        <v>2.8313391031173217E-2</v>
      </c>
      <c r="X132" s="5">
        <f t="shared" si="125"/>
        <v>4.4355847800144413E-2</v>
      </c>
      <c r="Y132" s="5">
        <f t="shared" si="126"/>
        <v>3.4744005617402228E-2</v>
      </c>
      <c r="Z132" s="5">
        <f t="shared" si="127"/>
        <v>2.7502139516857534E-2</v>
      </c>
      <c r="AA132" s="5">
        <f t="shared" si="128"/>
        <v>4.3504476516895159E-2</v>
      </c>
      <c r="AB132" s="5">
        <f t="shared" si="129"/>
        <v>3.4408949817322086E-2</v>
      </c>
      <c r="AC132" s="5">
        <f t="shared" si="130"/>
        <v>2.8101151141716341E-3</v>
      </c>
      <c r="AD132" s="5">
        <f t="shared" si="131"/>
        <v>1.1196940282358167E-2</v>
      </c>
      <c r="AE132" s="5">
        <f t="shared" si="132"/>
        <v>1.7541162005101064E-2</v>
      </c>
      <c r="AF132" s="5">
        <f t="shared" si="133"/>
        <v>1.3740019895167231E-2</v>
      </c>
      <c r="AG132" s="5">
        <f t="shared" si="134"/>
        <v>7.1750528524351549E-3</v>
      </c>
      <c r="AH132" s="5">
        <f t="shared" si="135"/>
        <v>1.0771234653992646E-2</v>
      </c>
      <c r="AI132" s="5">
        <f t="shared" si="136"/>
        <v>1.7038562573481322E-2</v>
      </c>
      <c r="AJ132" s="5">
        <f t="shared" si="137"/>
        <v>1.3476292360914558E-2</v>
      </c>
      <c r="AK132" s="5">
        <f t="shared" si="138"/>
        <v>7.1058598209648256E-3</v>
      </c>
      <c r="AL132" s="5">
        <f t="shared" si="139"/>
        <v>2.7855474840944968E-4</v>
      </c>
      <c r="AM132" s="5">
        <f t="shared" si="140"/>
        <v>3.5423936765090454E-3</v>
      </c>
      <c r="AN132" s="5">
        <f t="shared" si="141"/>
        <v>5.5495251201254083E-3</v>
      </c>
      <c r="AO132" s="5">
        <f t="shared" si="142"/>
        <v>4.3469517890023113E-3</v>
      </c>
      <c r="AP132" s="5">
        <f t="shared" si="143"/>
        <v>2.2699827999557286E-3</v>
      </c>
      <c r="AQ132" s="5">
        <f t="shared" si="144"/>
        <v>8.8904055569434407E-4</v>
      </c>
      <c r="AR132" s="5">
        <f t="shared" si="145"/>
        <v>3.3748500446740136E-3</v>
      </c>
      <c r="AS132" s="5">
        <f t="shared" si="146"/>
        <v>5.3385331867205716E-3</v>
      </c>
      <c r="AT132" s="5">
        <f t="shared" si="147"/>
        <v>4.2224004338642842E-3</v>
      </c>
      <c r="AU132" s="5">
        <f t="shared" si="148"/>
        <v>2.2264124870161606E-3</v>
      </c>
      <c r="AV132" s="5">
        <f t="shared" si="149"/>
        <v>8.8046704238180045E-4</v>
      </c>
      <c r="AW132" s="5">
        <f t="shared" si="150"/>
        <v>1.9174962765697111E-5</v>
      </c>
      <c r="AX132" s="5">
        <f t="shared" si="151"/>
        <v>9.3392723390861641E-4</v>
      </c>
      <c r="AY132" s="5">
        <f t="shared" si="152"/>
        <v>1.4630933538851327E-3</v>
      </c>
      <c r="AZ132" s="5">
        <f t="shared" si="153"/>
        <v>1.1460433342456238E-3</v>
      </c>
      <c r="BA132" s="5">
        <f t="shared" si="154"/>
        <v>5.9846503550446835E-4</v>
      </c>
      <c r="BB132" s="5">
        <f t="shared" si="155"/>
        <v>2.3438930362772116E-4</v>
      </c>
      <c r="BC132" s="5">
        <f t="shared" si="156"/>
        <v>7.34390046479871E-5</v>
      </c>
      <c r="BD132" s="5">
        <f t="shared" si="157"/>
        <v>8.8117512290124917E-4</v>
      </c>
      <c r="BE132" s="5">
        <f t="shared" si="158"/>
        <v>1.3938938248070477E-3</v>
      </c>
      <c r="BF132" s="5">
        <f t="shared" si="159"/>
        <v>1.1024709755979808E-3</v>
      </c>
      <c r="BG132" s="5">
        <f t="shared" si="160"/>
        <v>5.8131747215596442E-4</v>
      </c>
      <c r="BH132" s="5">
        <f t="shared" si="161"/>
        <v>2.2989040816959424E-4</v>
      </c>
      <c r="BI132" s="5">
        <f t="shared" si="162"/>
        <v>7.2730791417469513E-5</v>
      </c>
      <c r="BJ132" s="8">
        <f t="shared" si="163"/>
        <v>0.38382155541096369</v>
      </c>
      <c r="BK132" s="8">
        <f t="shared" si="164"/>
        <v>0.23786266896783118</v>
      </c>
      <c r="BL132" s="8">
        <f t="shared" si="165"/>
        <v>0.34982081530782921</v>
      </c>
      <c r="BM132" s="8">
        <f t="shared" si="166"/>
        <v>0.6067995476060879</v>
      </c>
      <c r="BN132" s="8">
        <f t="shared" si="167"/>
        <v>0.39076371320627401</v>
      </c>
    </row>
    <row r="133" spans="1:66" x14ac:dyDescent="0.25">
      <c r="A133" t="s">
        <v>24</v>
      </c>
      <c r="B133" t="s">
        <v>290</v>
      </c>
      <c r="C133" t="s">
        <v>291</v>
      </c>
      <c r="D133" s="4" t="s">
        <v>441</v>
      </c>
      <c r="E133">
        <f>VLOOKUP(A133,home!$A$2:$E$405,3,FALSE)</f>
        <v>1.61578947368421</v>
      </c>
      <c r="F133">
        <f>VLOOKUP(B133,home!$B$2:$E$405,3,FALSE)</f>
        <v>0.89</v>
      </c>
      <c r="G133">
        <f>VLOOKUP(C133,away!$B$2:$E$405,4,FALSE)</f>
        <v>1.44</v>
      </c>
      <c r="H133">
        <f>VLOOKUP(A133,away!$A$2:$E$405,3,FALSE)</f>
        <v>1.46315789473684</v>
      </c>
      <c r="I133">
        <f>VLOOKUP(C133,away!$B$2:$E$405,3,FALSE)</f>
        <v>0.76</v>
      </c>
      <c r="J133">
        <f>VLOOKUP(B133,home!$B$2:$E$405,4,FALSE)</f>
        <v>0.91</v>
      </c>
      <c r="K133" s="3">
        <f t="shared" si="112"/>
        <v>2.0707957894736837</v>
      </c>
      <c r="L133" s="3">
        <f t="shared" si="113"/>
        <v>1.0119199999999986</v>
      </c>
      <c r="M133" s="5">
        <f t="shared" si="114"/>
        <v>4.5834610316827819E-2</v>
      </c>
      <c r="N133" s="5">
        <f t="shared" si="115"/>
        <v>9.4914118056254132E-2</v>
      </c>
      <c r="O133" s="5">
        <f t="shared" si="116"/>
        <v>4.6380958871804344E-2</v>
      </c>
      <c r="P133" s="5">
        <f t="shared" si="117"/>
        <v>9.6045494343484542E-2</v>
      </c>
      <c r="Q133" s="5">
        <f t="shared" si="118"/>
        <v>9.8273878016249608E-2</v>
      </c>
      <c r="R133" s="5">
        <f t="shared" si="119"/>
        <v>2.3466909950778093E-2</v>
      </c>
      <c r="S133" s="5">
        <f t="shared" si="120"/>
        <v>5.0315345324849041E-2</v>
      </c>
      <c r="T133" s="5">
        <f t="shared" si="121"/>
        <v>9.9445302642203165E-2</v>
      </c>
      <c r="U133" s="5">
        <f t="shared" si="122"/>
        <v>4.8595178318029369E-2</v>
      </c>
      <c r="V133" s="5">
        <f t="shared" si="123"/>
        <v>1.1714975942569712E-2</v>
      </c>
      <c r="W133" s="5">
        <f t="shared" si="124"/>
        <v>6.7835044270433353E-2</v>
      </c>
      <c r="X133" s="5">
        <f t="shared" si="125"/>
        <v>6.8643637998136831E-2</v>
      </c>
      <c r="Y133" s="5">
        <f t="shared" si="126"/>
        <v>3.4730935081537254E-2</v>
      </c>
      <c r="Z133" s="5">
        <f t="shared" si="127"/>
        <v>7.9155451724637789E-3</v>
      </c>
      <c r="AA133" s="5">
        <f t="shared" si="128"/>
        <v>1.639147761452674E-2</v>
      </c>
      <c r="AB133" s="5">
        <f t="shared" si="129"/>
        <v>1.697170141370706E-2</v>
      </c>
      <c r="AC133" s="5">
        <f t="shared" si="130"/>
        <v>1.5342808740061423E-3</v>
      </c>
      <c r="AD133" s="5">
        <f t="shared" si="131"/>
        <v>3.5118131013493585E-2</v>
      </c>
      <c r="AE133" s="5">
        <f t="shared" si="132"/>
        <v>3.5536739135174383E-2</v>
      </c>
      <c r="AF133" s="5">
        <f t="shared" si="133"/>
        <v>1.7980168532832803E-2</v>
      </c>
      <c r="AG133" s="5">
        <f t="shared" si="134"/>
        <v>6.0648307139147158E-3</v>
      </c>
      <c r="AH133" s="5">
        <f t="shared" si="135"/>
        <v>2.0024746177298835E-3</v>
      </c>
      <c r="AI133" s="5">
        <f t="shared" si="136"/>
        <v>4.1467160069229682E-3</v>
      </c>
      <c r="AJ133" s="5">
        <f t="shared" si="137"/>
        <v>4.2935010236396049E-3</v>
      </c>
      <c r="AK133" s="5">
        <f t="shared" si="138"/>
        <v>2.9636546139512809E-3</v>
      </c>
      <c r="AL133" s="5">
        <f t="shared" si="139"/>
        <v>1.2860217550628652E-4</v>
      </c>
      <c r="AM133" s="5">
        <f t="shared" si="140"/>
        <v>1.4544495567385544E-2</v>
      </c>
      <c r="AN133" s="5">
        <f t="shared" si="141"/>
        <v>1.471786595454876E-2</v>
      </c>
      <c r="AO133" s="5">
        <f t="shared" si="142"/>
        <v>7.4466514583634794E-3</v>
      </c>
      <c r="AP133" s="5">
        <f t="shared" si="143"/>
        <v>2.5118051812490542E-3</v>
      </c>
      <c r="AQ133" s="5">
        <f t="shared" si="144"/>
        <v>6.3543647475238472E-4</v>
      </c>
      <c r="AR133" s="5">
        <f t="shared" si="145"/>
        <v>4.0526882303464437E-4</v>
      </c>
      <c r="AS133" s="5">
        <f t="shared" si="146"/>
        <v>8.3922897234509715E-4</v>
      </c>
      <c r="AT133" s="5">
        <f t="shared" si="147"/>
        <v>8.6893591116827694E-4</v>
      </c>
      <c r="AU133" s="5">
        <f t="shared" si="148"/>
        <v>5.997962753899155E-4</v>
      </c>
      <c r="AV133" s="5">
        <f t="shared" si="149"/>
        <v>3.105139004048588E-4</v>
      </c>
      <c r="AW133" s="5">
        <f t="shared" si="150"/>
        <v>7.485645693632103E-6</v>
      </c>
      <c r="AX133" s="5">
        <f t="shared" si="151"/>
        <v>5.0197800301601059E-3</v>
      </c>
      <c r="AY133" s="5">
        <f t="shared" si="152"/>
        <v>5.0796158081196077E-3</v>
      </c>
      <c r="AZ133" s="5">
        <f t="shared" si="153"/>
        <v>2.5700824142761928E-3</v>
      </c>
      <c r="BA133" s="5">
        <f t="shared" si="154"/>
        <v>8.6690593221812058E-4</v>
      </c>
      <c r="BB133" s="5">
        <f t="shared" si="155"/>
        <v>2.1930986273253981E-4</v>
      </c>
      <c r="BC133" s="5">
        <f t="shared" si="156"/>
        <v>4.4384807259262292E-5</v>
      </c>
      <c r="BD133" s="5">
        <f t="shared" si="157"/>
        <v>6.8349937900869442E-5</v>
      </c>
      <c r="BE133" s="5">
        <f t="shared" si="158"/>
        <v>1.4153876361590819E-4</v>
      </c>
      <c r="BF133" s="5">
        <f t="shared" si="159"/>
        <v>1.4654893787156687E-4</v>
      </c>
      <c r="BG133" s="5">
        <f t="shared" si="160"/>
        <v>1.0115764116542703E-4</v>
      </c>
      <c r="BH133" s="5">
        <f t="shared" si="161"/>
        <v>5.2369204349614032E-5</v>
      </c>
      <c r="BI133" s="5">
        <f t="shared" si="162"/>
        <v>2.1689185573053535E-5</v>
      </c>
      <c r="BJ133" s="8">
        <f t="shared" si="163"/>
        <v>0.61219911895129475</v>
      </c>
      <c r="BK133" s="8">
        <f t="shared" si="164"/>
        <v>0.21065292478536315</v>
      </c>
      <c r="BL133" s="8">
        <f t="shared" si="165"/>
        <v>0.1687679699839085</v>
      </c>
      <c r="BM133" s="8">
        <f t="shared" si="166"/>
        <v>0.58954745917520568</v>
      </c>
      <c r="BN133" s="8">
        <f t="shared" si="167"/>
        <v>0.40491596955539855</v>
      </c>
    </row>
    <row r="134" spans="1:66" x14ac:dyDescent="0.25">
      <c r="A134" t="s">
        <v>24</v>
      </c>
      <c r="B134" t="s">
        <v>292</v>
      </c>
      <c r="C134" t="s">
        <v>293</v>
      </c>
      <c r="D134" s="4" t="s">
        <v>441</v>
      </c>
      <c r="E134">
        <f>VLOOKUP(A134,home!$A$2:$E$405,3,FALSE)</f>
        <v>1.61578947368421</v>
      </c>
      <c r="F134">
        <f>VLOOKUP(B134,home!$B$2:$E$405,3,FALSE)</f>
        <v>1.51</v>
      </c>
      <c r="G134">
        <f>VLOOKUP(C134,away!$B$2:$E$405,4,FALSE)</f>
        <v>0.96</v>
      </c>
      <c r="H134">
        <f>VLOOKUP(A134,away!$A$2:$E$405,3,FALSE)</f>
        <v>1.46315789473684</v>
      </c>
      <c r="I134">
        <f>VLOOKUP(C134,away!$B$2:$E$405,3,FALSE)</f>
        <v>0.34</v>
      </c>
      <c r="J134">
        <f>VLOOKUP(B134,home!$B$2:$E$405,4,FALSE)</f>
        <v>0.76</v>
      </c>
      <c r="K134" s="3">
        <f t="shared" si="112"/>
        <v>2.3422484210526306</v>
      </c>
      <c r="L134" s="3">
        <f t="shared" si="113"/>
        <v>0.37807999999999947</v>
      </c>
      <c r="M134" s="5">
        <f t="shared" si="114"/>
        <v>6.5853123322461876E-2</v>
      </c>
      <c r="N134" s="5">
        <f t="shared" si="115"/>
        <v>0.15424437412342049</v>
      </c>
      <c r="O134" s="5">
        <f t="shared" si="116"/>
        <v>2.4897748865756353E-2</v>
      </c>
      <c r="P134" s="5">
        <f t="shared" si="117"/>
        <v>5.8316712968582742E-2</v>
      </c>
      <c r="Q134" s="5">
        <f t="shared" si="118"/>
        <v>0.1806393208734165</v>
      </c>
      <c r="R134" s="5">
        <f t="shared" si="119"/>
        <v>4.7066704455825739E-3</v>
      </c>
      <c r="S134" s="5">
        <f t="shared" si="120"/>
        <v>1.2910697472947624E-2</v>
      </c>
      <c r="T134" s="5">
        <f t="shared" si="121"/>
        <v>6.8296114435821217E-2</v>
      </c>
      <c r="U134" s="5">
        <f t="shared" si="122"/>
        <v>1.1024191419580866E-2</v>
      </c>
      <c r="V134" s="5">
        <f t="shared" si="123"/>
        <v>1.2703513529095723E-3</v>
      </c>
      <c r="W134" s="5">
        <f t="shared" si="124"/>
        <v>0.14103405469859309</v>
      </c>
      <c r="X134" s="5">
        <f t="shared" si="125"/>
        <v>5.3322155400444E-2</v>
      </c>
      <c r="Y134" s="5">
        <f t="shared" si="126"/>
        <v>1.008002025689992E-2</v>
      </c>
      <c r="Z134" s="5">
        <f t="shared" si="127"/>
        <v>5.9316598735528585E-4</v>
      </c>
      <c r="AA134" s="5">
        <f t="shared" si="128"/>
        <v>1.3893420973050427E-3</v>
      </c>
      <c r="AB134" s="5">
        <f t="shared" si="129"/>
        <v>1.6270921668573438E-3</v>
      </c>
      <c r="AC134" s="5">
        <f t="shared" si="130"/>
        <v>7.0310555786130561E-5</v>
      </c>
      <c r="AD134" s="5">
        <f t="shared" si="131"/>
        <v>8.2584197983107496E-2</v>
      </c>
      <c r="AE134" s="5">
        <f t="shared" si="132"/>
        <v>3.1223433573453238E-2</v>
      </c>
      <c r="AF134" s="5">
        <f t="shared" si="133"/>
        <v>5.9024778827255911E-3</v>
      </c>
      <c r="AG134" s="5">
        <f t="shared" si="134"/>
        <v>7.4386961263362967E-4</v>
      </c>
      <c r="AH134" s="5">
        <f t="shared" si="135"/>
        <v>5.6066049124821529E-5</v>
      </c>
      <c r="AI134" s="5">
        <f t="shared" si="136"/>
        <v>1.3132061503727245E-4</v>
      </c>
      <c r="AJ134" s="5">
        <f t="shared" si="137"/>
        <v>1.537927516113559E-4</v>
      </c>
      <c r="AK134" s="5">
        <f t="shared" si="138"/>
        <v>1.2007360987701258E-4</v>
      </c>
      <c r="AL134" s="5">
        <f t="shared" si="139"/>
        <v>2.490560990016239E-6</v>
      </c>
      <c r="AM134" s="5">
        <f t="shared" si="140"/>
        <v>3.868654146596627E-2</v>
      </c>
      <c r="AN134" s="5">
        <f t="shared" si="141"/>
        <v>1.4626607597452507E-2</v>
      </c>
      <c r="AO134" s="5">
        <f t="shared" si="142"/>
        <v>2.7650139002224181E-3</v>
      </c>
      <c r="AP134" s="5">
        <f t="shared" si="143"/>
        <v>3.484654851320302E-4</v>
      </c>
      <c r="AQ134" s="5">
        <f t="shared" si="144"/>
        <v>3.2936957654679445E-5</v>
      </c>
      <c r="AR134" s="5">
        <f t="shared" si="145"/>
        <v>4.2394903706225017E-6</v>
      </c>
      <c r="AS134" s="5">
        <f t="shared" si="146"/>
        <v>9.929939626658386E-6</v>
      </c>
      <c r="AT134" s="5">
        <f t="shared" si="147"/>
        <v>1.162919270584428E-5</v>
      </c>
      <c r="AU134" s="5">
        <f t="shared" si="148"/>
        <v>9.0794860844601777E-6</v>
      </c>
      <c r="AV134" s="5">
        <f t="shared" si="149"/>
        <v>5.3166029863240448E-6</v>
      </c>
      <c r="AW134" s="5">
        <f t="shared" si="150"/>
        <v>6.1264845098422667E-8</v>
      </c>
      <c r="AX134" s="5">
        <f t="shared" si="151"/>
        <v>1.5102248444107782E-2</v>
      </c>
      <c r="AY134" s="5">
        <f t="shared" si="152"/>
        <v>5.7098580917482617E-3</v>
      </c>
      <c r="AZ134" s="5">
        <f t="shared" si="153"/>
        <v>1.0793915736640898E-3</v>
      </c>
      <c r="BA134" s="5">
        <f t="shared" si="154"/>
        <v>1.3603212205697286E-4</v>
      </c>
      <c r="BB134" s="5">
        <f t="shared" si="155"/>
        <v>1.2857756176825055E-5</v>
      </c>
      <c r="BC134" s="5">
        <f t="shared" si="156"/>
        <v>9.7225209106680268E-7</v>
      </c>
      <c r="BD134" s="5">
        <f t="shared" si="157"/>
        <v>2.6714441988749199E-7</v>
      </c>
      <c r="BE134" s="5">
        <f t="shared" si="158"/>
        <v>6.2571859567449901E-7</v>
      </c>
      <c r="BF134" s="5">
        <f t="shared" si="159"/>
        <v>7.3279419637093258E-7</v>
      </c>
      <c r="BG134" s="5">
        <f t="shared" si="160"/>
        <v>5.7212868313544942E-7</v>
      </c>
      <c r="BH134" s="5">
        <f t="shared" si="161"/>
        <v>3.3501687617823176E-7</v>
      </c>
      <c r="BI134" s="5">
        <f t="shared" si="162"/>
        <v>1.569385498508896E-7</v>
      </c>
      <c r="BJ134" s="8">
        <f t="shared" si="163"/>
        <v>0.80657094448678812</v>
      </c>
      <c r="BK134" s="8">
        <f t="shared" si="164"/>
        <v>0.14413354432542622</v>
      </c>
      <c r="BL134" s="8">
        <f t="shared" si="165"/>
        <v>4.414918247382766E-2</v>
      </c>
      <c r="BM134" s="8">
        <f t="shared" si="166"/>
        <v>0.50107908984727356</v>
      </c>
      <c r="BN134" s="8">
        <f t="shared" si="167"/>
        <v>0.48865795059922057</v>
      </c>
    </row>
    <row r="135" spans="1:66" x14ac:dyDescent="0.25">
      <c r="A135" t="s">
        <v>24</v>
      </c>
      <c r="B135" t="s">
        <v>294</v>
      </c>
      <c r="C135" t="s">
        <v>295</v>
      </c>
      <c r="D135" s="4" t="s">
        <v>441</v>
      </c>
      <c r="E135">
        <f>VLOOKUP(A135,home!$A$2:$E$405,3,FALSE)</f>
        <v>1.61578947368421</v>
      </c>
      <c r="F135">
        <f>VLOOKUP(B135,home!$B$2:$E$405,3,FALSE)</f>
        <v>1.72</v>
      </c>
      <c r="G135">
        <f>VLOOKUP(C135,away!$B$2:$E$405,4,FALSE)</f>
        <v>0.69</v>
      </c>
      <c r="H135">
        <f>VLOOKUP(A135,away!$A$2:$E$405,3,FALSE)</f>
        <v>1.46315789473684</v>
      </c>
      <c r="I135">
        <f>VLOOKUP(C135,away!$B$2:$E$405,3,FALSE)</f>
        <v>1.31</v>
      </c>
      <c r="J135">
        <f>VLOOKUP(B135,home!$B$2:$E$405,4,FALSE)</f>
        <v>0.99</v>
      </c>
      <c r="K135" s="3">
        <f t="shared" si="112"/>
        <v>1.9176189473684202</v>
      </c>
      <c r="L135" s="3">
        <f t="shared" si="113"/>
        <v>1.8975694736842077</v>
      </c>
      <c r="M135" s="5">
        <f t="shared" si="114"/>
        <v>2.2033562475462364E-2</v>
      </c>
      <c r="N135" s="5">
        <f t="shared" si="115"/>
        <v>4.2251976880972451E-2</v>
      </c>
      <c r="O135" s="5">
        <f t="shared" si="116"/>
        <v>4.1810215549951221E-2</v>
      </c>
      <c r="P135" s="5">
        <f t="shared" si="117"/>
        <v>8.0176061532144197E-2</v>
      </c>
      <c r="Q135" s="5">
        <f t="shared" si="118"/>
        <v>4.0511595715362628E-2</v>
      </c>
      <c r="R135" s="5">
        <f t="shared" si="119"/>
        <v>3.9668894357872117E-2</v>
      </c>
      <c r="S135" s="5">
        <f t="shared" si="120"/>
        <v>7.2936467377494374E-2</v>
      </c>
      <c r="T135" s="5">
        <f t="shared" si="121"/>
        <v>7.6873567359708045E-2</v>
      </c>
      <c r="U135" s="5">
        <f t="shared" si="122"/>
        <v>7.6069823441811776E-2</v>
      </c>
      <c r="V135" s="5">
        <f t="shared" si="123"/>
        <v>2.9489147158555482E-2</v>
      </c>
      <c r="W135" s="5">
        <f t="shared" si="124"/>
        <v>2.5895267843969567E-2</v>
      </c>
      <c r="X135" s="5">
        <f t="shared" si="125"/>
        <v>4.9138069773592911E-2</v>
      </c>
      <c r="Y135" s="5">
        <f t="shared" si="126"/>
        <v>4.6621450599067304E-2</v>
      </c>
      <c r="Z135" s="5">
        <f t="shared" si="127"/>
        <v>2.5091494329433948E-2</v>
      </c>
      <c r="AA135" s="5">
        <f t="shared" si="128"/>
        <v>4.8115924943909795E-2</v>
      </c>
      <c r="AB135" s="5">
        <f t="shared" si="129"/>
        <v>4.6134004671299127E-2</v>
      </c>
      <c r="AC135" s="5">
        <f t="shared" si="130"/>
        <v>6.7065972642526154E-3</v>
      </c>
      <c r="AD135" s="5">
        <f t="shared" si="131"/>
        <v>1.2414314066194049E-2</v>
      </c>
      <c r="AE135" s="5">
        <f t="shared" si="132"/>
        <v>2.3557023408738293E-2</v>
      </c>
      <c r="AF135" s="5">
        <f t="shared" si="133"/>
        <v>2.2350544255643052E-2</v>
      </c>
      <c r="AG135" s="5">
        <f t="shared" si="134"/>
        <v>1.4137236833245394E-2</v>
      </c>
      <c r="AH135" s="5">
        <f t="shared" si="135"/>
        <v>1.1903213422163567E-2</v>
      </c>
      <c r="AI135" s="5">
        <f t="shared" si="136"/>
        <v>2.2825827592910942E-2</v>
      </c>
      <c r="AJ135" s="5">
        <f t="shared" si="137"/>
        <v>2.1885619740765472E-2</v>
      </c>
      <c r="AK135" s="5">
        <f t="shared" si="138"/>
        <v>1.3989426363264071E-2</v>
      </c>
      <c r="AL135" s="5">
        <f t="shared" si="139"/>
        <v>9.76162716362995E-4</v>
      </c>
      <c r="AM135" s="5">
        <f t="shared" si="140"/>
        <v>4.7611847743832007E-3</v>
      </c>
      <c r="AN135" s="5">
        <f t="shared" si="141"/>
        <v>9.0346788864395927E-3</v>
      </c>
      <c r="AO135" s="5">
        <f t="shared" si="142"/>
        <v>8.5719654297235041E-3</v>
      </c>
      <c r="AP135" s="5">
        <f t="shared" si="143"/>
        <v>5.4219666429732175E-3</v>
      </c>
      <c r="AQ135" s="5">
        <f t="shared" si="144"/>
        <v>2.5721395972600051E-3</v>
      </c>
      <c r="AR135" s="5">
        <f t="shared" si="145"/>
        <v>4.5174348857291401E-3</v>
      </c>
      <c r="AS135" s="5">
        <f t="shared" si="146"/>
        <v>8.6627187303772914E-3</v>
      </c>
      <c r="AT135" s="5">
        <f t="shared" si="147"/>
        <v>8.3058967865474037E-3</v>
      </c>
      <c r="AU135" s="5">
        <f t="shared" si="148"/>
        <v>5.3091816842565928E-3</v>
      </c>
      <c r="AV135" s="5">
        <f t="shared" si="149"/>
        <v>2.5452468481879549E-3</v>
      </c>
      <c r="AW135" s="5">
        <f t="shared" si="150"/>
        <v>9.8668769644874712E-5</v>
      </c>
      <c r="AX135" s="5">
        <f t="shared" si="151"/>
        <v>1.521689689213212E-3</v>
      </c>
      <c r="AY135" s="5">
        <f t="shared" si="152"/>
        <v>2.8875119026709997E-3</v>
      </c>
      <c r="AZ135" s="5">
        <f t="shared" si="153"/>
        <v>2.7396272207041482E-3</v>
      </c>
      <c r="BA135" s="5">
        <f t="shared" si="154"/>
        <v>1.7328776610941665E-3</v>
      </c>
      <c r="BB135" s="5">
        <f t="shared" si="155"/>
        <v>8.2206393783039477E-4</v>
      </c>
      <c r="BC135" s="5">
        <f t="shared" si="156"/>
        <v>3.1198468676871765E-4</v>
      </c>
      <c r="BD135" s="5">
        <f t="shared" si="157"/>
        <v>1.4286910897526213E-3</v>
      </c>
      <c r="BE135" s="5">
        <f t="shared" si="158"/>
        <v>2.7396851036460622E-3</v>
      </c>
      <c r="BF135" s="5">
        <f t="shared" si="159"/>
        <v>2.6268360322873525E-3</v>
      </c>
      <c r="BG135" s="5">
        <f t="shared" si="160"/>
        <v>1.6790901823814373E-3</v>
      </c>
      <c r="BH135" s="5">
        <f t="shared" si="161"/>
        <v>8.049637870187347E-4</v>
      </c>
      <c r="BI135" s="5">
        <f t="shared" si="162"/>
        <v>3.0872276198651267E-4</v>
      </c>
      <c r="BJ135" s="8">
        <f t="shared" si="163"/>
        <v>0.39412873716555485</v>
      </c>
      <c r="BK135" s="8">
        <f t="shared" si="164"/>
        <v>0.21520551042694303</v>
      </c>
      <c r="BL135" s="8">
        <f t="shared" si="165"/>
        <v>0.36133141797611917</v>
      </c>
      <c r="BM135" s="8">
        <f t="shared" si="166"/>
        <v>0.72651601025326029</v>
      </c>
      <c r="BN135" s="8">
        <f t="shared" si="167"/>
        <v>0.26645230651176499</v>
      </c>
    </row>
    <row r="136" spans="1:66" x14ac:dyDescent="0.25">
      <c r="A136" t="s">
        <v>27</v>
      </c>
      <c r="B136" t="s">
        <v>296</v>
      </c>
      <c r="C136" t="s">
        <v>297</v>
      </c>
      <c r="D136" s="4" t="s">
        <v>441</v>
      </c>
      <c r="E136">
        <f>VLOOKUP(A136,home!$A$2:$E$405,3,FALSE)</f>
        <v>1.32085561497326</v>
      </c>
      <c r="F136">
        <f>VLOOKUP(B136,home!$B$2:$E$405,3,FALSE)</f>
        <v>0.76</v>
      </c>
      <c r="G136">
        <f>VLOOKUP(C136,away!$B$2:$E$405,4,FALSE)</f>
        <v>0.84</v>
      </c>
      <c r="H136">
        <f>VLOOKUP(A136,away!$A$2:$E$405,3,FALSE)</f>
        <v>1.0855614973262</v>
      </c>
      <c r="I136">
        <f>VLOOKUP(C136,away!$B$2:$E$405,3,FALSE)</f>
        <v>0.76</v>
      </c>
      <c r="J136">
        <f>VLOOKUP(B136,home!$B$2:$E$405,4,FALSE)</f>
        <v>1.38</v>
      </c>
      <c r="K136" s="3">
        <f t="shared" si="112"/>
        <v>0.84323422459892916</v>
      </c>
      <c r="L136" s="3">
        <f t="shared" si="113"/>
        <v>1.1385368983957185</v>
      </c>
      <c r="M136" s="5">
        <f t="shared" si="114"/>
        <v>0.13782491613513137</v>
      </c>
      <c r="N136" s="5">
        <f t="shared" si="115"/>
        <v>0.11621868628761992</v>
      </c>
      <c r="O136" s="5">
        <f t="shared" si="116"/>
        <v>0.15691875253814247</v>
      </c>
      <c r="P136" s="5">
        <f t="shared" si="117"/>
        <v>0.13231926262153179</v>
      </c>
      <c r="Q136" s="5">
        <f t="shared" si="118"/>
        <v>4.8999786907823695E-2</v>
      </c>
      <c r="R136" s="5">
        <f t="shared" si="119"/>
        <v>8.9328894907451023E-2</v>
      </c>
      <c r="S136" s="5">
        <f t="shared" si="120"/>
        <v>3.1758385478609132E-2</v>
      </c>
      <c r="T136" s="5">
        <f t="shared" si="121"/>
        <v>5.5788065408084717E-2</v>
      </c>
      <c r="U136" s="5">
        <f t="shared" si="122"/>
        <v>7.5325181431563693E-2</v>
      </c>
      <c r="V136" s="5">
        <f t="shared" si="123"/>
        <v>3.3877491227588459E-3</v>
      </c>
      <c r="W136" s="5">
        <f t="shared" si="124"/>
        <v>1.3772765772910492E-2</v>
      </c>
      <c r="X136" s="5">
        <f t="shared" si="125"/>
        <v>1.5680802025420222E-2</v>
      </c>
      <c r="Y136" s="5">
        <f t="shared" si="126"/>
        <v>8.9265858511896213E-3</v>
      </c>
      <c r="Z136" s="5">
        <f t="shared" si="127"/>
        <v>3.3901414315015463E-2</v>
      </c>
      <c r="AA136" s="5">
        <f t="shared" si="128"/>
        <v>2.8586832812729099E-2</v>
      </c>
      <c r="AB136" s="5">
        <f t="shared" si="129"/>
        <v>1.2052697900290423E-2</v>
      </c>
      <c r="AC136" s="5">
        <f t="shared" si="130"/>
        <v>2.0327622829400442E-4</v>
      </c>
      <c r="AD136" s="5">
        <f t="shared" si="131"/>
        <v>2.9034168667757126E-3</v>
      </c>
      <c r="AE136" s="5">
        <f t="shared" si="132"/>
        <v>3.3056472342486345E-3</v>
      </c>
      <c r="AF136" s="5">
        <f t="shared" si="133"/>
        <v>1.8818006746359132E-3</v>
      </c>
      <c r="AG136" s="5">
        <f t="shared" si="134"/>
        <v>7.1416650116631452E-4</v>
      </c>
      <c r="AH136" s="5">
        <f t="shared" si="135"/>
        <v>9.6495027763614776E-3</v>
      </c>
      <c r="AI136" s="5">
        <f t="shared" si="136"/>
        <v>8.1367909913903826E-3</v>
      </c>
      <c r="AJ136" s="5">
        <f t="shared" si="137"/>
        <v>3.4306103211743108E-3</v>
      </c>
      <c r="AK136" s="5">
        <f t="shared" si="138"/>
        <v>9.6426934469216784E-4</v>
      </c>
      <c r="AL136" s="5">
        <f t="shared" si="139"/>
        <v>7.8062403781844893E-6</v>
      </c>
      <c r="AM136" s="5">
        <f t="shared" si="140"/>
        <v>4.8965209406861415E-4</v>
      </c>
      <c r="AN136" s="5">
        <f t="shared" si="141"/>
        <v>5.5748697647384844E-4</v>
      </c>
      <c r="AO136" s="5">
        <f t="shared" si="142"/>
        <v>3.1735974654527126E-4</v>
      </c>
      <c r="AP136" s="5">
        <f t="shared" si="143"/>
        <v>1.204419271691015E-4</v>
      </c>
      <c r="AQ136" s="5">
        <f t="shared" si="144"/>
        <v>3.4281894548977948E-5</v>
      </c>
      <c r="AR136" s="5">
        <f t="shared" si="145"/>
        <v>2.1972629924118942E-3</v>
      </c>
      <c r="AS136" s="5">
        <f t="shared" si="146"/>
        <v>1.8528073556463662E-3</v>
      </c>
      <c r="AT136" s="5">
        <f t="shared" si="147"/>
        <v>7.8117528693482806E-4</v>
      </c>
      <c r="AU136" s="5">
        <f t="shared" si="148"/>
        <v>2.195712457847786E-4</v>
      </c>
      <c r="AV136" s="5">
        <f t="shared" si="149"/>
        <v>4.6287497295887167E-5</v>
      </c>
      <c r="AW136" s="5">
        <f t="shared" si="150"/>
        <v>2.0817796303791613E-7</v>
      </c>
      <c r="AX136" s="5">
        <f t="shared" si="151"/>
        <v>6.8815233977531588E-5</v>
      </c>
      <c r="AY136" s="5">
        <f t="shared" si="152"/>
        <v>7.8348683055154473E-5</v>
      </c>
      <c r="AZ136" s="5">
        <f t="shared" si="153"/>
        <v>4.4601433299502393E-5</v>
      </c>
      <c r="BA136" s="5">
        <f t="shared" si="154"/>
        <v>1.6926792510939659E-5</v>
      </c>
      <c r="BB136" s="5">
        <f t="shared" si="155"/>
        <v>4.817944461298277E-6</v>
      </c>
      <c r="BC136" s="5">
        <f t="shared" si="156"/>
        <v>1.0970815087218744E-6</v>
      </c>
      <c r="BD136" s="5">
        <f t="shared" si="157"/>
        <v>4.1694416539005504E-4</v>
      </c>
      <c r="BE136" s="5">
        <f t="shared" si="158"/>
        <v>3.5158159000373067E-4</v>
      </c>
      <c r="BF136" s="5">
        <f t="shared" si="159"/>
        <v>1.4823281471502723E-4</v>
      </c>
      <c r="BG136" s="5">
        <f t="shared" si="160"/>
        <v>4.1664994192114247E-5</v>
      </c>
      <c r="BH136" s="5">
        <f t="shared" si="161"/>
        <v>8.7833372676265859E-6</v>
      </c>
      <c r="BI136" s="5">
        <f t="shared" si="162"/>
        <v>1.4812821180515964E-6</v>
      </c>
      <c r="BJ136" s="8">
        <f t="shared" si="163"/>
        <v>0.26992555333749396</v>
      </c>
      <c r="BK136" s="8">
        <f t="shared" si="164"/>
        <v>0.30557974450975856</v>
      </c>
      <c r="BL136" s="8">
        <f t="shared" si="165"/>
        <v>0.39045932558555546</v>
      </c>
      <c r="BM136" s="8">
        <f t="shared" si="166"/>
        <v>0.31817759784503102</v>
      </c>
      <c r="BN136" s="8">
        <f t="shared" si="167"/>
        <v>0.68161029939770024</v>
      </c>
    </row>
    <row r="137" spans="1:66" x14ac:dyDescent="0.25">
      <c r="A137" t="s">
        <v>27</v>
      </c>
      <c r="B137" t="s">
        <v>298</v>
      </c>
      <c r="C137" t="s">
        <v>299</v>
      </c>
      <c r="D137" s="4" t="s">
        <v>441</v>
      </c>
      <c r="E137">
        <f>VLOOKUP(A137,home!$A$2:$E$405,3,FALSE)</f>
        <v>1.32085561497326</v>
      </c>
      <c r="F137">
        <f>VLOOKUP(B137,home!$B$2:$E$405,3,FALSE)</f>
        <v>1.43</v>
      </c>
      <c r="G137">
        <f>VLOOKUP(C137,away!$B$2:$E$405,4,FALSE)</f>
        <v>1.35</v>
      </c>
      <c r="H137">
        <f>VLOOKUP(A137,away!$A$2:$E$405,3,FALSE)</f>
        <v>1.0855614973262</v>
      </c>
      <c r="I137">
        <f>VLOOKUP(C137,away!$B$2:$E$405,3,FALSE)</f>
        <v>0.59</v>
      </c>
      <c r="J137">
        <f>VLOOKUP(B137,home!$B$2:$E$405,4,FALSE)</f>
        <v>0.51</v>
      </c>
      <c r="K137" s="3">
        <f t="shared" si="112"/>
        <v>2.5499117647058784</v>
      </c>
      <c r="L137" s="3">
        <f t="shared" si="113"/>
        <v>0.32664545454545352</v>
      </c>
      <c r="M137" s="5">
        <f t="shared" si="114"/>
        <v>5.632835557240936E-2</v>
      </c>
      <c r="N137" s="5">
        <f t="shared" si="115"/>
        <v>0.14363233656062255</v>
      </c>
      <c r="O137" s="5">
        <f t="shared" si="116"/>
        <v>1.8399401309747584E-2</v>
      </c>
      <c r="P137" s="5">
        <f t="shared" si="117"/>
        <v>4.6916849863270112E-2</v>
      </c>
      <c r="Q137" s="5">
        <f t="shared" si="118"/>
        <v>0.18312489239406285</v>
      </c>
      <c r="R137" s="5">
        <f t="shared" si="119"/>
        <v>3.0050404020933561E-3</v>
      </c>
      <c r="S137" s="5">
        <f t="shared" si="120"/>
        <v>9.7694614849133457E-3</v>
      </c>
      <c r="T137" s="5">
        <f t="shared" si="121"/>
        <v>5.9816913714645925E-2</v>
      </c>
      <c r="U137" s="5">
        <f t="shared" si="122"/>
        <v>7.6625878747143324E-3</v>
      </c>
      <c r="V137" s="5">
        <f t="shared" si="123"/>
        <v>9.0412793397826399E-4</v>
      </c>
      <c r="W137" s="5">
        <f t="shared" si="124"/>
        <v>0.15565077250870632</v>
      </c>
      <c r="X137" s="5">
        <f t="shared" si="125"/>
        <v>5.0842617336457348E-2</v>
      </c>
      <c r="Y137" s="5">
        <f t="shared" si="126"/>
        <v>8.3037549250738335E-3</v>
      </c>
      <c r="Z137" s="5">
        <f t="shared" si="127"/>
        <v>3.2719426268974571E-4</v>
      </c>
      <c r="AA137" s="5">
        <f t="shared" si="128"/>
        <v>8.3431649977684826E-4</v>
      </c>
      <c r="AB137" s="5">
        <f t="shared" si="129"/>
        <v>1.0637167291346074E-3</v>
      </c>
      <c r="AC137" s="5">
        <f t="shared" si="130"/>
        <v>4.7066475339757979E-5</v>
      </c>
      <c r="AD137" s="5">
        <f t="shared" si="131"/>
        <v>9.9223934001377134E-2</v>
      </c>
      <c r="AE137" s="5">
        <f t="shared" si="132"/>
        <v>3.2411047023667913E-2</v>
      </c>
      <c r="AF137" s="5">
        <f t="shared" si="133"/>
        <v>5.2934605936700374E-3</v>
      </c>
      <c r="AG137" s="5">
        <f t="shared" si="134"/>
        <v>5.7636161391259877E-4</v>
      </c>
      <c r="AH137" s="5">
        <f t="shared" si="135"/>
        <v>2.6719129665239117E-5</v>
      </c>
      <c r="AI137" s="5">
        <f t="shared" si="136"/>
        <v>6.8131423076095061E-5</v>
      </c>
      <c r="AJ137" s="5">
        <f t="shared" si="137"/>
        <v>8.6864558623944195E-5</v>
      </c>
      <c r="AK137" s="5">
        <f t="shared" si="138"/>
        <v>7.3832319990392928E-5</v>
      </c>
      <c r="AL137" s="5">
        <f t="shared" si="139"/>
        <v>1.568098862229418E-6</v>
      </c>
      <c r="AM137" s="5">
        <f t="shared" si="140"/>
        <v>5.0602455330102221E-2</v>
      </c>
      <c r="AN137" s="5">
        <f t="shared" si="141"/>
        <v>1.6529062022417246E-2</v>
      </c>
      <c r="AO137" s="5">
        <f t="shared" si="142"/>
        <v>2.6995714887612376E-3</v>
      </c>
      <c r="AP137" s="5">
        <f t="shared" si="143"/>
        <v>2.9393425200812052E-4</v>
      </c>
      <c r="AQ137" s="5">
        <f t="shared" si="144"/>
        <v>2.400307183841759E-5</v>
      </c>
      <c r="AR137" s="5">
        <f t="shared" si="145"/>
        <v>1.7455364509121888E-6</v>
      </c>
      <c r="AS137" s="5">
        <f t="shared" si="146"/>
        <v>4.4509639319039349E-6</v>
      </c>
      <c r="AT137" s="5">
        <f t="shared" si="147"/>
        <v>5.6747826471216895E-6</v>
      </c>
      <c r="AU137" s="5">
        <f t="shared" si="148"/>
        <v>4.8233983446814551E-6</v>
      </c>
      <c r="AV137" s="5">
        <f t="shared" si="149"/>
        <v>3.0748100462415251E-6</v>
      </c>
      <c r="AW137" s="5">
        <f t="shared" si="150"/>
        <v>3.6280453809315689E-8</v>
      </c>
      <c r="AX137" s="5">
        <f t="shared" si="151"/>
        <v>2.1505299361538544E-2</v>
      </c>
      <c r="AY137" s="5">
        <f t="shared" si="152"/>
        <v>7.0246082850858082E-3</v>
      </c>
      <c r="AZ137" s="5">
        <f t="shared" si="153"/>
        <v>1.1472781831428063E-3</v>
      </c>
      <c r="BA137" s="5">
        <f t="shared" si="154"/>
        <v>1.2491773454092141E-4</v>
      </c>
      <c r="BB137" s="5">
        <f t="shared" si="155"/>
        <v>1.0200952544976888E-5</v>
      </c>
      <c r="BC137" s="5">
        <f t="shared" si="156"/>
        <v>6.6641895617011548E-7</v>
      </c>
      <c r="BD137" s="5">
        <f t="shared" si="157"/>
        <v>9.5028591238978324E-8</v>
      </c>
      <c r="BE137" s="5">
        <f t="shared" si="158"/>
        <v>2.423145227836968E-7</v>
      </c>
      <c r="BF137" s="5">
        <f t="shared" si="159"/>
        <v>3.0894032620261958E-7</v>
      </c>
      <c r="BG137" s="5">
        <f t="shared" si="160"/>
        <v>2.6259019079204381E-7</v>
      </c>
      <c r="BH137" s="5">
        <f t="shared" si="161"/>
        <v>1.6739545419924841E-7</v>
      </c>
      <c r="BI137" s="5">
        <f t="shared" si="162"/>
        <v>8.5368727604189492E-8</v>
      </c>
      <c r="BJ137" s="8">
        <f t="shared" si="163"/>
        <v>0.83883808777313273</v>
      </c>
      <c r="BK137" s="8">
        <f t="shared" si="164"/>
        <v>0.12099203771385886</v>
      </c>
      <c r="BL137" s="8">
        <f t="shared" si="165"/>
        <v>3.1241541376056073E-2</v>
      </c>
      <c r="BM137" s="8">
        <f t="shared" si="166"/>
        <v>0.53296741301889983</v>
      </c>
      <c r="BN137" s="8">
        <f t="shared" si="167"/>
        <v>0.45140687610220587</v>
      </c>
    </row>
    <row r="138" spans="1:66" x14ac:dyDescent="0.25">
      <c r="A138" t="s">
        <v>196</v>
      </c>
      <c r="B138" t="s">
        <v>300</v>
      </c>
      <c r="C138" t="s">
        <v>301</v>
      </c>
      <c r="D138" s="4" t="s">
        <v>441</v>
      </c>
      <c r="E138">
        <f>VLOOKUP(A138,home!$A$2:$E$405,3,FALSE)</f>
        <v>1.5925925925925899</v>
      </c>
      <c r="F138">
        <f>VLOOKUP(B138,home!$B$2:$E$405,3,FALSE)</f>
        <v>0.63</v>
      </c>
      <c r="G138">
        <f>VLOOKUP(C138,away!$B$2:$E$405,4,FALSE)</f>
        <v>1.26</v>
      </c>
      <c r="H138">
        <f>VLOOKUP(A138,away!$A$2:$E$405,3,FALSE)</f>
        <v>1.55555555555556</v>
      </c>
      <c r="I138">
        <f>VLOOKUP(C138,away!$B$2:$E$405,3,FALSE)</f>
        <v>0.56000000000000005</v>
      </c>
      <c r="J138">
        <f>VLOOKUP(B138,home!$B$2:$E$405,4,FALSE)</f>
        <v>1.07</v>
      </c>
      <c r="K138" s="3">
        <f t="shared" si="112"/>
        <v>1.2641999999999978</v>
      </c>
      <c r="L138" s="3">
        <f t="shared" si="113"/>
        <v>0.93208888888889174</v>
      </c>
      <c r="M138" s="5">
        <f t="shared" si="114"/>
        <v>0.11121512514892574</v>
      </c>
      <c r="N138" s="5">
        <f t="shared" si="115"/>
        <v>0.14059816121327165</v>
      </c>
      <c r="O138" s="5">
        <f t="shared" si="116"/>
        <v>0.10366238242770123</v>
      </c>
      <c r="P138" s="5">
        <f t="shared" si="117"/>
        <v>0.13104998386509967</v>
      </c>
      <c r="Q138" s="5">
        <f t="shared" si="118"/>
        <v>8.8872097702908853E-2</v>
      </c>
      <c r="R138" s="5">
        <f t="shared" si="119"/>
        <v>4.8311277428305696E-2</v>
      </c>
      <c r="S138" s="5">
        <f t="shared" si="120"/>
        <v>3.8605581408206434E-2</v>
      </c>
      <c r="T138" s="5">
        <f t="shared" si="121"/>
        <v>8.2836694801129346E-2</v>
      </c>
      <c r="U138" s="5">
        <f t="shared" si="122"/>
        <v>6.1075116924863948E-2</v>
      </c>
      <c r="V138" s="5">
        <f t="shared" si="123"/>
        <v>5.0545291427797198E-3</v>
      </c>
      <c r="W138" s="5">
        <f t="shared" si="124"/>
        <v>3.7450701972005757E-2</v>
      </c>
      <c r="X138" s="5">
        <f t="shared" si="125"/>
        <v>3.4907383189195874E-2</v>
      </c>
      <c r="Y138" s="5">
        <f t="shared" si="126"/>
        <v>1.6268392005418176E-2</v>
      </c>
      <c r="Z138" s="5">
        <f t="shared" si="127"/>
        <v>1.5010134966317487E-2</v>
      </c>
      <c r="AA138" s="5">
        <f t="shared" si="128"/>
        <v>1.8975812624418532E-2</v>
      </c>
      <c r="AB138" s="5">
        <f t="shared" si="129"/>
        <v>1.1994611159894933E-2</v>
      </c>
      <c r="AC138" s="5">
        <f t="shared" si="130"/>
        <v>3.7224925663211162E-4</v>
      </c>
      <c r="AD138" s="5">
        <f t="shared" si="131"/>
        <v>1.1836294358252394E-2</v>
      </c>
      <c r="AE138" s="5">
        <f t="shared" si="132"/>
        <v>1.1032478456945331E-2</v>
      </c>
      <c r="AF138" s="5">
        <f t="shared" si="133"/>
        <v>5.1416252933124034E-3</v>
      </c>
      <c r="AG138" s="5">
        <f t="shared" si="134"/>
        <v>1.5974839355755268E-3</v>
      </c>
      <c r="AH138" s="5">
        <f t="shared" si="135"/>
        <v>3.4976950057067917E-3</v>
      </c>
      <c r="AI138" s="5">
        <f t="shared" si="136"/>
        <v>4.421786026214518E-3</v>
      </c>
      <c r="AJ138" s="5">
        <f t="shared" si="137"/>
        <v>2.7950109471701918E-3</v>
      </c>
      <c r="AK138" s="5">
        <f t="shared" si="138"/>
        <v>1.1778176131375176E-3</v>
      </c>
      <c r="AL138" s="5">
        <f t="shared" si="139"/>
        <v>1.7545548417127238E-5</v>
      </c>
      <c r="AM138" s="5">
        <f t="shared" si="140"/>
        <v>2.9926886655405266E-3</v>
      </c>
      <c r="AN138" s="5">
        <f t="shared" si="141"/>
        <v>2.7894518530540498E-3</v>
      </c>
      <c r="AO138" s="5">
        <f t="shared" si="142"/>
        <v>1.3000085391611043E-3</v>
      </c>
      <c r="AP138" s="5">
        <f t="shared" si="143"/>
        <v>4.0390783827091509E-4</v>
      </c>
      <c r="AQ138" s="5">
        <f t="shared" si="144"/>
        <v>9.4119502046862848E-5</v>
      </c>
      <c r="AR138" s="5">
        <f t="shared" si="145"/>
        <v>6.5203253030829411E-4</v>
      </c>
      <c r="AS138" s="5">
        <f t="shared" si="146"/>
        <v>8.2429952481574383E-4</v>
      </c>
      <c r="AT138" s="5">
        <f t="shared" si="147"/>
        <v>5.2103972963603068E-4</v>
      </c>
      <c r="AU138" s="5">
        <f t="shared" si="148"/>
        <v>2.1956614206862315E-4</v>
      </c>
      <c r="AV138" s="5">
        <f t="shared" si="149"/>
        <v>6.9393879200788187E-5</v>
      </c>
      <c r="AW138" s="5">
        <f t="shared" si="150"/>
        <v>5.7429834343571383E-7</v>
      </c>
      <c r="AX138" s="5">
        <f t="shared" si="151"/>
        <v>6.3055950182938853E-4</v>
      </c>
      <c r="AY138" s="5">
        <f t="shared" si="152"/>
        <v>5.8773750543848779E-4</v>
      </c>
      <c r="AZ138" s="5">
        <f t="shared" si="153"/>
        <v>2.7391179920124446E-4</v>
      </c>
      <c r="BA138" s="5">
        <f t="shared" si="154"/>
        <v>8.5103381523681749E-5</v>
      </c>
      <c r="BB138" s="5">
        <f t="shared" si="155"/>
        <v>1.9830979081273987E-5</v>
      </c>
      <c r="BC138" s="5">
        <f t="shared" si="156"/>
        <v>3.6968470514887063E-6</v>
      </c>
      <c r="BD138" s="5">
        <f t="shared" si="157"/>
        <v>1.0129204611574506E-4</v>
      </c>
      <c r="BE138" s="5">
        <f t="shared" si="158"/>
        <v>1.2805340469952467E-4</v>
      </c>
      <c r="BF138" s="5">
        <f t="shared" si="159"/>
        <v>8.0942557110569386E-5</v>
      </c>
      <c r="BG138" s="5">
        <f t="shared" si="160"/>
        <v>3.4109193566393906E-5</v>
      </c>
      <c r="BH138" s="5">
        <f t="shared" si="161"/>
        <v>1.078021062665877E-5</v>
      </c>
      <c r="BI138" s="5">
        <f t="shared" si="162"/>
        <v>2.7256684548443963E-6</v>
      </c>
      <c r="BJ138" s="8">
        <f t="shared" si="163"/>
        <v>0.43972232934021438</v>
      </c>
      <c r="BK138" s="8">
        <f t="shared" si="164"/>
        <v>0.2869027518754993</v>
      </c>
      <c r="BL138" s="8">
        <f t="shared" si="165"/>
        <v>0.25855574504401652</v>
      </c>
      <c r="BM138" s="8">
        <f t="shared" si="166"/>
        <v>0.37589477023273982</v>
      </c>
      <c r="BN138" s="8">
        <f t="shared" si="167"/>
        <v>0.62370902778621284</v>
      </c>
    </row>
    <row r="139" spans="1:66" x14ac:dyDescent="0.25">
      <c r="A139" t="s">
        <v>196</v>
      </c>
      <c r="B139" t="s">
        <v>302</v>
      </c>
      <c r="C139" t="s">
        <v>303</v>
      </c>
      <c r="D139" s="4" t="s">
        <v>441</v>
      </c>
      <c r="E139">
        <f>VLOOKUP(A139,home!$A$2:$E$405,3,FALSE)</f>
        <v>1.5925925925925899</v>
      </c>
      <c r="F139">
        <f>VLOOKUP(B139,home!$B$2:$E$405,3,FALSE)</f>
        <v>0.7</v>
      </c>
      <c r="G139">
        <f>VLOOKUP(C139,away!$B$2:$E$405,4,FALSE)</f>
        <v>0.78</v>
      </c>
      <c r="H139">
        <f>VLOOKUP(A139,away!$A$2:$E$405,3,FALSE)</f>
        <v>1.55555555555556</v>
      </c>
      <c r="I139">
        <f>VLOOKUP(C139,away!$B$2:$E$405,3,FALSE)</f>
        <v>1.49</v>
      </c>
      <c r="J139">
        <f>VLOOKUP(B139,home!$B$2:$E$405,4,FALSE)</f>
        <v>0.56999999999999995</v>
      </c>
      <c r="K139" s="3">
        <f t="shared" si="112"/>
        <v>0.86955555555555408</v>
      </c>
      <c r="L139" s="3">
        <f t="shared" si="113"/>
        <v>1.321133333333337</v>
      </c>
      <c r="M139" s="5">
        <f t="shared" si="114"/>
        <v>0.11183967696267683</v>
      </c>
      <c r="N139" s="5">
        <f t="shared" si="115"/>
        <v>9.7250812434434147E-2</v>
      </c>
      <c r="O139" s="5">
        <f t="shared" si="116"/>
        <v>0.14775512522462483</v>
      </c>
      <c r="P139" s="5">
        <f t="shared" si="117"/>
        <v>0.1284812900008791</v>
      </c>
      <c r="Q139" s="5">
        <f t="shared" si="118"/>
        <v>4.2282492117326681E-2</v>
      </c>
      <c r="R139" s="5">
        <f t="shared" si="119"/>
        <v>9.7602110552546653E-2</v>
      </c>
      <c r="S139" s="5">
        <f t="shared" si="120"/>
        <v>3.6899788895578788E-2</v>
      </c>
      <c r="T139" s="5">
        <f t="shared" si="121"/>
        <v>5.5860809752604337E-2</v>
      </c>
      <c r="U139" s="5">
        <f t="shared" si="122"/>
        <v>8.4870457464914312E-2</v>
      </c>
      <c r="V139" s="5">
        <f t="shared" si="123"/>
        <v>4.7100482552023737E-3</v>
      </c>
      <c r="W139" s="5">
        <f t="shared" si="124"/>
        <v>1.2255658641118449E-2</v>
      </c>
      <c r="X139" s="5">
        <f t="shared" si="125"/>
        <v>1.6191359152736329E-2</v>
      </c>
      <c r="Y139" s="5">
        <f t="shared" si="126"/>
        <v>1.0695472144325896E-2</v>
      </c>
      <c r="Z139" s="5">
        <f t="shared" si="127"/>
        <v>4.2981800551551597E-2</v>
      </c>
      <c r="AA139" s="5">
        <f t="shared" si="128"/>
        <v>3.7375063457382465E-2</v>
      </c>
      <c r="AB139" s="5">
        <f t="shared" si="129"/>
        <v>1.6249847034304148E-2</v>
      </c>
      <c r="AC139" s="5">
        <f t="shared" si="130"/>
        <v>3.3818112019222342E-4</v>
      </c>
      <c r="AD139" s="5">
        <f t="shared" si="131"/>
        <v>2.6642440145942443E-3</v>
      </c>
      <c r="AE139" s="5">
        <f t="shared" si="132"/>
        <v>3.5198215758142854E-3</v>
      </c>
      <c r="AF139" s="5">
        <f t="shared" si="133"/>
        <v>2.325076805597064E-3</v>
      </c>
      <c r="AG139" s="5">
        <f t="shared" si="134"/>
        <v>1.0239121568114918E-3</v>
      </c>
      <c r="AH139" s="5">
        <f t="shared" si="135"/>
        <v>1.4196172358835019E-2</v>
      </c>
      <c r="AI139" s="5">
        <f t="shared" si="136"/>
        <v>1.2344360542249185E-2</v>
      </c>
      <c r="AJ139" s="5">
        <f t="shared" si="137"/>
        <v>5.3670536446467753E-3</v>
      </c>
      <c r="AK139" s="5">
        <f t="shared" si="138"/>
        <v>1.5556504378890965E-3</v>
      </c>
      <c r="AL139" s="5">
        <f t="shared" si="139"/>
        <v>1.5540083003186549E-5</v>
      </c>
      <c r="AM139" s="5">
        <f t="shared" si="140"/>
        <v>4.6334163684921169E-4</v>
      </c>
      <c r="AN139" s="5">
        <f t="shared" si="141"/>
        <v>6.1213608116272346E-4</v>
      </c>
      <c r="AO139" s="5">
        <f t="shared" si="142"/>
        <v>4.0435669068005772E-4</v>
      </c>
      <c r="AP139" s="5">
        <f t="shared" si="143"/>
        <v>1.7806970087126052E-4</v>
      </c>
      <c r="AQ139" s="5">
        <f t="shared" si="144"/>
        <v>5.8813454369429709E-5</v>
      </c>
      <c r="AR139" s="5">
        <f t="shared" si="145"/>
        <v>3.7510073018004559E-3</v>
      </c>
      <c r="AS139" s="5">
        <f t="shared" si="146"/>
        <v>3.2617092382100353E-3</v>
      </c>
      <c r="AT139" s="5">
        <f t="shared" si="147"/>
        <v>1.418118694346205E-3</v>
      </c>
      <c r="AU139" s="5">
        <f t="shared" si="148"/>
        <v>4.1104432970197726E-4</v>
      </c>
      <c r="AV139" s="5">
        <f t="shared" si="149"/>
        <v>8.9356470117990763E-5</v>
      </c>
      <c r="AW139" s="5">
        <f t="shared" si="150"/>
        <v>4.9590081017799959E-7</v>
      </c>
      <c r="AX139" s="5">
        <f t="shared" si="151"/>
        <v>6.7150215740405987E-5</v>
      </c>
      <c r="AY139" s="5">
        <f t="shared" si="152"/>
        <v>8.8714388355175253E-5</v>
      </c>
      <c r="AZ139" s="5">
        <f t="shared" si="153"/>
        <v>5.8601767801150462E-5</v>
      </c>
      <c r="BA139" s="5">
        <f t="shared" si="154"/>
        <v>2.5806916278120035E-5</v>
      </c>
      <c r="BB139" s="5">
        <f t="shared" si="155"/>
        <v>8.5235943313917772E-6</v>
      </c>
      <c r="BC139" s="5">
        <f t="shared" si="156"/>
        <v>2.2521609182025494E-6</v>
      </c>
      <c r="BD139" s="5">
        <f t="shared" si="157"/>
        <v>8.2593012999755211E-4</v>
      </c>
      <c r="BE139" s="5">
        <f t="shared" si="158"/>
        <v>7.1819213304009249E-4</v>
      </c>
      <c r="BF139" s="5">
        <f t="shared" si="159"/>
        <v>3.1225397962065295E-4</v>
      </c>
      <c r="BG139" s="5">
        <f t="shared" si="160"/>
        <v>9.0507394241156545E-5</v>
      </c>
      <c r="BH139" s="5">
        <f t="shared" si="161"/>
        <v>1.9675301870313604E-5</v>
      </c>
      <c r="BI139" s="5">
        <f t="shared" si="162"/>
        <v>3.4217536097127564E-6</v>
      </c>
      <c r="BJ139" s="8">
        <f t="shared" si="163"/>
        <v>0.24603742540272008</v>
      </c>
      <c r="BK139" s="8">
        <f t="shared" si="164"/>
        <v>0.28237323970588768</v>
      </c>
      <c r="BL139" s="8">
        <f t="shared" si="165"/>
        <v>0.42821705744394856</v>
      </c>
      <c r="BM139" s="8">
        <f t="shared" si="166"/>
        <v>0.37430979732407466</v>
      </c>
      <c r="BN139" s="8">
        <f t="shared" si="167"/>
        <v>0.6252115072924882</v>
      </c>
    </row>
    <row r="140" spans="1:66" x14ac:dyDescent="0.25">
      <c r="A140" t="s">
        <v>196</v>
      </c>
      <c r="B140" t="s">
        <v>304</v>
      </c>
      <c r="C140" t="s">
        <v>305</v>
      </c>
      <c r="D140" s="4" t="s">
        <v>441</v>
      </c>
      <c r="E140">
        <f>VLOOKUP(A140,home!$A$2:$E$405,3,FALSE)</f>
        <v>1.5925925925925899</v>
      </c>
      <c r="F140">
        <f>VLOOKUP(B140,home!$B$2:$E$405,3,FALSE)</f>
        <v>0.77</v>
      </c>
      <c r="G140">
        <f>VLOOKUP(C140,away!$B$2:$E$405,4,FALSE)</f>
        <v>1</v>
      </c>
      <c r="H140">
        <f>VLOOKUP(A140,away!$A$2:$E$405,3,FALSE)</f>
        <v>1.55555555555556</v>
      </c>
      <c r="I140">
        <f>VLOOKUP(C140,away!$B$2:$E$405,3,FALSE)</f>
        <v>0.82</v>
      </c>
      <c r="J140">
        <f>VLOOKUP(B140,home!$B$2:$E$405,4,FALSE)</f>
        <v>1.93</v>
      </c>
      <c r="K140" s="3">
        <f t="shared" ref="K140:K155" si="168">E140*F140*G140</f>
        <v>1.2262962962962942</v>
      </c>
      <c r="L140" s="3">
        <f t="shared" ref="L140:L155" si="169">H140*I140*J140</f>
        <v>2.4618222222222288</v>
      </c>
      <c r="M140" s="5">
        <f t="shared" si="114"/>
        <v>2.5019030629508766E-2</v>
      </c>
      <c r="N140" s="5">
        <f t="shared" si="115"/>
        <v>3.068074459789014E-2</v>
      </c>
      <c r="O140" s="5">
        <f t="shared" si="116"/>
        <v>6.159240558218327E-2</v>
      </c>
      <c r="P140" s="5">
        <f t="shared" si="117"/>
        <v>7.5530538845410541E-2</v>
      </c>
      <c r="Q140" s="5">
        <f t="shared" si="118"/>
        <v>1.8811841734002611E-2</v>
      </c>
      <c r="R140" s="5">
        <f t="shared" si="119"/>
        <v>7.5814776391171637E-2</v>
      </c>
      <c r="S140" s="5">
        <f t="shared" si="120"/>
        <v>5.7005229166927213E-2</v>
      </c>
      <c r="T140" s="5">
        <f t="shared" si="121"/>
        <v>4.6311410021695164E-2</v>
      </c>
      <c r="U140" s="5">
        <f t="shared" si="122"/>
        <v>9.2971379493025502E-2</v>
      </c>
      <c r="V140" s="5">
        <f t="shared" si="123"/>
        <v>1.9121602714454546E-2</v>
      </c>
      <c r="W140" s="5">
        <f t="shared" si="124"/>
        <v>7.6896306149731525E-3</v>
      </c>
      <c r="X140" s="5">
        <f t="shared" si="125"/>
        <v>1.8930503528621287E-2</v>
      </c>
      <c r="Y140" s="5">
        <f t="shared" si="126"/>
        <v>2.330176713230811E-2</v>
      </c>
      <c r="Z140" s="5">
        <f t="shared" si="127"/>
        <v>6.2214167097531844E-2</v>
      </c>
      <c r="AA140" s="5">
        <f t="shared" si="128"/>
        <v>7.6293002688862063E-2</v>
      </c>
      <c r="AB140" s="5">
        <f t="shared" si="129"/>
        <v>4.6778913315337387E-2</v>
      </c>
      <c r="AC140" s="5">
        <f t="shared" si="130"/>
        <v>3.6079159550529661E-3</v>
      </c>
      <c r="AD140" s="5">
        <f t="shared" si="131"/>
        <v>2.3574413857570427E-3</v>
      </c>
      <c r="AE140" s="5">
        <f t="shared" si="132"/>
        <v>5.8036015910430533E-3</v>
      </c>
      <c r="AF140" s="5">
        <f t="shared" si="133"/>
        <v>7.1437176828770379E-3</v>
      </c>
      <c r="AG140" s="5">
        <f t="shared" si="134"/>
        <v>5.8621876469961932E-3</v>
      </c>
      <c r="AH140" s="5">
        <f t="shared" si="135"/>
        <v>3.8290054774437719E-2</v>
      </c>
      <c r="AI140" s="5">
        <f t="shared" si="136"/>
        <v>4.6954952354875214E-2</v>
      </c>
      <c r="AJ140" s="5">
        <f t="shared" si="137"/>
        <v>2.879034208277622E-2</v>
      </c>
      <c r="AK140" s="5">
        <f t="shared" si="138"/>
        <v>1.1768496621737273E-2</v>
      </c>
      <c r="AL140" s="5">
        <f t="shared" si="139"/>
        <v>4.3568088664905244E-4</v>
      </c>
      <c r="AM140" s="5">
        <f t="shared" si="140"/>
        <v>5.7818432801789294E-4</v>
      </c>
      <c r="AN140" s="5">
        <f t="shared" si="141"/>
        <v>1.4233870272550751E-3</v>
      </c>
      <c r="AO140" s="5">
        <f t="shared" si="142"/>
        <v>1.752062907259691E-3</v>
      </c>
      <c r="AP140" s="5">
        <f t="shared" si="143"/>
        <v>1.4377557999410637E-3</v>
      </c>
      <c r="AQ140" s="5">
        <f t="shared" si="144"/>
        <v>8.848747946059518E-4</v>
      </c>
      <c r="AR140" s="5">
        <f t="shared" si="145"/>
        <v>1.8852661546763426E-2</v>
      </c>
      <c r="AS140" s="5">
        <f t="shared" si="146"/>
        <v>2.3118949030123553E-2</v>
      </c>
      <c r="AT140" s="5">
        <f t="shared" si="147"/>
        <v>1.4175340784951659E-2</v>
      </c>
      <c r="AU140" s="5">
        <f t="shared" si="148"/>
        <v>5.7943893011080079E-3</v>
      </c>
      <c r="AV140" s="5">
        <f t="shared" si="149"/>
        <v>1.7764095348119055E-3</v>
      </c>
      <c r="AW140" s="5">
        <f t="shared" si="150"/>
        <v>3.6535757098656854E-5</v>
      </c>
      <c r="AX140" s="5">
        <f t="shared" si="151"/>
        <v>1.18170883337484E-4</v>
      </c>
      <c r="AY140" s="5">
        <f t="shared" si="152"/>
        <v>2.9091570661984856E-4</v>
      </c>
      <c r="AZ140" s="5">
        <f t="shared" si="153"/>
        <v>3.5809137567511287E-4</v>
      </c>
      <c r="BA140" s="5">
        <f t="shared" si="154"/>
        <v>2.9385243540770711E-4</v>
      </c>
      <c r="BB140" s="5">
        <f t="shared" si="155"/>
        <v>1.8085311388520386E-4</v>
      </c>
      <c r="BC140" s="5">
        <f t="shared" si="156"/>
        <v>8.904564294413646E-5</v>
      </c>
      <c r="BD140" s="5">
        <f t="shared" si="157"/>
        <v>7.7353168573094473E-3</v>
      </c>
      <c r="BE140" s="5">
        <f t="shared" si="158"/>
        <v>9.4857904127968653E-3</v>
      </c>
      <c r="BF140" s="5">
        <f t="shared" si="159"/>
        <v>5.8161948253278462E-3</v>
      </c>
      <c r="BG140" s="5">
        <f t="shared" si="160"/>
        <v>2.3774593909457365E-3</v>
      </c>
      <c r="BH140" s="5">
        <f t="shared" si="161"/>
        <v>7.2886741142790001E-4</v>
      </c>
      <c r="BI140" s="5">
        <f t="shared" si="162"/>
        <v>1.7876148142502017E-4</v>
      </c>
      <c r="BJ140" s="8">
        <f t="shared" si="163"/>
        <v>0.17430003995111296</v>
      </c>
      <c r="BK140" s="8">
        <f t="shared" si="164"/>
        <v>0.18101091390462293</v>
      </c>
      <c r="BL140" s="8">
        <f t="shared" si="165"/>
        <v>0.56929446388139748</v>
      </c>
      <c r="BM140" s="8">
        <f t="shared" si="166"/>
        <v>0.69911586710497708</v>
      </c>
      <c r="BN140" s="8">
        <f t="shared" si="167"/>
        <v>0.28744933778016696</v>
      </c>
    </row>
    <row r="141" spans="1:66" x14ac:dyDescent="0.25">
      <c r="A141" t="s">
        <v>196</v>
      </c>
      <c r="B141" t="s">
        <v>306</v>
      </c>
      <c r="C141" t="s">
        <v>307</v>
      </c>
      <c r="D141" s="4" t="s">
        <v>441</v>
      </c>
      <c r="E141">
        <f>VLOOKUP(A141,home!$A$2:$E$405,3,FALSE)</f>
        <v>1.5925925925925899</v>
      </c>
      <c r="F141">
        <f>VLOOKUP(B141,home!$B$2:$E$405,3,FALSE)</f>
        <v>1.95</v>
      </c>
      <c r="G141">
        <f>VLOOKUP(C141,away!$B$2:$E$405,4,FALSE)</f>
        <v>0.56000000000000005</v>
      </c>
      <c r="H141">
        <f>VLOOKUP(A141,away!$A$2:$E$405,3,FALSE)</f>
        <v>1.55555555555556</v>
      </c>
      <c r="I141">
        <f>VLOOKUP(C141,away!$B$2:$E$405,3,FALSE)</f>
        <v>1.33</v>
      </c>
      <c r="J141">
        <f>VLOOKUP(B141,home!$B$2:$E$405,4,FALSE)</f>
        <v>0.56999999999999995</v>
      </c>
      <c r="K141" s="3">
        <f t="shared" si="168"/>
        <v>1.7391111111111084</v>
      </c>
      <c r="L141" s="3">
        <f t="shared" si="169"/>
        <v>1.17926666666667</v>
      </c>
      <c r="M141" s="5">
        <f t="shared" si="114"/>
        <v>5.4021250730889744E-2</v>
      </c>
      <c r="N141" s="5">
        <f t="shared" si="115"/>
        <v>9.394895738220943E-2</v>
      </c>
      <c r="O141" s="5">
        <f t="shared" si="116"/>
        <v>6.3705460278580761E-2</v>
      </c>
      <c r="P141" s="5">
        <f t="shared" si="117"/>
        <v>0.11079087380892715</v>
      </c>
      <c r="Q141" s="5">
        <f t="shared" si="118"/>
        <v>8.1693837830352237E-2</v>
      </c>
      <c r="R141" s="5">
        <f t="shared" si="119"/>
        <v>3.7562862895593949E-2</v>
      </c>
      <c r="S141" s="5">
        <f t="shared" si="120"/>
        <v>5.6804579463054311E-2</v>
      </c>
      <c r="T141" s="5">
        <f t="shared" si="121"/>
        <v>9.6338819825406971E-2</v>
      </c>
      <c r="U141" s="5">
        <f t="shared" si="122"/>
        <v>6.5325992226870619E-2</v>
      </c>
      <c r="V141" s="5">
        <f t="shared" si="123"/>
        <v>1.2944348360675765E-2</v>
      </c>
      <c r="W141" s="5">
        <f t="shared" si="124"/>
        <v>4.7358220360024857E-2</v>
      </c>
      <c r="X141" s="5">
        <f t="shared" si="125"/>
        <v>5.584797066323214E-2</v>
      </c>
      <c r="Y141" s="5">
        <f t="shared" si="126"/>
        <v>3.2929825102063881E-2</v>
      </c>
      <c r="Z141" s="5">
        <f t="shared" si="127"/>
        <v>1.4765544039114736E-2</v>
      </c>
      <c r="AA141" s="5">
        <f t="shared" si="128"/>
        <v>2.567892170002483E-2</v>
      </c>
      <c r="AB141" s="5">
        <f t="shared" si="129"/>
        <v>2.2329249024932673E-2</v>
      </c>
      <c r="AC141" s="5">
        <f t="shared" si="130"/>
        <v>1.6592031450162088E-3</v>
      </c>
      <c r="AD141" s="5">
        <f t="shared" si="131"/>
        <v>2.0590301807641893E-2</v>
      </c>
      <c r="AE141" s="5">
        <f t="shared" si="132"/>
        <v>2.4281456578358566E-2</v>
      </c>
      <c r="AF141" s="5">
        <f t="shared" si="133"/>
        <v>1.43171561804862E-2</v>
      </c>
      <c r="AG141" s="5">
        <f t="shared" si="134"/>
        <v>5.6279150150360226E-3</v>
      </c>
      <c r="AH141" s="5">
        <f t="shared" si="135"/>
        <v>4.3531284751316896E-3</v>
      </c>
      <c r="AI141" s="5">
        <f t="shared" si="136"/>
        <v>7.5705740991956769E-3</v>
      </c>
      <c r="AJ141" s="5">
        <f t="shared" si="137"/>
        <v>6.5830347667005882E-3</v>
      </c>
      <c r="AK141" s="5">
        <f t="shared" si="138"/>
        <v>3.8162096358665722E-3</v>
      </c>
      <c r="AL141" s="5">
        <f t="shared" si="139"/>
        <v>1.3611278063782641E-4</v>
      </c>
      <c r="AM141" s="5">
        <f t="shared" si="140"/>
        <v>7.1617645309602239E-3</v>
      </c>
      <c r="AN141" s="5">
        <f t="shared" si="141"/>
        <v>8.4456301858770507E-3</v>
      </c>
      <c r="AO141" s="5">
        <f t="shared" si="142"/>
        <v>4.97982507859932E-3</v>
      </c>
      <c r="AP141" s="5">
        <f t="shared" si="143"/>
        <v>1.9575139070076358E-3</v>
      </c>
      <c r="AQ141" s="5">
        <f t="shared" si="144"/>
        <v>5.771077250176363E-4</v>
      </c>
      <c r="AR141" s="5">
        <f t="shared" si="145"/>
        <v>1.0266998612880607E-3</v>
      </c>
      <c r="AS141" s="5">
        <f t="shared" si="146"/>
        <v>1.7855451365423E-3</v>
      </c>
      <c r="AT141" s="5">
        <f t="shared" si="147"/>
        <v>1.5526306931755579E-3</v>
      </c>
      <c r="AU141" s="5">
        <f t="shared" si="148"/>
        <v>9.0006576331791844E-4</v>
      </c>
      <c r="AV141" s="5">
        <f t="shared" si="149"/>
        <v>3.9132859242922339E-4</v>
      </c>
      <c r="AW141" s="5">
        <f t="shared" si="150"/>
        <v>7.7541778566559224E-6</v>
      </c>
      <c r="AX141" s="5">
        <f t="shared" si="151"/>
        <v>2.075850711825727E-3</v>
      </c>
      <c r="AY141" s="5">
        <f t="shared" si="152"/>
        <v>2.4479815494323591E-3</v>
      </c>
      <c r="AZ141" s="5">
        <f t="shared" si="153"/>
        <v>1.4434115209303044E-3</v>
      </c>
      <c r="BA141" s="5">
        <f t="shared" si="154"/>
        <v>5.6738903097191607E-4</v>
      </c>
      <c r="BB141" s="5">
        <f t="shared" si="155"/>
        <v>1.672757428143709E-4</v>
      </c>
      <c r="BC141" s="5">
        <f t="shared" si="156"/>
        <v>3.9452541528578809E-5</v>
      </c>
      <c r="BD141" s="5">
        <f t="shared" si="157"/>
        <v>2.0179215384805076E-4</v>
      </c>
      <c r="BE141" s="5">
        <f t="shared" si="158"/>
        <v>3.5093897689218723E-4</v>
      </c>
      <c r="BF141" s="5">
        <f t="shared" si="159"/>
        <v>3.0516093701758376E-4</v>
      </c>
      <c r="BG141" s="5">
        <f t="shared" si="160"/>
        <v>1.769029254147857E-4</v>
      </c>
      <c r="BH141" s="5">
        <f t="shared" si="161"/>
        <v>7.6913460794228404E-5</v>
      </c>
      <c r="BI141" s="5">
        <f t="shared" si="162"/>
        <v>2.6752210852250218E-5</v>
      </c>
      <c r="BJ141" s="8">
        <f t="shared" si="163"/>
        <v>0.50279766326977726</v>
      </c>
      <c r="BK141" s="8">
        <f t="shared" si="164"/>
        <v>0.23880434983863336</v>
      </c>
      <c r="BL141" s="8">
        <f t="shared" si="165"/>
        <v>0.24372016381446948</v>
      </c>
      <c r="BM141" s="8">
        <f t="shared" si="166"/>
        <v>0.55592425066386586</v>
      </c>
      <c r="BN141" s="8">
        <f t="shared" si="167"/>
        <v>0.44172324292655329</v>
      </c>
    </row>
    <row r="142" spans="1:66" x14ac:dyDescent="0.25">
      <c r="A142" t="s">
        <v>32</v>
      </c>
      <c r="B142" t="s">
        <v>308</v>
      </c>
      <c r="C142" t="s">
        <v>309</v>
      </c>
      <c r="D142" s="4" t="s">
        <v>441</v>
      </c>
      <c r="E142">
        <f>VLOOKUP(A142,home!$A$2:$E$405,3,FALSE)</f>
        <v>1.2734375</v>
      </c>
      <c r="F142">
        <f>VLOOKUP(B142,home!$B$2:$E$405,3,FALSE)</f>
        <v>0.88</v>
      </c>
      <c r="G142">
        <f>VLOOKUP(C142,away!$B$2:$E$405,4,FALSE)</f>
        <v>1.01</v>
      </c>
      <c r="H142">
        <f>VLOOKUP(A142,away!$A$2:$E$405,3,FALSE)</f>
        <v>1.1484375</v>
      </c>
      <c r="I142">
        <f>VLOOKUP(C142,away!$B$2:$E$405,3,FALSE)</f>
        <v>0.22</v>
      </c>
      <c r="J142">
        <f>VLOOKUP(B142,home!$B$2:$E$405,4,FALSE)</f>
        <v>1.2</v>
      </c>
      <c r="K142" s="3">
        <f t="shared" si="168"/>
        <v>1.1318312500000001</v>
      </c>
      <c r="L142" s="3">
        <f t="shared" si="169"/>
        <v>0.3031875</v>
      </c>
      <c r="M142" s="5">
        <f t="shared" si="114"/>
        <v>0.23811089939346769</v>
      </c>
      <c r="N142" s="5">
        <f t="shared" si="115"/>
        <v>0.26950135689913279</v>
      </c>
      <c r="O142" s="5">
        <f t="shared" si="116"/>
        <v>7.2192248309857002E-2</v>
      </c>
      <c r="P142" s="5">
        <f t="shared" si="117"/>
        <v>8.1709442644855843E-2</v>
      </c>
      <c r="Q142" s="5">
        <f t="shared" si="118"/>
        <v>0.15251502882792087</v>
      </c>
      <c r="R142" s="5">
        <f t="shared" si="119"/>
        <v>1.0943893642222384E-2</v>
      </c>
      <c r="S142" s="5">
        <f t="shared" si="120"/>
        <v>7.009793581834821E-3</v>
      </c>
      <c r="T142" s="5">
        <f t="shared" si="121"/>
        <v>4.6240650302765265E-2</v>
      </c>
      <c r="U142" s="5">
        <f t="shared" si="122"/>
        <v>1.2386640820943614E-2</v>
      </c>
      <c r="V142" s="5">
        <f t="shared" si="123"/>
        <v>2.6727337186449211E-4</v>
      </c>
      <c r="W142" s="5">
        <f t="shared" si="124"/>
        <v>5.7540425240697211E-2</v>
      </c>
      <c r="X142" s="5">
        <f t="shared" si="125"/>
        <v>1.7445537677663887E-2</v>
      </c>
      <c r="Y142" s="5">
        <f t="shared" si="126"/>
        <v>2.64463447732336E-3</v>
      </c>
      <c r="Z142" s="5">
        <f t="shared" si="127"/>
        <v>1.1060172512170998E-3</v>
      </c>
      <c r="AA142" s="5">
        <f t="shared" si="128"/>
        <v>1.2518248879666142E-3</v>
      </c>
      <c r="AB142" s="5">
        <f t="shared" si="129"/>
        <v>7.0842726386418178E-4</v>
      </c>
      <c r="AC142" s="5">
        <f t="shared" si="130"/>
        <v>5.7322969844324936E-6</v>
      </c>
      <c r="AD142" s="5">
        <f t="shared" si="131"/>
        <v>1.6281512856427472E-2</v>
      </c>
      <c r="AE142" s="5">
        <f t="shared" si="132"/>
        <v>4.9363511791581053E-3</v>
      </c>
      <c r="AF142" s="5">
        <f t="shared" si="133"/>
        <v>7.48319986565499E-4</v>
      </c>
      <c r="AG142" s="5">
        <f t="shared" si="134"/>
        <v>7.5627088642275756E-5</v>
      </c>
      <c r="AH142" s="5">
        <f t="shared" si="135"/>
        <v>8.3832651338346098E-5</v>
      </c>
      <c r="AI142" s="5">
        <f t="shared" si="136"/>
        <v>9.4884414555094444E-5</v>
      </c>
      <c r="AJ142" s="5">
        <f t="shared" si="137"/>
        <v>5.3696572765705391E-5</v>
      </c>
      <c r="AK142" s="5">
        <f t="shared" si="138"/>
        <v>2.0258486358041421E-5</v>
      </c>
      <c r="AL142" s="5">
        <f t="shared" si="139"/>
        <v>7.8683133424948287E-8</v>
      </c>
      <c r="AM142" s="5">
        <f t="shared" si="140"/>
        <v>3.6855850096362709E-3</v>
      </c>
      <c r="AN142" s="5">
        <f t="shared" si="141"/>
        <v>1.117423305109097E-3</v>
      </c>
      <c r="AO142" s="5">
        <f t="shared" si="142"/>
        <v>1.6939438915888216E-4</v>
      </c>
      <c r="AP142" s="5">
        <f t="shared" si="143"/>
        <v>1.7119420454369532E-5</v>
      </c>
      <c r="AQ142" s="5">
        <f t="shared" si="144"/>
        <v>1.2975985722522904E-6</v>
      </c>
      <c r="AR142" s="5">
        <f t="shared" si="145"/>
        <v>5.0834023955289634E-6</v>
      </c>
      <c r="AS142" s="5">
        <f t="shared" si="146"/>
        <v>5.7535536875845413E-6</v>
      </c>
      <c r="AT142" s="5">
        <f t="shared" si="147"/>
        <v>3.2560259310804622E-6</v>
      </c>
      <c r="AU142" s="5">
        <f t="shared" si="148"/>
        <v>1.2284239665357372E-6</v>
      </c>
      <c r="AV142" s="5">
        <f t="shared" si="149"/>
        <v>3.4759215839352547E-7</v>
      </c>
      <c r="AW142" s="5">
        <f t="shared" si="150"/>
        <v>7.5001874640954415E-10</v>
      </c>
      <c r="AX142" s="5">
        <f t="shared" si="151"/>
        <v>6.9524338140631485E-4</v>
      </c>
      <c r="AY142" s="5">
        <f t="shared" si="152"/>
        <v>2.1078910270012709E-4</v>
      </c>
      <c r="AZ142" s="5">
        <f t="shared" si="153"/>
        <v>3.1954310537447393E-5</v>
      </c>
      <c r="BA142" s="5">
        <f t="shared" si="154"/>
        <v>3.2293825086907774E-6</v>
      </c>
      <c r="BB142" s="5">
        <f t="shared" si="155"/>
        <v>2.4477710233842124E-7</v>
      </c>
      <c r="BC142" s="5">
        <f t="shared" si="156"/>
        <v>1.4842671543046023E-8</v>
      </c>
      <c r="BD142" s="5">
        <f t="shared" si="157"/>
        <v>2.5687067729907285E-7</v>
      </c>
      <c r="BE142" s="5">
        <f t="shared" si="158"/>
        <v>2.9073425977575629E-7</v>
      </c>
      <c r="BF142" s="5">
        <f t="shared" si="159"/>
        <v>1.6453106032990955E-7</v>
      </c>
      <c r="BG142" s="5">
        <f t="shared" si="160"/>
        <v>6.2073798559008948E-8</v>
      </c>
      <c r="BH142" s="5">
        <f t="shared" si="161"/>
        <v>1.7564266253822829E-8</v>
      </c>
      <c r="BI142" s="5">
        <f t="shared" si="162"/>
        <v>3.9759570858794172E-9</v>
      </c>
      <c r="BJ142" s="8">
        <f t="shared" si="163"/>
        <v>0.5738617400561542</v>
      </c>
      <c r="BK142" s="8">
        <f t="shared" si="164"/>
        <v>0.32731400907484082</v>
      </c>
      <c r="BL142" s="8">
        <f t="shared" si="165"/>
        <v>9.7752171798029391E-2</v>
      </c>
      <c r="BM142" s="8">
        <f t="shared" si="166"/>
        <v>0.17485028011010351</v>
      </c>
      <c r="BN142" s="8">
        <f t="shared" si="167"/>
        <v>0.82497286971745654</v>
      </c>
    </row>
    <row r="143" spans="1:66" x14ac:dyDescent="0.25">
      <c r="A143" t="s">
        <v>32</v>
      </c>
      <c r="B143" t="s">
        <v>310</v>
      </c>
      <c r="C143" t="s">
        <v>311</v>
      </c>
      <c r="D143" s="4" t="s">
        <v>441</v>
      </c>
      <c r="E143">
        <f>VLOOKUP(A143,home!$A$2:$E$405,3,FALSE)</f>
        <v>1.2734375</v>
      </c>
      <c r="F143">
        <f>VLOOKUP(B143,home!$B$2:$E$405,3,FALSE)</f>
        <v>0.56000000000000005</v>
      </c>
      <c r="G143">
        <f>VLOOKUP(C143,away!$B$2:$E$405,4,FALSE)</f>
        <v>1.01</v>
      </c>
      <c r="H143">
        <f>VLOOKUP(A143,away!$A$2:$E$405,3,FALSE)</f>
        <v>1.1484375</v>
      </c>
      <c r="I143">
        <f>VLOOKUP(C143,away!$B$2:$E$405,3,FALSE)</f>
        <v>0.79</v>
      </c>
      <c r="J143">
        <f>VLOOKUP(B143,home!$B$2:$E$405,4,FALSE)</f>
        <v>1.24</v>
      </c>
      <c r="K143" s="3">
        <f t="shared" si="168"/>
        <v>0.72025625000000015</v>
      </c>
      <c r="L143" s="3">
        <f t="shared" si="169"/>
        <v>1.1250093750000001</v>
      </c>
      <c r="M143" s="5">
        <f t="shared" si="114"/>
        <v>0.15798335098816077</v>
      </c>
      <c r="N143" s="5">
        <f t="shared" si="115"/>
        <v>0.11378849594516648</v>
      </c>
      <c r="O143" s="5">
        <f t="shared" si="116"/>
        <v>0.17773275095559637</v>
      </c>
      <c r="P143" s="5">
        <f t="shared" si="117"/>
        <v>0.12801312470546178</v>
      </c>
      <c r="Q143" s="5">
        <f t="shared" si="118"/>
        <v>4.097843769130291E-2</v>
      </c>
      <c r="R143" s="5">
        <f t="shared" si="119"/>
        <v>9.9975505534793091E-2</v>
      </c>
      <c r="S143" s="5">
        <f t="shared" si="120"/>
        <v>2.5932099797788467E-2</v>
      </c>
      <c r="T143" s="5">
        <f t="shared" si="121"/>
        <v>4.6101126575569133E-2</v>
      </c>
      <c r="U143" s="5">
        <f t="shared" si="122"/>
        <v>7.2007982708344326E-2</v>
      </c>
      <c r="V143" s="5">
        <f t="shared" si="123"/>
        <v>2.3347390753694383E-3</v>
      </c>
      <c r="W143" s="5">
        <f t="shared" si="124"/>
        <v>9.8383252874654995E-3</v>
      </c>
      <c r="X143" s="5">
        <f t="shared" si="125"/>
        <v>1.1068208182698257E-2</v>
      </c>
      <c r="Y143" s="5">
        <f t="shared" si="126"/>
        <v>6.225918984993627E-3</v>
      </c>
      <c r="Z143" s="5">
        <f t="shared" si="127"/>
        <v>3.74911269990022E-2</v>
      </c>
      <c r="AA143" s="5">
        <f t="shared" si="128"/>
        <v>2.700321854057508E-2</v>
      </c>
      <c r="AB143" s="5">
        <f t="shared" si="129"/>
        <v>9.7246184619825416E-3</v>
      </c>
      <c r="AC143" s="5">
        <f t="shared" si="130"/>
        <v>1.1823921735287008E-4</v>
      </c>
      <c r="AD143" s="5">
        <f t="shared" si="131"/>
        <v>1.7715288194575184E-3</v>
      </c>
      <c r="AE143" s="5">
        <f t="shared" si="132"/>
        <v>1.9929865299723906E-3</v>
      </c>
      <c r="AF143" s="5">
        <f t="shared" si="133"/>
        <v>1.1210642652338292E-3</v>
      </c>
      <c r="AG143" s="5">
        <f t="shared" si="134"/>
        <v>4.204026027885148E-4</v>
      </c>
      <c r="AH143" s="5">
        <f t="shared" si="135"/>
        <v>1.0544467338298273E-2</v>
      </c>
      <c r="AI143" s="5">
        <f t="shared" si="136"/>
        <v>7.5947185033301964E-3</v>
      </c>
      <c r="AJ143" s="5">
        <f t="shared" si="137"/>
        <v>2.7350717345071105E-3</v>
      </c>
      <c r="AK143" s="5">
        <f t="shared" si="138"/>
        <v>6.566508369923624E-4</v>
      </c>
      <c r="AL143" s="5">
        <f t="shared" si="139"/>
        <v>3.8323460241588278E-6</v>
      </c>
      <c r="AM143" s="5">
        <f t="shared" si="140"/>
        <v>2.5519094085388002E-4</v>
      </c>
      <c r="AN143" s="5">
        <f t="shared" si="141"/>
        <v>2.8709220087568552E-4</v>
      </c>
      <c r="AO143" s="5">
        <f t="shared" si="142"/>
        <v>1.6149070873726473E-4</v>
      </c>
      <c r="AP143" s="5">
        <f t="shared" si="143"/>
        <v>6.0559520434939075E-5</v>
      </c>
      <c r="AQ143" s="5">
        <f t="shared" si="144"/>
        <v>1.7032507058702635E-5</v>
      </c>
      <c r="AR143" s="5">
        <f t="shared" si="145"/>
        <v>2.372524921993371E-3</v>
      </c>
      <c r="AS143" s="5">
        <f t="shared" si="146"/>
        <v>1.7088259033464881E-3</v>
      </c>
      <c r="AT143" s="5">
        <f t="shared" si="147"/>
        <v>6.1539626852360205E-4</v>
      </c>
      <c r="AU143" s="5">
        <f t="shared" si="148"/>
        <v>1.4774766954360092E-4</v>
      </c>
      <c r="AV143" s="5">
        <f t="shared" si="149"/>
        <v>2.6604045602928306E-5</v>
      </c>
      <c r="AW143" s="5">
        <f t="shared" si="150"/>
        <v>8.6259193072588941E-8</v>
      </c>
      <c r="AX143" s="5">
        <f t="shared" si="151"/>
        <v>3.0633811682231223E-5</v>
      </c>
      <c r="AY143" s="5">
        <f t="shared" si="152"/>
        <v>3.4463325334494647E-5</v>
      </c>
      <c r="AZ143" s="5">
        <f t="shared" si="153"/>
        <v>1.9385782047490749E-5</v>
      </c>
      <c r="BA143" s="5">
        <f t="shared" si="154"/>
        <v>7.2697288483779288E-6</v>
      </c>
      <c r="BB143" s="5">
        <f t="shared" si="155"/>
        <v>2.044628277033281E-6</v>
      </c>
      <c r="BC143" s="5">
        <f t="shared" si="156"/>
        <v>4.6004519601050764E-7</v>
      </c>
      <c r="BD143" s="5">
        <f t="shared" si="157"/>
        <v>4.4485212994394761E-4</v>
      </c>
      <c r="BE143" s="5">
        <f t="shared" si="158"/>
        <v>3.2040752691794047E-4</v>
      </c>
      <c r="BF143" s="5">
        <f t="shared" si="159"/>
        <v>1.1538776190484494E-4</v>
      </c>
      <c r="BG143" s="5">
        <f t="shared" si="160"/>
        <v>2.770291889515883E-5</v>
      </c>
      <c r="BH143" s="5">
        <f t="shared" si="161"/>
        <v>4.9883001193703112E-6</v>
      </c>
      <c r="BI143" s="5">
        <f t="shared" si="162"/>
        <v>7.18570867570443E-7</v>
      </c>
      <c r="BJ143" s="8">
        <f t="shared" si="163"/>
        <v>0.23418211808399433</v>
      </c>
      <c r="BK143" s="8">
        <f t="shared" si="164"/>
        <v>0.31441984945549201</v>
      </c>
      <c r="BL143" s="8">
        <f t="shared" si="165"/>
        <v>0.41376014063207806</v>
      </c>
      <c r="BM143" s="8">
        <f t="shared" si="166"/>
        <v>0.28134719228394378</v>
      </c>
      <c r="BN143" s="8">
        <f t="shared" si="167"/>
        <v>0.71847166582048139</v>
      </c>
    </row>
    <row r="144" spans="1:66" x14ac:dyDescent="0.25">
      <c r="A144" t="s">
        <v>32</v>
      </c>
      <c r="B144" t="s">
        <v>312</v>
      </c>
      <c r="C144" t="s">
        <v>313</v>
      </c>
      <c r="D144" s="4" t="s">
        <v>441</v>
      </c>
      <c r="E144">
        <f>VLOOKUP(A144,home!$A$2:$E$405,3,FALSE)</f>
        <v>1.2734375</v>
      </c>
      <c r="F144">
        <f>VLOOKUP(B144,home!$B$2:$E$405,3,FALSE)</f>
        <v>0.56000000000000005</v>
      </c>
      <c r="G144">
        <f>VLOOKUP(C144,away!$B$2:$E$405,4,FALSE)</f>
        <v>1.28</v>
      </c>
      <c r="H144">
        <f>VLOOKUP(A144,away!$A$2:$E$405,3,FALSE)</f>
        <v>1.1484375</v>
      </c>
      <c r="I144">
        <f>VLOOKUP(C144,away!$B$2:$E$405,3,FALSE)</f>
        <v>1.08</v>
      </c>
      <c r="J144">
        <f>VLOOKUP(B144,home!$B$2:$E$405,4,FALSE)</f>
        <v>0.75</v>
      </c>
      <c r="K144" s="3">
        <f t="shared" si="168"/>
        <v>0.91280000000000017</v>
      </c>
      <c r="L144" s="3">
        <f t="shared" si="169"/>
        <v>0.93023437500000017</v>
      </c>
      <c r="M144" s="5">
        <f t="shared" si="114"/>
        <v>0.15833624489090714</v>
      </c>
      <c r="N144" s="5">
        <f t="shared" si="115"/>
        <v>0.14452932433642007</v>
      </c>
      <c r="O144" s="5">
        <f t="shared" si="116"/>
        <v>0.14728981780593997</v>
      </c>
      <c r="P144" s="5">
        <f t="shared" si="117"/>
        <v>0.13444614569326202</v>
      </c>
      <c r="Q144" s="5">
        <f t="shared" si="118"/>
        <v>6.5963183627142125E-2</v>
      </c>
      <c r="R144" s="5">
        <f t="shared" si="119"/>
        <v>6.850702580528624E-2</v>
      </c>
      <c r="S144" s="5">
        <f t="shared" si="120"/>
        <v>2.85401584839718E-2</v>
      </c>
      <c r="T144" s="5">
        <f t="shared" si="121"/>
        <v>6.1361220894404801E-2</v>
      </c>
      <c r="U144" s="5">
        <f t="shared" si="122"/>
        <v>6.2533213155065284E-2</v>
      </c>
      <c r="V144" s="5">
        <f t="shared" si="123"/>
        <v>2.6926622786481416E-3</v>
      </c>
      <c r="W144" s="5">
        <f t="shared" si="124"/>
        <v>2.0070398004951785E-2</v>
      </c>
      <c r="X144" s="5">
        <f t="shared" si="125"/>
        <v>1.8670174144137575E-2</v>
      </c>
      <c r="Y144" s="5">
        <f t="shared" si="126"/>
        <v>8.6838188880564889E-3</v>
      </c>
      <c r="Z144" s="5">
        <f t="shared" si="127"/>
        <v>2.1242530111029775E-2</v>
      </c>
      <c r="AA144" s="5">
        <f t="shared" si="128"/>
        <v>1.939018148534798E-2</v>
      </c>
      <c r="AB144" s="5">
        <f t="shared" si="129"/>
        <v>8.8496788299128205E-3</v>
      </c>
      <c r="AC144" s="5">
        <f t="shared" si="130"/>
        <v>1.4289924002686006E-4</v>
      </c>
      <c r="AD144" s="5">
        <f t="shared" si="131"/>
        <v>4.580064824729997E-3</v>
      </c>
      <c r="AE144" s="5">
        <f t="shared" si="132"/>
        <v>4.2605337396921942E-3</v>
      </c>
      <c r="AF144" s="5">
        <f t="shared" si="133"/>
        <v>1.9816474702544907E-3</v>
      </c>
      <c r="AG144" s="5">
        <f t="shared" si="134"/>
        <v>6.1446553198750593E-4</v>
      </c>
      <c r="AH144" s="5">
        <f t="shared" si="135"/>
        <v>4.9401329303131172E-3</v>
      </c>
      <c r="AI144" s="5">
        <f t="shared" si="136"/>
        <v>4.5093533387898137E-3</v>
      </c>
      <c r="AJ144" s="5">
        <f t="shared" si="137"/>
        <v>2.0580688638236716E-3</v>
      </c>
      <c r="AK144" s="5">
        <f t="shared" si="138"/>
        <v>6.2620175296608266E-4</v>
      </c>
      <c r="AL144" s="5">
        <f t="shared" si="139"/>
        <v>4.8535323184769989E-6</v>
      </c>
      <c r="AM144" s="5">
        <f t="shared" si="140"/>
        <v>8.3613663440270866E-4</v>
      </c>
      <c r="AN144" s="5">
        <f t="shared" si="141"/>
        <v>7.7780303951820737E-4</v>
      </c>
      <c r="AO144" s="5">
        <f t="shared" si="142"/>
        <v>3.6176956216966001E-4</v>
      </c>
      <c r="AP144" s="5">
        <f t="shared" si="143"/>
        <v>1.1217682751963913E-4</v>
      </c>
      <c r="AQ144" s="5">
        <f t="shared" si="144"/>
        <v>2.6087685259303585E-5</v>
      </c>
      <c r="AR144" s="5">
        <f t="shared" si="145"/>
        <v>9.1909629376934869E-4</v>
      </c>
      <c r="AS144" s="5">
        <f t="shared" si="146"/>
        <v>8.3895109695266161E-4</v>
      </c>
      <c r="AT144" s="5">
        <f t="shared" si="147"/>
        <v>3.8289728064919479E-4</v>
      </c>
      <c r="AU144" s="5">
        <f t="shared" si="148"/>
        <v>1.1650287925886171E-4</v>
      </c>
      <c r="AV144" s="5">
        <f t="shared" si="149"/>
        <v>2.6585957046872244E-5</v>
      </c>
      <c r="AW144" s="5">
        <f t="shared" si="150"/>
        <v>1.14478370884855E-7</v>
      </c>
      <c r="AX144" s="5">
        <f t="shared" si="151"/>
        <v>1.2720425331379871E-4</v>
      </c>
      <c r="AY144" s="5">
        <f t="shared" si="152"/>
        <v>1.1832976907870325E-4</v>
      </c>
      <c r="AZ144" s="5">
        <f t="shared" si="153"/>
        <v>5.503720939141093E-5</v>
      </c>
      <c r="BA144" s="5">
        <f t="shared" si="154"/>
        <v>1.7065834693321097E-5</v>
      </c>
      <c r="BB144" s="5">
        <f t="shared" si="155"/>
        <v>3.9688065174487172E-6</v>
      </c>
      <c r="BC144" s="5">
        <f t="shared" si="156"/>
        <v>7.3838405005096719E-7</v>
      </c>
      <c r="BD144" s="5">
        <f t="shared" si="157"/>
        <v>1.4249582773322438E-4</v>
      </c>
      <c r="BE144" s="5">
        <f t="shared" si="158"/>
        <v>1.3007019155488722E-4</v>
      </c>
      <c r="BF144" s="5">
        <f t="shared" si="159"/>
        <v>5.9364035425650534E-5</v>
      </c>
      <c r="BG144" s="5">
        <f t="shared" si="160"/>
        <v>1.806249717884461E-5</v>
      </c>
      <c r="BH144" s="5">
        <f t="shared" si="161"/>
        <v>4.1218618562123401E-6</v>
      </c>
      <c r="BI144" s="5">
        <f t="shared" si="162"/>
        <v>7.524871004701251E-7</v>
      </c>
      <c r="BJ144" s="8">
        <f t="shared" si="163"/>
        <v>0.33315114946769125</v>
      </c>
      <c r="BK144" s="8">
        <f t="shared" si="164"/>
        <v>0.32428129388821314</v>
      </c>
      <c r="BL144" s="8">
        <f t="shared" si="165"/>
        <v>0.32134257437597114</v>
      </c>
      <c r="BM144" s="8">
        <f t="shared" si="166"/>
        <v>0.28082759039323996</v>
      </c>
      <c r="BN144" s="8">
        <f t="shared" si="167"/>
        <v>0.71907174215895764</v>
      </c>
    </row>
    <row r="145" spans="1:66" x14ac:dyDescent="0.25">
      <c r="A145" t="s">
        <v>213</v>
      </c>
      <c r="B145" t="s">
        <v>314</v>
      </c>
      <c r="C145" t="s">
        <v>315</v>
      </c>
      <c r="D145" s="4" t="s">
        <v>441</v>
      </c>
      <c r="E145">
        <f>VLOOKUP(A145,home!$A$2:$E$405,3,FALSE)</f>
        <v>1.29285714285714</v>
      </c>
      <c r="F145">
        <f>VLOOKUP(B145,home!$B$2:$E$405,3,FALSE)</f>
        <v>0.64</v>
      </c>
      <c r="G145">
        <f>VLOOKUP(C145,away!$B$2:$E$405,4,FALSE)</f>
        <v>0.36</v>
      </c>
      <c r="H145">
        <f>VLOOKUP(A145,away!$A$2:$E$405,3,FALSE)</f>
        <v>1.1785714285714299</v>
      </c>
      <c r="I145">
        <f>VLOOKUP(C145,away!$B$2:$E$405,3,FALSE)</f>
        <v>1.61</v>
      </c>
      <c r="J145">
        <f>VLOOKUP(B145,home!$B$2:$E$405,4,FALSE)</f>
        <v>1.41</v>
      </c>
      <c r="K145" s="3">
        <f t="shared" si="168"/>
        <v>0.29787428571428504</v>
      </c>
      <c r="L145" s="3">
        <f t="shared" si="169"/>
        <v>2.6754750000000032</v>
      </c>
      <c r="M145" s="5">
        <f t="shared" si="114"/>
        <v>5.1131768319493627E-2</v>
      </c>
      <c r="N145" s="5">
        <f t="shared" si="115"/>
        <v>1.5230838965477471E-2</v>
      </c>
      <c r="O145" s="5">
        <f t="shared" si="116"/>
        <v>0.13680176784459736</v>
      </c>
      <c r="P145" s="5">
        <f t="shared" si="117"/>
        <v>4.0749728881160886E-2</v>
      </c>
      <c r="Q145" s="5">
        <f t="shared" si="118"/>
        <v>2.2684376388354501E-3</v>
      </c>
      <c r="R145" s="5">
        <f t="shared" si="119"/>
        <v>0.18300485491201232</v>
      </c>
      <c r="S145" s="5">
        <f t="shared" si="120"/>
        <v>8.1189271291789468E-3</v>
      </c>
      <c r="T145" s="5">
        <f t="shared" si="121"/>
        <v>6.0691481917632831E-3</v>
      </c>
      <c r="U145" s="5">
        <f t="shared" si="122"/>
        <v>5.4512440439162028E-2</v>
      </c>
      <c r="V145" s="5">
        <f t="shared" si="123"/>
        <v>7.1893569234836904E-4</v>
      </c>
      <c r="W145" s="5">
        <f t="shared" si="124"/>
        <v>2.252364137851697E-4</v>
      </c>
      <c r="X145" s="5">
        <f t="shared" si="125"/>
        <v>6.0261439417187766E-4</v>
      </c>
      <c r="Y145" s="5">
        <f t="shared" si="126"/>
        <v>8.0613987312350317E-4</v>
      </c>
      <c r="Z145" s="5">
        <f t="shared" si="127"/>
        <v>0.16320830473190556</v>
      </c>
      <c r="AA145" s="5">
        <f t="shared" si="128"/>
        <v>4.8615557194655733E-2</v>
      </c>
      <c r="AB145" s="5">
        <f t="shared" si="129"/>
        <v>7.2406621869800219E-3</v>
      </c>
      <c r="AC145" s="5">
        <f t="shared" si="130"/>
        <v>3.5809971360574714E-5</v>
      </c>
      <c r="AD145" s="5">
        <f t="shared" si="131"/>
        <v>1.6773033968276139E-5</v>
      </c>
      <c r="AE145" s="5">
        <f t="shared" si="132"/>
        <v>4.4875833056273656E-5</v>
      </c>
      <c r="AF145" s="5">
        <f t="shared" si="133"/>
        <v>6.0032084723116954E-5</v>
      </c>
      <c r="AG145" s="5">
        <f t="shared" si="134"/>
        <v>5.3538113958193842E-5</v>
      </c>
      <c r="AH145" s="5">
        <f t="shared" si="135"/>
        <v>0.10916493477564891</v>
      </c>
      <c r="AI145" s="5">
        <f t="shared" si="136"/>
        <v>3.2517426971342932E-2</v>
      </c>
      <c r="AJ145" s="5">
        <f t="shared" si="137"/>
        <v>4.8430526661775997E-3</v>
      </c>
      <c r="AK145" s="5">
        <f t="shared" si="138"/>
        <v>4.8087361787143879E-4</v>
      </c>
      <c r="AL145" s="5">
        <f t="shared" si="139"/>
        <v>1.1415577220545516E-6</v>
      </c>
      <c r="AM145" s="5">
        <f t="shared" si="140"/>
        <v>9.9925110251233929E-7</v>
      </c>
      <c r="AN145" s="5">
        <f t="shared" si="141"/>
        <v>2.6734713434942037E-6</v>
      </c>
      <c r="AO145" s="5">
        <f t="shared" si="142"/>
        <v>3.5764028713675823E-6</v>
      </c>
      <c r="AP145" s="5">
        <f t="shared" si="143"/>
        <v>3.1895254907573979E-6</v>
      </c>
      <c r="AQ145" s="5">
        <f t="shared" si="144"/>
        <v>2.13337392809604E-6</v>
      </c>
      <c r="AR145" s="5">
        <f t="shared" si="145"/>
        <v>5.8413610773775909E-2</v>
      </c>
      <c r="AS145" s="5">
        <f t="shared" si="146"/>
        <v>1.7399912585230763E-2</v>
      </c>
      <c r="AT145" s="5">
        <f t="shared" si="147"/>
        <v>2.5914932664083054E-3</v>
      </c>
      <c r="AU145" s="5">
        <f t="shared" si="148"/>
        <v>2.5731306855491783E-4</v>
      </c>
      <c r="AV145" s="5">
        <f t="shared" si="149"/>
        <v>1.9161736625186746E-5</v>
      </c>
      <c r="AW145" s="5">
        <f t="shared" si="150"/>
        <v>2.5271399108613281E-8</v>
      </c>
      <c r="AX145" s="5">
        <f t="shared" si="151"/>
        <v>4.9608534735012458E-8</v>
      </c>
      <c r="AY145" s="5">
        <f t="shared" si="152"/>
        <v>1.3272639447015762E-7</v>
      </c>
      <c r="AZ145" s="5">
        <f t="shared" si="153"/>
        <v>1.7755307512252272E-7</v>
      </c>
      <c r="BA145" s="5">
        <f t="shared" si="154"/>
        <v>1.5834627122114398E-7</v>
      </c>
      <c r="BB145" s="5">
        <f t="shared" si="155"/>
        <v>1.059128724988477E-7</v>
      </c>
      <c r="BC145" s="5">
        <f t="shared" si="156"/>
        <v>5.6673448509770961E-8</v>
      </c>
      <c r="BD145" s="5">
        <f t="shared" si="157"/>
        <v>2.6047359214161389E-2</v>
      </c>
      <c r="BE145" s="5">
        <f t="shared" si="158"/>
        <v>7.7588385206617235E-3</v>
      </c>
      <c r="BF145" s="5">
        <f t="shared" si="159"/>
        <v>1.1555792411572952E-3</v>
      </c>
      <c r="BG145" s="5">
        <f t="shared" si="160"/>
        <v>1.1473911368199496E-4</v>
      </c>
      <c r="BH145" s="5">
        <f t="shared" si="161"/>
        <v>8.5444578828785972E-6</v>
      </c>
      <c r="BI145" s="5">
        <f t="shared" si="162"/>
        <v>5.0903485773565102E-7</v>
      </c>
      <c r="BJ145" s="8">
        <f t="shared" si="163"/>
        <v>2.5390887388195386E-2</v>
      </c>
      <c r="BK145" s="8">
        <f t="shared" si="164"/>
        <v>0.10075644427765892</v>
      </c>
      <c r="BL145" s="8">
        <f t="shared" si="165"/>
        <v>0.69094863162144626</v>
      </c>
      <c r="BM145" s="8">
        <f t="shared" si="166"/>
        <v>0.55111676400263365</v>
      </c>
      <c r="BN145" s="8">
        <f t="shared" si="167"/>
        <v>0.42918739656157712</v>
      </c>
    </row>
    <row r="146" spans="1:66" x14ac:dyDescent="0.25">
      <c r="A146" t="s">
        <v>40</v>
      </c>
      <c r="B146" t="s">
        <v>316</v>
      </c>
      <c r="C146" t="s">
        <v>317</v>
      </c>
      <c r="D146" s="4" t="s">
        <v>441</v>
      </c>
      <c r="E146">
        <f>VLOOKUP(A146,home!$A$2:$E$405,3,FALSE)</f>
        <v>1.56038647342995</v>
      </c>
      <c r="F146">
        <f>VLOOKUP(B146,home!$B$2:$E$405,3,FALSE)</f>
        <v>0.32</v>
      </c>
      <c r="G146">
        <f>VLOOKUP(C146,away!$B$2:$E$405,4,FALSE)</f>
        <v>0.96</v>
      </c>
      <c r="H146">
        <f>VLOOKUP(A146,away!$A$2:$E$405,3,FALSE)</f>
        <v>1.19323671497585</v>
      </c>
      <c r="I146">
        <f>VLOOKUP(C146,away!$B$2:$E$405,3,FALSE)</f>
        <v>0.77</v>
      </c>
      <c r="J146">
        <f>VLOOKUP(B146,home!$B$2:$E$405,4,FALSE)</f>
        <v>1.0900000000000001</v>
      </c>
      <c r="K146" s="3">
        <f t="shared" si="168"/>
        <v>0.47935072463768064</v>
      </c>
      <c r="L146" s="3">
        <f t="shared" si="169"/>
        <v>1.001483574879231</v>
      </c>
      <c r="M146" s="5">
        <f t="shared" si="114"/>
        <v>0.22744784957258901</v>
      </c>
      <c r="N146" s="5">
        <f t="shared" si="115"/>
        <v>0.10902729150990273</v>
      </c>
      <c r="O146" s="5">
        <f t="shared" si="116"/>
        <v>0.22778528548855001</v>
      </c>
      <c r="P146" s="5">
        <f t="shared" si="117"/>
        <v>0.10918904166073741</v>
      </c>
      <c r="Q146" s="5">
        <f t="shared" si="118"/>
        <v>2.6131155595277757E-2</v>
      </c>
      <c r="R146" s="5">
        <f t="shared" si="119"/>
        <v>0.11406161100797962</v>
      </c>
      <c r="S146" s="5">
        <f t="shared" si="120"/>
        <v>1.3104374080909163E-2</v>
      </c>
      <c r="T146" s="5">
        <f t="shared" si="121"/>
        <v>2.6169923121284185E-2</v>
      </c>
      <c r="U146" s="5">
        <f t="shared" si="122"/>
        <v>5.4675515890016284E-2</v>
      </c>
      <c r="V146" s="5">
        <f t="shared" si="123"/>
        <v>6.9899004694779876E-4</v>
      </c>
      <c r="W146" s="5">
        <f t="shared" si="124"/>
        <v>4.1753294567387937E-3</v>
      </c>
      <c r="X146" s="5">
        <f t="shared" si="125"/>
        <v>4.1815238706333245E-3</v>
      </c>
      <c r="Y146" s="5">
        <f t="shared" si="126"/>
        <v>2.09386373720235E-3</v>
      </c>
      <c r="Z146" s="5">
        <f t="shared" si="127"/>
        <v>3.8076943316251895E-2</v>
      </c>
      <c r="AA146" s="5">
        <f t="shared" si="128"/>
        <v>1.8252210370633237E-2</v>
      </c>
      <c r="AB146" s="5">
        <f t="shared" si="129"/>
        <v>4.3746051337012152E-3</v>
      </c>
      <c r="AC146" s="5">
        <f t="shared" si="130"/>
        <v>2.0972404635844367E-5</v>
      </c>
      <c r="AD146" s="5">
        <f t="shared" si="131"/>
        <v>5.0036180017219831E-4</v>
      </c>
      <c r="AE146" s="5">
        <f t="shared" si="132"/>
        <v>5.0110412436946063E-4</v>
      </c>
      <c r="AF146" s="5">
        <f t="shared" si="133"/>
        <v>2.5092377493012708E-4</v>
      </c>
      <c r="AG146" s="5">
        <f t="shared" si="134"/>
        <v>8.3765346379738404E-5</v>
      </c>
      <c r="AH146" s="5">
        <f t="shared" si="135"/>
        <v>9.5333583282084487E-3</v>
      </c>
      <c r="AI146" s="5">
        <f t="shared" si="136"/>
        <v>4.5698222228573874E-3</v>
      </c>
      <c r="AJ146" s="5">
        <f t="shared" si="137"/>
        <v>1.0952737969960324E-3</v>
      </c>
      <c r="AK146" s="5">
        <f t="shared" si="138"/>
        <v>1.7500676275557077E-4</v>
      </c>
      <c r="AL146" s="5">
        <f t="shared" si="139"/>
        <v>4.0272207766523179E-7</v>
      </c>
      <c r="AM146" s="5">
        <f t="shared" si="140"/>
        <v>4.796975829871153E-5</v>
      </c>
      <c r="AN146" s="5">
        <f t="shared" si="141"/>
        <v>4.8040925027086282E-5</v>
      </c>
      <c r="AO146" s="5">
        <f t="shared" si="142"/>
        <v>2.4056098668315737E-5</v>
      </c>
      <c r="AP146" s="5">
        <f t="shared" si="143"/>
        <v>8.0305958973307855E-6</v>
      </c>
      <c r="AQ146" s="5">
        <f t="shared" si="144"/>
        <v>2.01062747191733E-6</v>
      </c>
      <c r="AR146" s="5">
        <f t="shared" si="145"/>
        <v>1.9095003558277776E-3</v>
      </c>
      <c r="AS146" s="5">
        <f t="shared" si="146"/>
        <v>9.1532037926195426E-4</v>
      </c>
      <c r="AT146" s="5">
        <f t="shared" si="147"/>
        <v>2.193797435374272E-4</v>
      </c>
      <c r="AU146" s="5">
        <f t="shared" si="148"/>
        <v>3.5053279678498098E-5</v>
      </c>
      <c r="AV146" s="5">
        <f t="shared" si="149"/>
        <v>4.2007037537038359E-6</v>
      </c>
      <c r="AW146" s="5">
        <f t="shared" si="150"/>
        <v>5.3703199068513861E-9</v>
      </c>
      <c r="AX146" s="5">
        <f t="shared" si="151"/>
        <v>3.8323897335302958E-6</v>
      </c>
      <c r="AY146" s="5">
        <f t="shared" si="152"/>
        <v>3.8380753706663836E-6</v>
      </c>
      <c r="AZ146" s="5">
        <f t="shared" si="153"/>
        <v>1.9218847214354496E-6</v>
      </c>
      <c r="BA146" s="5">
        <f t="shared" si="154"/>
        <v>6.41578660442983E-7</v>
      </c>
      <c r="BB146" s="5">
        <f t="shared" si="155"/>
        <v>1.6063262260666674E-7</v>
      </c>
      <c r="BC146" s="5">
        <f t="shared" si="156"/>
        <v>3.2174186626070202E-8</v>
      </c>
      <c r="BD146" s="5">
        <f t="shared" si="157"/>
        <v>3.1872220709792758E-4</v>
      </c>
      <c r="BE146" s="5">
        <f t="shared" si="158"/>
        <v>1.5277972093051252E-4</v>
      </c>
      <c r="BF146" s="5">
        <f t="shared" si="159"/>
        <v>3.6617534968991895E-5</v>
      </c>
      <c r="BG146" s="5">
        <f t="shared" si="160"/>
        <v>5.8508806406106271E-6</v>
      </c>
      <c r="BH146" s="5">
        <f t="shared" si="161"/>
        <v>7.0115596871132006E-7</v>
      </c>
      <c r="BI146" s="5">
        <f t="shared" si="162"/>
        <v>6.7219924337161244E-8</v>
      </c>
      <c r="BJ146" s="8">
        <f t="shared" si="163"/>
        <v>0.17325577707754936</v>
      </c>
      <c r="BK146" s="8">
        <f t="shared" si="164"/>
        <v>0.35046546856326755</v>
      </c>
      <c r="BL146" s="8">
        <f t="shared" si="165"/>
        <v>0.43812088218328826</v>
      </c>
      <c r="BM146" s="8">
        <f t="shared" si="166"/>
        <v>0.18627300360026972</v>
      </c>
      <c r="BN146" s="8">
        <f t="shared" si="167"/>
        <v>0.81364223483503662</v>
      </c>
    </row>
    <row r="147" spans="1:66" x14ac:dyDescent="0.25">
      <c r="A147" t="s">
        <v>40</v>
      </c>
      <c r="B147" t="s">
        <v>318</v>
      </c>
      <c r="C147" t="s">
        <v>319</v>
      </c>
      <c r="D147" s="4" t="s">
        <v>441</v>
      </c>
      <c r="E147">
        <f>VLOOKUP(A147,home!$A$2:$E$405,3,FALSE)</f>
        <v>1.56038647342995</v>
      </c>
      <c r="F147">
        <f>VLOOKUP(B147,home!$B$2:$E$405,3,FALSE)</f>
        <v>1.03</v>
      </c>
      <c r="G147">
        <f>VLOOKUP(C147,away!$B$2:$E$405,4,FALSE)</f>
        <v>1.28</v>
      </c>
      <c r="H147">
        <f>VLOOKUP(A147,away!$A$2:$E$405,3,FALSE)</f>
        <v>1.19323671497585</v>
      </c>
      <c r="I147">
        <f>VLOOKUP(C147,away!$B$2:$E$405,3,FALSE)</f>
        <v>0.57999999999999996</v>
      </c>
      <c r="J147">
        <f>VLOOKUP(B147,home!$B$2:$E$405,4,FALSE)</f>
        <v>0.84</v>
      </c>
      <c r="K147" s="3">
        <f t="shared" si="168"/>
        <v>2.0572135265700462</v>
      </c>
      <c r="L147" s="3">
        <f t="shared" si="169"/>
        <v>0.58134492753623412</v>
      </c>
      <c r="M147" s="5">
        <f t="shared" si="114"/>
        <v>7.1464214283432914E-2</v>
      </c>
      <c r="N147" s="5">
        <f t="shared" si="115"/>
        <v>0.14701714828957846</v>
      </c>
      <c r="O147" s="5">
        <f t="shared" si="116"/>
        <v>4.1545358474036211E-2</v>
      </c>
      <c r="P147" s="5">
        <f t="shared" si="117"/>
        <v>8.5467673418988782E-2</v>
      </c>
      <c r="Q147" s="5">
        <f t="shared" si="118"/>
        <v>0.1512228330495376</v>
      </c>
      <c r="R147" s="5">
        <f t="shared" si="119"/>
        <v>1.2076091705777725E-2</v>
      </c>
      <c r="S147" s="5">
        <f t="shared" si="120"/>
        <v>2.5553779863456534E-2</v>
      </c>
      <c r="T147" s="5">
        <f t="shared" si="121"/>
        <v>8.7912626921007472E-2</v>
      </c>
      <c r="U147" s="5">
        <f t="shared" si="122"/>
        <v>2.4843099205226274E-2</v>
      </c>
      <c r="V147" s="5">
        <f t="shared" si="123"/>
        <v>3.395673288900503E-3</v>
      </c>
      <c r="W147" s="5">
        <f t="shared" si="124"/>
        <v>0.10369921922525084</v>
      </c>
      <c r="X147" s="5">
        <f t="shared" si="125"/>
        <v>6.0285015086067505E-2</v>
      </c>
      <c r="Y147" s="5">
        <f t="shared" si="126"/>
        <v>1.7523193863365347E-2</v>
      </c>
      <c r="Z147" s="5">
        <f t="shared" si="127"/>
        <v>2.3401248858720895E-3</v>
      </c>
      <c r="AA147" s="5">
        <f t="shared" si="128"/>
        <v>4.8141365690792474E-3</v>
      </c>
      <c r="AB147" s="5">
        <f t="shared" si="129"/>
        <v>4.9518534343326722E-3</v>
      </c>
      <c r="AC147" s="5">
        <f t="shared" si="130"/>
        <v>2.5381610450362475E-4</v>
      </c>
      <c r="AD147" s="5">
        <f t="shared" si="131"/>
        <v>5.3332859121234664E-2</v>
      </c>
      <c r="AE147" s="5">
        <f t="shared" si="132"/>
        <v>3.1004787121134348E-2</v>
      </c>
      <c r="AF147" s="5">
        <f t="shared" si="133"/>
        <v>9.0122378611061059E-3</v>
      </c>
      <c r="AG147" s="5">
        <f t="shared" si="134"/>
        <v>1.7464062554346782E-3</v>
      </c>
      <c r="AH147" s="5">
        <f t="shared" si="135"/>
        <v>3.4010493305076201E-4</v>
      </c>
      <c r="AI147" s="5">
        <f t="shared" si="136"/>
        <v>6.9966846872522755E-4</v>
      </c>
      <c r="AJ147" s="5">
        <f t="shared" si="137"/>
        <v>7.1968371898804482E-4</v>
      </c>
      <c r="AK147" s="5">
        <f t="shared" si="138"/>
        <v>4.9351436051814715E-4</v>
      </c>
      <c r="AL147" s="5">
        <f t="shared" si="139"/>
        <v>1.2142061391543037E-5</v>
      </c>
      <c r="AM147" s="5">
        <f t="shared" si="140"/>
        <v>2.1943415838971726E-2</v>
      </c>
      <c r="AN147" s="5">
        <f t="shared" si="141"/>
        <v>1.2756693490804471E-2</v>
      </c>
      <c r="AO147" s="5">
        <f t="shared" si="142"/>
        <v>3.7080195265068367E-3</v>
      </c>
      <c r="AP147" s="5">
        <f t="shared" si="143"/>
        <v>7.1854611431335276E-4</v>
      </c>
      <c r="AQ147" s="5">
        <f t="shared" si="144"/>
        <v>1.0443078468923465E-4</v>
      </c>
      <c r="AR147" s="5">
        <f t="shared" si="145"/>
        <v>3.9543655531822195E-5</v>
      </c>
      <c r="AS147" s="5">
        <f t="shared" si="146"/>
        <v>8.1349743050091044E-5</v>
      </c>
      <c r="AT147" s="5">
        <f t="shared" si="147"/>
        <v>8.3676895892822469E-5</v>
      </c>
      <c r="AU147" s="5">
        <f t="shared" si="148"/>
        <v>5.7380414030702636E-5</v>
      </c>
      <c r="AV147" s="5">
        <f t="shared" si="149"/>
        <v>2.9510940976037788E-5</v>
      </c>
      <c r="AW147" s="5">
        <f t="shared" si="150"/>
        <v>4.0336961654755887E-7</v>
      </c>
      <c r="AX147" s="5">
        <f t="shared" si="151"/>
        <v>7.5237153138473399E-3</v>
      </c>
      <c r="AY147" s="5">
        <f t="shared" si="152"/>
        <v>4.3738737339318367E-3</v>
      </c>
      <c r="AZ147" s="5">
        <f t="shared" si="153"/>
        <v>1.2713646544526207E-3</v>
      </c>
      <c r="BA147" s="5">
        <f t="shared" si="154"/>
        <v>2.4636713097162932E-4</v>
      </c>
      <c r="BB147" s="5">
        <f t="shared" si="155"/>
        <v>3.5806070475502938E-5</v>
      </c>
      <c r="BC147" s="5">
        <f t="shared" si="156"/>
        <v>4.1631354891877096E-6</v>
      </c>
      <c r="BD147" s="5">
        <f t="shared" si="157"/>
        <v>3.8314172599441625E-6</v>
      </c>
      <c r="BE147" s="5">
        <f t="shared" si="158"/>
        <v>7.8820434130910729E-6</v>
      </c>
      <c r="BF147" s="5">
        <f t="shared" si="159"/>
        <v>8.1075231632116457E-6</v>
      </c>
      <c r="BG147" s="5">
        <f t="shared" si="160"/>
        <v>5.5596354394463216E-6</v>
      </c>
      <c r="BH147" s="5">
        <f t="shared" si="161"/>
        <v>2.8593393072067945E-6</v>
      </c>
      <c r="BI147" s="5">
        <f t="shared" si="162"/>
        <v>1.1764542999678487E-6</v>
      </c>
      <c r="BJ147" s="8">
        <f t="shared" si="163"/>
        <v>0.71544272258817054</v>
      </c>
      <c r="BK147" s="8">
        <f t="shared" si="164"/>
        <v>0.19052117275460573</v>
      </c>
      <c r="BL147" s="8">
        <f t="shared" si="165"/>
        <v>9.0804388932098662E-2</v>
      </c>
      <c r="BM147" s="8">
        <f t="shared" si="166"/>
        <v>0.48594161957508031</v>
      </c>
      <c r="BN147" s="8">
        <f t="shared" si="167"/>
        <v>0.50879331922135163</v>
      </c>
    </row>
    <row r="148" spans="1:66" x14ac:dyDescent="0.25">
      <c r="A148" t="s">
        <v>40</v>
      </c>
      <c r="B148" t="s">
        <v>320</v>
      </c>
      <c r="C148" t="s">
        <v>321</v>
      </c>
      <c r="D148" s="4" t="s">
        <v>441</v>
      </c>
      <c r="E148">
        <f>VLOOKUP(A148,home!$A$2:$E$405,3,FALSE)</f>
        <v>1.56038647342995</v>
      </c>
      <c r="F148">
        <f>VLOOKUP(B148,home!$B$2:$E$405,3,FALSE)</f>
        <v>1.6</v>
      </c>
      <c r="G148">
        <f>VLOOKUP(C148,away!$B$2:$E$405,4,FALSE)</f>
        <v>0.7</v>
      </c>
      <c r="H148">
        <f>VLOOKUP(A148,away!$A$2:$E$405,3,FALSE)</f>
        <v>1.19323671497585</v>
      </c>
      <c r="I148">
        <f>VLOOKUP(C148,away!$B$2:$E$405,3,FALSE)</f>
        <v>1.0900000000000001</v>
      </c>
      <c r="J148">
        <f>VLOOKUP(B148,home!$B$2:$E$405,4,FALSE)</f>
        <v>0.42</v>
      </c>
      <c r="K148" s="3">
        <f t="shared" si="168"/>
        <v>1.7476328502415439</v>
      </c>
      <c r="L148" s="3">
        <f t="shared" si="169"/>
        <v>0.54626376811594413</v>
      </c>
      <c r="M148" s="5">
        <f t="shared" si="114"/>
        <v>0.10087263289850709</v>
      </c>
      <c r="N148" s="5">
        <f t="shared" si="115"/>
        <v>0.17628832694378688</v>
      </c>
      <c r="O148" s="5">
        <f t="shared" si="116"/>
        <v>5.5103064546914833E-2</v>
      </c>
      <c r="P148" s="5">
        <f t="shared" si="117"/>
        <v>9.6299925751168539E-2</v>
      </c>
      <c r="Q148" s="5">
        <f t="shared" si="118"/>
        <v>0.15404363564054174</v>
      </c>
      <c r="R148" s="5">
        <f t="shared" si="119"/>
        <v>1.5050403837066894E-2</v>
      </c>
      <c r="S148" s="5">
        <f t="shared" si="120"/>
        <v>2.2983626562546645E-2</v>
      </c>
      <c r="T148" s="5">
        <f t="shared" si="121"/>
        <v>8.4148456859281878E-2</v>
      </c>
      <c r="U148" s="5">
        <f t="shared" si="122"/>
        <v>2.6302580155059485E-2</v>
      </c>
      <c r="V148" s="5">
        <f t="shared" si="123"/>
        <v>2.4379716038021031E-3</v>
      </c>
      <c r="W148" s="5">
        <f t="shared" si="124"/>
        <v>8.97372393386833E-2</v>
      </c>
      <c r="X148" s="5">
        <f t="shared" si="125"/>
        <v>4.9020202501471467E-2</v>
      </c>
      <c r="Y148" s="5">
        <f t="shared" si="126"/>
        <v>1.3388980266130219E-2</v>
      </c>
      <c r="Z148" s="5">
        <f t="shared" si="127"/>
        <v>2.7404967705676082E-3</v>
      </c>
      <c r="AA148" s="5">
        <f t="shared" si="128"/>
        <v>4.789382182224816E-3</v>
      </c>
      <c r="AB148" s="5">
        <f t="shared" si="129"/>
        <v>4.1850408170088114E-3</v>
      </c>
      <c r="AC148" s="5">
        <f t="shared" si="130"/>
        <v>1.4546591930056729E-4</v>
      </c>
      <c r="AD148" s="5">
        <f t="shared" si="131"/>
        <v>3.9206936839567649E-2</v>
      </c>
      <c r="AE148" s="5">
        <f t="shared" si="132"/>
        <v>2.1417329054266049E-2</v>
      </c>
      <c r="AF148" s="5">
        <f t="shared" si="133"/>
        <v>5.8497554360812318E-3</v>
      </c>
      <c r="AG148" s="5">
        <f t="shared" si="134"/>
        <v>1.0651698156901538E-3</v>
      </c>
      <c r="AH148" s="5">
        <f t="shared" si="135"/>
        <v>3.7425852309995943E-4</v>
      </c>
      <c r="AI148" s="5">
        <f t="shared" si="136"/>
        <v>6.5406648945237286E-4</v>
      </c>
      <c r="AJ148" s="5">
        <f t="shared" si="137"/>
        <v>5.7153404160456567E-4</v>
      </c>
      <c r="AK148" s="5">
        <f t="shared" si="138"/>
        <v>3.329438887131521E-4</v>
      </c>
      <c r="AL148" s="5">
        <f t="shared" si="139"/>
        <v>5.5548692744303022E-6</v>
      </c>
      <c r="AM148" s="5">
        <f t="shared" si="140"/>
        <v>1.3703866155634759E-2</v>
      </c>
      <c r="AN148" s="5">
        <f t="shared" si="141"/>
        <v>7.4859255639336012E-3</v>
      </c>
      <c r="AO148" s="5">
        <f t="shared" si="142"/>
        <v>2.0446449531949214E-3</v>
      </c>
      <c r="AP148" s="5">
        <f t="shared" si="143"/>
        <v>3.7230515219716868E-4</v>
      </c>
      <c r="AQ148" s="5">
        <f t="shared" si="144"/>
        <v>5.0844203832051359E-5</v>
      </c>
      <c r="AR148" s="5">
        <f t="shared" si="145"/>
        <v>4.0888774215618406E-5</v>
      </c>
      <c r="AS148" s="5">
        <f t="shared" si="146"/>
        <v>7.1458565025324155E-5</v>
      </c>
      <c r="AT148" s="5">
        <f t="shared" si="147"/>
        <v>6.2441667834688992E-5</v>
      </c>
      <c r="AU148" s="5">
        <f t="shared" si="148"/>
        <v>3.6375036643924423E-5</v>
      </c>
      <c r="AV148" s="5">
        <f t="shared" si="149"/>
        <v>1.5892552241915554E-5</v>
      </c>
      <c r="AW148" s="5">
        <f t="shared" si="150"/>
        <v>1.4730718754326679E-7</v>
      </c>
      <c r="AX148" s="5">
        <f t="shared" si="151"/>
        <v>3.9915544448167698E-3</v>
      </c>
      <c r="AY148" s="5">
        <f t="shared" si="152"/>
        <v>2.1804415716655538E-3</v>
      </c>
      <c r="AZ148" s="5">
        <f t="shared" si="153"/>
        <v>5.9554811454733852E-4</v>
      </c>
      <c r="BA148" s="5">
        <f t="shared" si="154"/>
        <v>1.0844211904899168E-4</v>
      </c>
      <c r="BB148" s="5">
        <f t="shared" si="155"/>
        <v>1.4809500143545001E-5</v>
      </c>
      <c r="BC148" s="5">
        <f t="shared" si="156"/>
        <v>1.6179786704653022E-6</v>
      </c>
      <c r="BD148" s="5">
        <f t="shared" si="157"/>
        <v>3.7226759794442922E-6</v>
      </c>
      <c r="BE148" s="5">
        <f t="shared" si="158"/>
        <v>6.50587083248196E-6</v>
      </c>
      <c r="BF148" s="5">
        <f t="shared" si="159"/>
        <v>5.6849367931368885E-6</v>
      </c>
      <c r="BG148" s="5">
        <f t="shared" si="160"/>
        <v>3.311727430410948E-6</v>
      </c>
      <c r="BH148" s="5">
        <f t="shared" si="161"/>
        <v>1.4469209121080466E-6</v>
      </c>
      <c r="BI148" s="5">
        <f t="shared" si="162"/>
        <v>5.0573730354029594E-7</v>
      </c>
      <c r="BJ148" s="8">
        <f t="shared" si="163"/>
        <v>0.66471603245318578</v>
      </c>
      <c r="BK148" s="8">
        <f t="shared" si="164"/>
        <v>0.22492561917626494</v>
      </c>
      <c r="BL148" s="8">
        <f t="shared" si="165"/>
        <v>0.1076115089463575</v>
      </c>
      <c r="BM148" s="8">
        <f t="shared" si="166"/>
        <v>0.40015537346391178</v>
      </c>
      <c r="BN148" s="8">
        <f t="shared" si="167"/>
        <v>0.59765798961798589</v>
      </c>
    </row>
    <row r="149" spans="1:66" x14ac:dyDescent="0.25">
      <c r="A149" t="s">
        <v>16</v>
      </c>
      <c r="B149" t="s">
        <v>322</v>
      </c>
      <c r="C149" t="s">
        <v>323</v>
      </c>
      <c r="D149" s="4" t="s">
        <v>442</v>
      </c>
      <c r="E149">
        <f>VLOOKUP(A149,home!$A$2:$E$405,3,FALSE)</f>
        <v>1.62745098039216</v>
      </c>
      <c r="F149">
        <f>VLOOKUP(B149,home!$B$2:$E$405,3,FALSE)</f>
        <v>1.57</v>
      </c>
      <c r="G149">
        <f>VLOOKUP(C149,away!$B$2:$E$405,4,FALSE)</f>
        <v>0.89</v>
      </c>
      <c r="H149">
        <f>VLOOKUP(A149,away!$A$2:$E$405,3,FALSE)</f>
        <v>1.3529411764705901</v>
      </c>
      <c r="I149">
        <f>VLOOKUP(C149,away!$B$2:$E$405,3,FALSE)</f>
        <v>0.75</v>
      </c>
      <c r="J149">
        <f>VLOOKUP(B149,home!$B$2:$E$405,4,FALSE)</f>
        <v>0.74</v>
      </c>
      <c r="K149" s="3">
        <f t="shared" si="168"/>
        <v>2.2740372549019652</v>
      </c>
      <c r="L149" s="3">
        <f t="shared" si="169"/>
        <v>0.75088235294117744</v>
      </c>
      <c r="M149" s="5">
        <f t="shared" si="114"/>
        <v>4.856172509491051E-2</v>
      </c>
      <c r="N149" s="5">
        <f t="shared" si="115"/>
        <v>0.11043117202813417</v>
      </c>
      <c r="O149" s="5">
        <f t="shared" si="116"/>
        <v>3.6464142402149027E-2</v>
      </c>
      <c r="P149" s="5">
        <f t="shared" si="117"/>
        <v>8.2920818290537324E-2</v>
      </c>
      <c r="Q149" s="5">
        <f t="shared" si="118"/>
        <v>0.12556229964723248</v>
      </c>
      <c r="R149" s="5">
        <f t="shared" si="119"/>
        <v>1.3690140522453906E-2</v>
      </c>
      <c r="S149" s="5">
        <f t="shared" si="120"/>
        <v>3.5397538352137999E-2</v>
      </c>
      <c r="T149" s="5">
        <f t="shared" si="121"/>
        <v>9.42825149998191E-2</v>
      </c>
      <c r="U149" s="5">
        <f t="shared" si="122"/>
        <v>3.1131889572903235E-2</v>
      </c>
      <c r="V149" s="5">
        <f t="shared" si="123"/>
        <v>6.7158351101804107E-3</v>
      </c>
      <c r="W149" s="5">
        <f t="shared" si="124"/>
        <v>9.5177782402990171E-2</v>
      </c>
      <c r="X149" s="5">
        <f t="shared" si="125"/>
        <v>7.1467317198480665E-2</v>
      </c>
      <c r="Y149" s="5">
        <f t="shared" si="126"/>
        <v>2.683177364819431E-2</v>
      </c>
      <c r="Z149" s="5">
        <f t="shared" si="127"/>
        <v>3.4265616425318509E-3</v>
      </c>
      <c r="AA149" s="5">
        <f t="shared" si="128"/>
        <v>7.7921288313354993E-3</v>
      </c>
      <c r="AB149" s="5">
        <f t="shared" si="129"/>
        <v>8.8597956287263194E-3</v>
      </c>
      <c r="AC149" s="5">
        <f t="shared" si="130"/>
        <v>7.1671998594584037E-4</v>
      </c>
      <c r="AD149" s="5">
        <f t="shared" si="131"/>
        <v>5.410945575583808E-2</v>
      </c>
      <c r="AE149" s="5">
        <f t="shared" si="132"/>
        <v>4.0629835454310238E-2</v>
      </c>
      <c r="AF149" s="5">
        <f t="shared" si="133"/>
        <v>1.5254113222772668E-2</v>
      </c>
      <c r="AG149" s="5">
        <f t="shared" si="134"/>
        <v>3.818014809582224E-3</v>
      </c>
      <c r="AH149" s="5">
        <f t="shared" si="135"/>
        <v>6.4323616716057547E-4</v>
      </c>
      <c r="AI149" s="5">
        <f t="shared" si="136"/>
        <v>1.4627430078234965E-3</v>
      </c>
      <c r="AJ149" s="5">
        <f t="shared" si="137"/>
        <v>1.6631660470689943E-3</v>
      </c>
      <c r="AK149" s="5">
        <f t="shared" si="138"/>
        <v>1.2607005173743094E-3</v>
      </c>
      <c r="AL149" s="5">
        <f t="shared" si="139"/>
        <v>4.895296252648171E-5</v>
      </c>
      <c r="AM149" s="5">
        <f t="shared" si="140"/>
        <v>2.4609383646249074E-2</v>
      </c>
      <c r="AN149" s="5">
        <f t="shared" si="141"/>
        <v>1.8478751896727638E-2</v>
      </c>
      <c r="AO149" s="5">
        <f t="shared" si="142"/>
        <v>6.9376843518155458E-3</v>
      </c>
      <c r="AP149" s="5">
        <f t="shared" si="143"/>
        <v>1.736461583351482E-3</v>
      </c>
      <c r="AQ149" s="5">
        <f t="shared" si="144"/>
        <v>3.2596958987473083E-4</v>
      </c>
      <c r="AR149" s="5">
        <f t="shared" si="145"/>
        <v>9.6598937338879514E-5</v>
      </c>
      <c r="AS149" s="5">
        <f t="shared" si="146"/>
        <v>2.1966958229255253E-4</v>
      </c>
      <c r="AT149" s="5">
        <f t="shared" si="147"/>
        <v>2.4976840695100879E-4</v>
      </c>
      <c r="AU149" s="5">
        <f t="shared" si="148"/>
        <v>1.8932755416803631E-4</v>
      </c>
      <c r="AV149" s="5">
        <f t="shared" si="149"/>
        <v>1.0763447788939609E-4</v>
      </c>
      <c r="AW149" s="5">
        <f t="shared" si="150"/>
        <v>2.3219130466937859E-6</v>
      </c>
      <c r="AX149" s="5">
        <f t="shared" si="151"/>
        <v>9.3271092052909284E-3</v>
      </c>
      <c r="AY149" s="5">
        <f t="shared" si="152"/>
        <v>7.0035617062081676E-3</v>
      </c>
      <c r="AZ149" s="5">
        <f t="shared" si="153"/>
        <v>2.6294254464631576E-3</v>
      </c>
      <c r="BA149" s="5">
        <f t="shared" si="154"/>
        <v>6.5812972204122079E-4</v>
      </c>
      <c r="BB149" s="5">
        <f t="shared" si="155"/>
        <v>1.2354449855670873E-4</v>
      </c>
      <c r="BC149" s="5">
        <f t="shared" si="156"/>
        <v>1.8553476753839877E-5</v>
      </c>
      <c r="BD149" s="5">
        <f t="shared" si="157"/>
        <v>1.2089072893439195E-5</v>
      </c>
      <c r="BE149" s="5">
        <f t="shared" si="158"/>
        <v>2.7491002136906224E-5</v>
      </c>
      <c r="BF149" s="5">
        <f t="shared" si="159"/>
        <v>3.1257781516957149E-5</v>
      </c>
      <c r="BG149" s="5">
        <f t="shared" si="160"/>
        <v>2.3693786558382206E-5</v>
      </c>
      <c r="BH149" s="5">
        <f t="shared" si="161"/>
        <v>1.3470138335864138E-5</v>
      </c>
      <c r="BI149" s="5">
        <f t="shared" si="162"/>
        <v>6.126319280887642E-6</v>
      </c>
      <c r="BJ149" s="8">
        <f t="shared" si="163"/>
        <v>0.70941285429068657</v>
      </c>
      <c r="BK149" s="8">
        <f t="shared" si="164"/>
        <v>0.18136515150244675</v>
      </c>
      <c r="BL149" s="8">
        <f t="shared" si="165"/>
        <v>0.10394506975635764</v>
      </c>
      <c r="BM149" s="8">
        <f t="shared" si="166"/>
        <v>0.57351809941344412</v>
      </c>
      <c r="BN149" s="8">
        <f t="shared" si="167"/>
        <v>0.41763029798541745</v>
      </c>
    </row>
    <row r="150" spans="1:66" x14ac:dyDescent="0.25">
      <c r="A150" t="s">
        <v>69</v>
      </c>
      <c r="B150" t="s">
        <v>324</v>
      </c>
      <c r="C150" t="s">
        <v>325</v>
      </c>
      <c r="D150" s="4" t="s">
        <v>442</v>
      </c>
      <c r="E150">
        <f>VLOOKUP(A150,home!$A$2:$E$405,3,FALSE)</f>
        <v>1.3729729729729701</v>
      </c>
      <c r="F150">
        <f>VLOOKUP(B150,home!$B$2:$E$405,3,FALSE)</f>
        <v>0.87</v>
      </c>
      <c r="G150">
        <f>VLOOKUP(C150,away!$B$2:$E$405,4,FALSE)</f>
        <v>1.24</v>
      </c>
      <c r="H150">
        <f>VLOOKUP(A150,away!$A$2:$E$405,3,FALSE)</f>
        <v>1.34594594594595</v>
      </c>
      <c r="I150">
        <f>VLOOKUP(C150,away!$B$2:$E$405,3,FALSE)</f>
        <v>0.57999999999999996</v>
      </c>
      <c r="J150">
        <f>VLOOKUP(B150,home!$B$2:$E$405,4,FALSE)</f>
        <v>0.82</v>
      </c>
      <c r="K150" s="3">
        <f t="shared" si="168"/>
        <v>1.48116324324324</v>
      </c>
      <c r="L150" s="3">
        <f t="shared" si="169"/>
        <v>0.64013189189189368</v>
      </c>
      <c r="M150" s="5">
        <f t="shared" si="114"/>
        <v>0.11987627195762585</v>
      </c>
      <c r="N150" s="5">
        <f t="shared" si="115"/>
        <v>0.17755632776066574</v>
      </c>
      <c r="O150" s="5">
        <f t="shared" si="116"/>
        <v>7.6736624761182204E-2</v>
      </c>
      <c r="P150" s="5">
        <f t="shared" si="117"/>
        <v>0.11365946800681212</v>
      </c>
      <c r="Q150" s="5">
        <f t="shared" si="118"/>
        <v>0.13149495314217374</v>
      </c>
      <c r="R150" s="5">
        <f t="shared" si="119"/>
        <v>2.4560780392886943E-2</v>
      </c>
      <c r="S150" s="5">
        <f t="shared" si="120"/>
        <v>2.694126714283792E-2</v>
      </c>
      <c r="T150" s="5">
        <f t="shared" si="121"/>
        <v>8.41741131291356E-2</v>
      </c>
      <c r="U150" s="5">
        <f t="shared" si="122"/>
        <v>3.6378525143313391E-2</v>
      </c>
      <c r="V150" s="5">
        <f t="shared" si="123"/>
        <v>2.8382320471660744E-3</v>
      </c>
      <c r="W150" s="5">
        <f t="shared" si="124"/>
        <v>6.492183042205997E-2</v>
      </c>
      <c r="X150" s="5">
        <f t="shared" si="125"/>
        <v>4.1558534133157944E-2</v>
      </c>
      <c r="Y150" s="5">
        <f t="shared" si="126"/>
        <v>1.3301471539456114E-2</v>
      </c>
      <c r="Z150" s="5">
        <f t="shared" si="127"/>
        <v>5.240712939746683E-3</v>
      </c>
      <c r="AA150" s="5">
        <f t="shared" si="128"/>
        <v>7.7623513747420098E-3</v>
      </c>
      <c r="AB150" s="5">
        <f t="shared" si="129"/>
        <v>5.7486547687032518E-3</v>
      </c>
      <c r="AC150" s="5">
        <f t="shared" si="130"/>
        <v>1.6819005300878676E-4</v>
      </c>
      <c r="AD150" s="5">
        <f t="shared" si="131"/>
        <v>2.4039957226306492E-2</v>
      </c>
      <c r="AE150" s="5">
        <f t="shared" si="132"/>
        <v>1.5388743300275778E-2</v>
      </c>
      <c r="AF150" s="5">
        <f t="shared" si="133"/>
        <v>4.9254126813221173E-3</v>
      </c>
      <c r="AG150" s="5">
        <f t="shared" si="134"/>
        <v>1.0509712460143508E-3</v>
      </c>
      <c r="AH150" s="5">
        <f t="shared" si="135"/>
        <v>8.3868687224559276E-4</v>
      </c>
      <c r="AI150" s="5">
        <f t="shared" si="136"/>
        <v>1.2422321677608109E-3</v>
      </c>
      <c r="AJ150" s="5">
        <f t="shared" si="137"/>
        <v>9.1997431323084203E-4</v>
      </c>
      <c r="AK150" s="5">
        <f t="shared" si="138"/>
        <v>4.542107124951553E-4</v>
      </c>
      <c r="AL150" s="5">
        <f t="shared" si="139"/>
        <v>6.3787075246295761E-6</v>
      </c>
      <c r="AM150" s="5">
        <f t="shared" si="140"/>
        <v>7.1214202025489766E-3</v>
      </c>
      <c r="AN150" s="5">
        <f t="shared" si="141"/>
        <v>4.5586481872148298E-3</v>
      </c>
      <c r="AO150" s="5">
        <f t="shared" si="142"/>
        <v>1.4590680442756897E-3</v>
      </c>
      <c r="AP150" s="5">
        <f t="shared" si="143"/>
        <v>3.113319958604009E-4</v>
      </c>
      <c r="AQ150" s="5">
        <f t="shared" si="144"/>
        <v>4.9823384879149398E-5</v>
      </c>
      <c r="AR150" s="5">
        <f t="shared" si="145"/>
        <v>1.0737404284709327E-4</v>
      </c>
      <c r="AS150" s="5">
        <f t="shared" si="146"/>
        <v>1.5903848554353926E-4</v>
      </c>
      <c r="AT150" s="5">
        <f t="shared" si="147"/>
        <v>1.1778097952408093E-4</v>
      </c>
      <c r="AU150" s="5">
        <f t="shared" si="148"/>
        <v>5.8150952541417769E-5</v>
      </c>
      <c r="AV150" s="5">
        <f t="shared" si="149"/>
        <v>2.1532763365982517E-5</v>
      </c>
      <c r="AW150" s="5">
        <f t="shared" si="150"/>
        <v>1.6799740728523873E-7</v>
      </c>
      <c r="AX150" s="5">
        <f t="shared" si="151"/>
        <v>1.757997640617563E-3</v>
      </c>
      <c r="AY150" s="5">
        <f t="shared" si="152"/>
        <v>1.1253503556300061E-3</v>
      </c>
      <c r="AZ150" s="5">
        <f t="shared" si="153"/>
        <v>3.6018632609532546E-4</v>
      </c>
      <c r="BA150" s="5">
        <f t="shared" si="154"/>
        <v>7.6855584785663763E-5</v>
      </c>
      <c r="BB150" s="5">
        <f t="shared" si="155"/>
        <v>1.2299427722826194E-5</v>
      </c>
      <c r="BC150" s="5">
        <f t="shared" si="156"/>
        <v>1.5746511874800678E-6</v>
      </c>
      <c r="BD150" s="5">
        <f t="shared" si="157"/>
        <v>1.1455591531298509E-5</v>
      </c>
      <c r="BE150" s="5">
        <f t="shared" si="158"/>
        <v>1.6967601105767889E-5</v>
      </c>
      <c r="BF150" s="5">
        <f t="shared" si="159"/>
        <v>1.2565893541938382E-5</v>
      </c>
      <c r="BG150" s="5">
        <f t="shared" si="160"/>
        <v>6.2040465442755776E-6</v>
      </c>
      <c r="BH150" s="5">
        <f t="shared" si="161"/>
        <v>2.2973014251878071E-6</v>
      </c>
      <c r="BI150" s="5">
        <f t="shared" si="162"/>
        <v>6.8053568592769785E-7</v>
      </c>
      <c r="BJ150" s="8">
        <f t="shared" si="163"/>
        <v>0.57524687038138578</v>
      </c>
      <c r="BK150" s="8">
        <f t="shared" si="164"/>
        <v>0.26461515827060539</v>
      </c>
      <c r="BL150" s="8">
        <f t="shared" si="165"/>
        <v>0.15515608870021666</v>
      </c>
      <c r="BM150" s="8">
        <f t="shared" si="166"/>
        <v>0.35524922191238517</v>
      </c>
      <c r="BN150" s="8">
        <f t="shared" si="167"/>
        <v>0.64388442602134655</v>
      </c>
    </row>
    <row r="151" spans="1:66" x14ac:dyDescent="0.25">
      <c r="A151" t="s">
        <v>24</v>
      </c>
      <c r="B151" t="s">
        <v>326</v>
      </c>
      <c r="C151" t="s">
        <v>327</v>
      </c>
      <c r="D151" s="4" t="s">
        <v>442</v>
      </c>
      <c r="E151">
        <f>VLOOKUP(A151,home!$A$2:$E$405,3,FALSE)</f>
        <v>1.61578947368421</v>
      </c>
      <c r="F151">
        <f>VLOOKUP(B151,home!$B$2:$E$405,3,FALSE)</f>
        <v>0.83</v>
      </c>
      <c r="G151">
        <f>VLOOKUP(C151,away!$B$2:$E$405,4,FALSE)</f>
        <v>0.48</v>
      </c>
      <c r="H151">
        <f>VLOOKUP(A151,away!$A$2:$E$405,3,FALSE)</f>
        <v>1.46315789473684</v>
      </c>
      <c r="I151">
        <f>VLOOKUP(C151,away!$B$2:$E$405,3,FALSE)</f>
        <v>1.31</v>
      </c>
      <c r="J151">
        <f>VLOOKUP(B151,home!$B$2:$E$405,4,FALSE)</f>
        <v>1.37</v>
      </c>
      <c r="K151" s="3">
        <f t="shared" si="168"/>
        <v>0.6437305263157892</v>
      </c>
      <c r="L151" s="3">
        <f t="shared" si="169"/>
        <v>2.6259294736842071</v>
      </c>
      <c r="M151" s="5">
        <f t="shared" si="114"/>
        <v>3.8019351457400492E-2</v>
      </c>
      <c r="N151" s="5">
        <f t="shared" si="115"/>
        <v>2.4474217123857386E-2</v>
      </c>
      <c r="O151" s="5">
        <f t="shared" si="116"/>
        <v>9.9836135562346565E-2</v>
      </c>
      <c r="P151" s="5">
        <f t="shared" si="117"/>
        <v>6.4267568090883825E-2</v>
      </c>
      <c r="Q151" s="5">
        <f t="shared" si="118"/>
        <v>7.8774003351538054E-3</v>
      </c>
      <c r="R151" s="5">
        <f t="shared" si="119"/>
        <v>0.13108132545594894</v>
      </c>
      <c r="S151" s="5">
        <f t="shared" si="120"/>
        <v>2.7159329065254346E-2</v>
      </c>
      <c r="T151" s="5">
        <f t="shared" si="121"/>
        <v>2.0685497716090229E-2</v>
      </c>
      <c r="U151" s="5">
        <f t="shared" si="122"/>
        <v>8.438105062592928E-2</v>
      </c>
      <c r="V151" s="5">
        <f t="shared" si="123"/>
        <v>5.1010982655903909E-3</v>
      </c>
      <c r="W151" s="5">
        <f t="shared" si="124"/>
        <v>1.6903076879162449E-3</v>
      </c>
      <c r="X151" s="5">
        <f t="shared" si="125"/>
        <v>4.4386287772942741E-3</v>
      </c>
      <c r="Y151" s="5">
        <f t="shared" si="126"/>
        <v>5.8277630645199655E-3</v>
      </c>
      <c r="Z151" s="5">
        <f t="shared" si="127"/>
        <v>0.11473677198812275</v>
      </c>
      <c r="AA151" s="5">
        <f t="shared" si="128"/>
        <v>7.3859562619688957E-2</v>
      </c>
      <c r="AB151" s="5">
        <f t="shared" si="129"/>
        <v>2.3772827559313175E-2</v>
      </c>
      <c r="AC151" s="5">
        <f t="shared" si="130"/>
        <v>5.3892815032867034E-4</v>
      </c>
      <c r="AD151" s="5">
        <f t="shared" si="131"/>
        <v>2.7202566439448719E-4</v>
      </c>
      <c r="AE151" s="5">
        <f t="shared" si="132"/>
        <v>7.1432020973201252E-4</v>
      </c>
      <c r="AF151" s="5">
        <f t="shared" si="133"/>
        <v>9.3787724619178825E-4</v>
      </c>
      <c r="AG151" s="5">
        <f t="shared" si="134"/>
        <v>8.2093316782426526E-4</v>
      </c>
      <c r="AH151" s="5">
        <f t="shared" si="135"/>
        <v>7.5322667819749001E-2</v>
      </c>
      <c r="AI151" s="5">
        <f t="shared" si="136"/>
        <v>4.8487500599116384E-2</v>
      </c>
      <c r="AJ151" s="5">
        <f t="shared" si="137"/>
        <v>1.5606442140203163E-2</v>
      </c>
      <c r="AK151" s="5">
        <f t="shared" si="138"/>
        <v>3.3487810709432989E-3</v>
      </c>
      <c r="AL151" s="5">
        <f t="shared" si="139"/>
        <v>3.6439970982829664E-5</v>
      </c>
      <c r="AM151" s="5">
        <f t="shared" si="140"/>
        <v>3.5022244822413113E-5</v>
      </c>
      <c r="AN151" s="5">
        <f t="shared" si="141"/>
        <v>9.196594491375872E-5</v>
      </c>
      <c r="AO151" s="5">
        <f t="shared" si="142"/>
        <v>1.2074804266212863E-4</v>
      </c>
      <c r="AP151" s="5">
        <f t="shared" si="143"/>
        <v>1.0569194803872053E-4</v>
      </c>
      <c r="AQ151" s="5">
        <f t="shared" si="144"/>
        <v>6.938490037149398E-5</v>
      </c>
      <c r="AR151" s="5">
        <f t="shared" si="145"/>
        <v>3.9558402692880773E-2</v>
      </c>
      <c r="AS151" s="5">
        <f t="shared" si="146"/>
        <v>2.5464951385700072E-2</v>
      </c>
      <c r="AT151" s="5">
        <f t="shared" si="147"/>
        <v>8.1962832790613439E-3</v>
      </c>
      <c r="AU151" s="5">
        <f t="shared" si="148"/>
        <v>1.7587325830211542E-3</v>
      </c>
      <c r="AV151" s="5">
        <f t="shared" si="149"/>
        <v>2.8303746282923369E-4</v>
      </c>
      <c r="AW151" s="5">
        <f t="shared" si="150"/>
        <v>1.7110499336347995E-6</v>
      </c>
      <c r="AX151" s="5">
        <f t="shared" si="151"/>
        <v>3.7574813487154008E-6</v>
      </c>
      <c r="AY151" s="5">
        <f t="shared" si="152"/>
        <v>9.8668810204104566E-6</v>
      </c>
      <c r="AZ151" s="5">
        <f t="shared" si="153"/>
        <v>1.2954866842415563E-5</v>
      </c>
      <c r="BA151" s="5">
        <f t="shared" si="154"/>
        <v>1.1339522223051094E-5</v>
      </c>
      <c r="BB151" s="5">
        <f t="shared" si="155"/>
        <v>7.4441964057517309E-6</v>
      </c>
      <c r="BC151" s="5">
        <f t="shared" si="156"/>
        <v>3.9095869499515015E-6</v>
      </c>
      <c r="BD151" s="5">
        <f t="shared" si="157"/>
        <v>1.7312929260517397E-2</v>
      </c>
      <c r="BE151" s="5">
        <f t="shared" si="158"/>
        <v>1.114486106494089E-2</v>
      </c>
      <c r="BF151" s="5">
        <f t="shared" si="159"/>
        <v>3.5871436395253724E-3</v>
      </c>
      <c r="BG151" s="5">
        <f t="shared" si="160"/>
        <v>7.6971795434733472E-4</v>
      </c>
      <c r="BH151" s="5">
        <f t="shared" si="161"/>
        <v>1.2387273596668055E-4</v>
      </c>
      <c r="BI151" s="5">
        <f t="shared" si="162"/>
        <v>1.594813230400162E-5</v>
      </c>
      <c r="BJ151" s="8">
        <f t="shared" si="163"/>
        <v>6.8211056608573267E-2</v>
      </c>
      <c r="BK151" s="8">
        <f t="shared" si="164"/>
        <v>0.13513258188146093</v>
      </c>
      <c r="BL151" s="8">
        <f t="shared" si="165"/>
        <v>0.66391217364433286</v>
      </c>
      <c r="BM151" s="8">
        <f t="shared" si="166"/>
        <v>0.61642843026581218</v>
      </c>
      <c r="BN151" s="8">
        <f t="shared" si="167"/>
        <v>0.36555599802559102</v>
      </c>
    </row>
    <row r="152" spans="1:66" x14ac:dyDescent="0.25">
      <c r="A152" t="s">
        <v>27</v>
      </c>
      <c r="B152" t="s">
        <v>328</v>
      </c>
      <c r="C152" t="s">
        <v>329</v>
      </c>
      <c r="D152" s="4" t="s">
        <v>442</v>
      </c>
      <c r="E152">
        <f>VLOOKUP(A152,home!$A$2:$E$405,3,FALSE)</f>
        <v>1.32085561497326</v>
      </c>
      <c r="F152">
        <f>VLOOKUP(B152,home!$B$2:$E$405,3,FALSE)</f>
        <v>1.43</v>
      </c>
      <c r="G152">
        <f>VLOOKUP(C152,away!$B$2:$E$405,4,FALSE)</f>
        <v>1.68</v>
      </c>
      <c r="H152">
        <f>VLOOKUP(A152,away!$A$2:$E$405,3,FALSE)</f>
        <v>1.0855614973262</v>
      </c>
      <c r="I152">
        <f>VLOOKUP(C152,away!$B$2:$E$405,3,FALSE)</f>
        <v>0.5</v>
      </c>
      <c r="J152">
        <f>VLOOKUP(B152,home!$B$2:$E$405,4,FALSE)</f>
        <v>0.61</v>
      </c>
      <c r="K152" s="3">
        <f t="shared" si="168"/>
        <v>3.1732235294117594</v>
      </c>
      <c r="L152" s="3">
        <f t="shared" si="169"/>
        <v>0.331096256684491</v>
      </c>
      <c r="M152" s="5">
        <f t="shared" ref="M152:M155" si="170">_xlfn.POISSON.DIST(0,K152,FALSE) * _xlfn.POISSON.DIST(0,L152,FALSE)</f>
        <v>3.0067218529926148E-2</v>
      </c>
      <c r="N152" s="5">
        <f t="shared" ref="N152:N155" si="171">_xlfn.POISSON.DIST(1,K152,FALSE) * _xlfn.POISSON.DIST(0,L152,FALSE)</f>
        <v>9.5410005303126905E-2</v>
      </c>
      <c r="O152" s="5">
        <f t="shared" ref="O152:O155" si="172">_xlfn.POISSON.DIST(0,K152,FALSE) * _xlfn.POISSON.DIST(1,L152,FALSE)</f>
        <v>9.9551435041731091E-3</v>
      </c>
      <c r="P152" s="5">
        <f t="shared" ref="P152:P155" si="173">_xlfn.POISSON.DIST(1,K152,FALSE) * _xlfn.POISSON.DIST(1,L152,FALSE)</f>
        <v>3.1589895606112743E-2</v>
      </c>
      <c r="Q152" s="5">
        <f t="shared" ref="Q152:Q155" si="174">_xlfn.POISSON.DIST(2,K152,FALSE) * _xlfn.POISSON.DIST(0,L152,FALSE)</f>
        <v>0.15137863688459155</v>
      </c>
      <c r="R152" s="5">
        <f t="shared" ref="R152:R155" si="175">_xlfn.POISSON.DIST(0,K152,FALSE) * _xlfn.POISSON.DIST(2,L152,FALSE)</f>
        <v>1.6480553744943215E-3</v>
      </c>
      <c r="S152" s="5">
        <f t="shared" ref="S152:S155" si="176">_xlfn.POISSON.DIST(2,K152,FALSE) * _xlfn.POISSON.DIST(2,L152,FALSE)</f>
        <v>8.2974211882274902E-3</v>
      </c>
      <c r="T152" s="5">
        <f t="shared" ref="T152:T155" si="177">_xlfn.POISSON.DIST(2,K152,FALSE) * _xlfn.POISSON.DIST(1,L152,FALSE)</f>
        <v>5.0120900014489073E-2</v>
      </c>
      <c r="U152" s="5">
        <f t="shared" ref="U152:U155" si="178">_xlfn.POISSON.DIST(1,K152,FALSE) * _xlfn.POISSON.DIST(2,L152,FALSE)</f>
        <v>5.2296480921188897E-3</v>
      </c>
      <c r="V152" s="5">
        <f t="shared" ref="V152:V155" si="179">_xlfn.POISSON.DIST(3,K152,FALSE) * _xlfn.POISSON.DIST(3,L152,FALSE)</f>
        <v>9.6862475314239878E-4</v>
      </c>
      <c r="W152" s="5">
        <f t="shared" ref="W152:W155" si="180">_xlfn.POISSON.DIST(3,K152,FALSE) * _xlfn.POISSON.DIST(0,L152,FALSE)</f>
        <v>0.16011941747082159</v>
      </c>
      <c r="X152" s="5">
        <f t="shared" ref="X152:X155" si="181">_xlfn.POISSON.DIST(3,K152,FALSE) * _xlfn.POISSON.DIST(1,L152,FALSE)</f>
        <v>5.3014939747090303E-2</v>
      </c>
      <c r="Y152" s="5">
        <f t="shared" ref="Y152:Y155" si="182">_xlfn.POISSON.DIST(3,K152,FALSE) * _xlfn.POISSON.DIST(2,L152,FALSE)</f>
        <v>8.7765240493077167E-3</v>
      </c>
      <c r="Z152" s="5">
        <f t="shared" ref="Z152:Z155" si="183">_xlfn.POISSON.DIST(0,K152,FALSE) * _xlfn.POISSON.DIST(3,L152,FALSE)</f>
        <v>1.8188832176794226E-4</v>
      </c>
      <c r="AA152" s="5">
        <f t="shared" ref="AA152:AA155" si="184">_xlfn.POISSON.DIST(1,K152,FALSE) * _xlfn.POISSON.DIST(3,L152,FALSE)</f>
        <v>5.771723023592515E-4</v>
      </c>
      <c r="AB152" s="5">
        <f t="shared" ref="AB152:AB155" si="185">_xlfn.POISSON.DIST(2,K152,FALSE) * _xlfn.POISSON.DIST(3,L152,FALSE)</f>
        <v>9.1574836518556785E-4</v>
      </c>
      <c r="AC152" s="5">
        <f t="shared" ref="AC152:AC155" si="186">_xlfn.POISSON.DIST(4,K152,FALSE) * _xlfn.POISSON.DIST(4,L152,FALSE)</f>
        <v>6.3604891658854969E-5</v>
      </c>
      <c r="AD152" s="5">
        <f t="shared" ref="AD152:AD155" si="187">_xlfn.POISSON.DIST(4,K152,FALSE) * _xlfn.POISSON.DIST(0,L152,FALSE)</f>
        <v>0.12702367575852885</v>
      </c>
      <c r="AE152" s="5">
        <f t="shared" ref="AE152:AE155" si="188">_xlfn.POISSON.DIST(4,K152,FALSE) * _xlfn.POISSON.DIST(1,L152,FALSE)</f>
        <v>4.2057063553953417E-2</v>
      </c>
      <c r="AF152" s="5">
        <f t="shared" ref="AF152:AF155" si="189">_xlfn.POISSON.DIST(4,K152,FALSE) * _xlfn.POISSON.DIST(2,L152,FALSE)</f>
        <v>6.9624681549278547E-3</v>
      </c>
      <c r="AG152" s="5">
        <f t="shared" ref="AG152:AG155" si="190">_xlfn.POISSON.DIST(4,K152,FALSE) * _xlfn.POISSON.DIST(3,L152,FALSE)</f>
        <v>7.684157144605292E-4</v>
      </c>
      <c r="AH152" s="5">
        <f t="shared" ref="AH152:AH155" si="191">_xlfn.POISSON.DIST(0,K152,FALSE) * _xlfn.POISSON.DIST(4,L152,FALSE)</f>
        <v>1.5055635617997472E-5</v>
      </c>
      <c r="AI152" s="5">
        <f t="shared" ref="AI152:AI155" si="192">_xlfn.POISSON.DIST(1,K152,FALSE) * _xlfn.POISSON.DIST(4,L152,FALSE)</f>
        <v>4.7774897193279333E-5</v>
      </c>
      <c r="AJ152" s="5">
        <f t="shared" ref="AJ152:AJ155" si="193">_xlfn.POISSON.DIST(2,K152,FALSE) * _xlfn.POISSON.DIST(4,L152,FALSE)</f>
        <v>7.580021394447093E-5</v>
      </c>
      <c r="AK152" s="5">
        <f t="shared" ref="AK152:AK155" si="194">_xlfn.POISSON.DIST(3,K152,FALSE) * _xlfn.POISSON.DIST(4,L152,FALSE)</f>
        <v>8.0177007474346827E-5</v>
      </c>
      <c r="AL152" s="5">
        <f t="shared" ref="AL152:AL155" si="195">_xlfn.POISSON.DIST(5,K152,FALSE) * _xlfn.POISSON.DIST(5,L152,FALSE)</f>
        <v>2.6730399229200339E-6</v>
      </c>
      <c r="AM152" s="5">
        <f t="shared" ref="AM152:AM155" si="196">_xlfn.POISSON.DIST(5,K152,FALSE) * _xlfn.POISSON.DIST(0,L152,FALSE)</f>
        <v>8.0614903341866787E-2</v>
      </c>
      <c r="AN152" s="5">
        <f t="shared" ref="AN152:AN155" si="197">_xlfn.POISSON.DIST(5,K152,FALSE) * _xlfn.POISSON.DIST(1,L152,FALSE)</f>
        <v>2.669129272947415E-2</v>
      </c>
      <c r="AO152" s="5">
        <f t="shared" ref="AO152:AO155" si="198">_xlfn.POISSON.DIST(5,K152,FALSE) * _xlfn.POISSON.DIST(2,L152,FALSE)</f>
        <v>4.4186935543994305E-3</v>
      </c>
      <c r="AP152" s="5">
        <f t="shared" ref="AP152:AP155" si="199">_xlfn.POISSON.DIST(5,K152,FALSE) * _xlfn.POISSON.DIST(3,L152,FALSE)</f>
        <v>4.8767096509917988E-4</v>
      </c>
      <c r="AQ152" s="5">
        <f t="shared" ref="AQ152:AQ155" si="200">_xlfn.POISSON.DIST(5,K152,FALSE) * _xlfn.POISSON.DIST(4,L152,FALSE)</f>
        <v>4.0366507759512868E-5</v>
      </c>
      <c r="AR152" s="5">
        <f t="shared" ref="AR152:AR155" si="201">_xlfn.POISSON.DIST(0,K152,FALSE) * _xlfn.POISSON.DIST(5,L152,FALSE)</f>
        <v>9.9697291902493121E-7</v>
      </c>
      <c r="AS152" s="5">
        <f t="shared" ref="AS152:AS155" si="202">_xlfn.POISSON.DIST(1,K152,FALSE) * _xlfn.POISSON.DIST(5,L152,FALSE)</f>
        <v>3.1636179248362361E-6</v>
      </c>
      <c r="AT152" s="5">
        <f t="shared" ref="AT152:AT155" si="203">_xlfn.POISSON.DIST(2,K152,FALSE) * _xlfn.POISSON.DIST(5,L152,FALSE)</f>
        <v>5.0194334185795752E-6</v>
      </c>
      <c r="AU152" s="5">
        <f t="shared" ref="AU152:AU155" si="204">_xlfn.POISSON.DIST(3,K152,FALSE) * _xlfn.POISSON.DIST(5,L152,FALSE)</f>
        <v>5.3092614093841373E-6</v>
      </c>
      <c r="AV152" s="5">
        <f t="shared" ref="AV152:AV155" si="205">_xlfn.POISSON.DIST(4,K152,FALSE) * _xlfn.POISSON.DIST(5,L152,FALSE)</f>
        <v>4.2118683070138962E-6</v>
      </c>
      <c r="AW152" s="5">
        <f t="shared" ref="AW152:AW155" si="206">_xlfn.POISSON.DIST(6,K152,FALSE) * _xlfn.POISSON.DIST(6,L152,FALSE)</f>
        <v>7.8011365722634191E-8</v>
      </c>
      <c r="AX152" s="5">
        <f t="shared" ref="AX152:AX155" si="207">_xlfn.POISSON.DIST(6,K152,FALSE) * _xlfn.POISSON.DIST(0,L152,FALSE)</f>
        <v>4.26348513509444E-2</v>
      </c>
      <c r="AY152" s="5">
        <f t="shared" ref="AY152:AY155" si="208">_xlfn.POISSON.DIST(6,K152,FALSE) * _xlfn.POISSON.DIST(1,L152,FALSE)</f>
        <v>1.4116239686597403E-2</v>
      </c>
      <c r="AZ152" s="5">
        <f t="shared" ref="AZ152:AZ155" si="209">_xlfn.POISSON.DIST(6,K152,FALSE) * _xlfn.POISSON.DIST(2,L152,FALSE)</f>
        <v>2.3369170593467259E-3</v>
      </c>
      <c r="BA152" s="5">
        <f t="shared" ref="BA152:BA155" si="210">_xlfn.POISSON.DIST(6,K152,FALSE) * _xlfn.POISSON.DIST(3,L152,FALSE)</f>
        <v>2.5791483017727652E-4</v>
      </c>
      <c r="BB152" s="5">
        <f t="shared" ref="BB152:BB155" si="211">_xlfn.POISSON.DIST(6,K152,FALSE) * _xlfn.POISSON.DIST(4,L152,FALSE)</f>
        <v>2.1348658703778107E-5</v>
      </c>
      <c r="BC152" s="5">
        <f t="shared" ref="BC152:BC155" si="212">_xlfn.POISSON.DIST(6,K152,FALSE) * _xlfn.POISSON.DIST(5,L152,FALSE)</f>
        <v>1.4136921964111415E-6</v>
      </c>
      <c r="BD152" s="5">
        <f t="shared" ref="BD152:BD155" si="213">_xlfn.POISSON.DIST(0,K152,FALSE) * _xlfn.POISSON.DIST(6,L152,FALSE)</f>
        <v>5.5015666917494131E-8</v>
      </c>
      <c r="BE152" s="5">
        <f t="shared" ref="BE152:BE155" si="214">_xlfn.POISSON.DIST(1,K152,FALSE) * _xlfn.POISSON.DIST(6,L152,FALSE)</f>
        <v>1.7457700874887251E-7</v>
      </c>
      <c r="BF152" s="5">
        <f t="shared" ref="BF152:BF155" si="215">_xlfn.POISSON.DIST(2,K152,FALSE) * _xlfn.POISSON.DIST(6,L152,FALSE)</f>
        <v>2.7698593592812245E-7</v>
      </c>
      <c r="BG152" s="5">
        <f t="shared" ref="BG152:BG155" si="216">_xlfn.POISSON.DIST(3,K152,FALSE) * _xlfn.POISSON.DIST(6,L152,FALSE)</f>
        <v>2.9297942973441877E-7</v>
      </c>
      <c r="BH152" s="5">
        <f t="shared" ref="BH152:BH155" si="217">_xlfn.POISSON.DIST(4,K152,FALSE) * _xlfn.POISSON.DIST(6,L152,FALSE)</f>
        <v>2.324223050167242E-7</v>
      </c>
      <c r="BI152" s="5">
        <f t="shared" ref="BI152:BI155" si="218">_xlfn.POISSON.DIST(5,K152,FALSE) * _xlfn.POISSON.DIST(6,L152,FALSE)</f>
        <v>1.4750558540783723E-7</v>
      </c>
      <c r="BJ152" s="8">
        <f t="shared" ref="BJ152:BJ155" si="219">SUM(N152,Q152,T152,W152,X152,Y152,AD152,AE152,AF152,AG152,AM152,AN152,AO152,AP152,AQ152,AX152,AY152,AZ152,BA152,BB152,BC152)</f>
        <v>0.86725365902786256</v>
      </c>
      <c r="BK152" s="8">
        <f t="shared" ref="BK152:BK155" si="220">SUM(M152,P152,S152,V152,AC152,AL152,AY152)</f>
        <v>8.5105677695587953E-2</v>
      </c>
      <c r="BL152" s="8">
        <f t="shared" ref="BL152:BL155" si="221">SUM(O152,R152,U152,AA152,AB152,AH152,AI152,AJ152,AK152,AR152,AS152,AT152,AU152,AV152,BD152,BE152,BF152,BG152,BH152,BI152)</f>
        <v>1.8564456032471834E-2</v>
      </c>
      <c r="BM152" s="8">
        <f t="shared" ref="BM152:BM155" si="222">SUM(S152:BI152)</f>
        <v>0.63694056420003387</v>
      </c>
      <c r="BN152" s="8">
        <f t="shared" ref="BN152:BN155" si="223">SUM(M152:R152)</f>
        <v>0.32004895520242477</v>
      </c>
    </row>
    <row r="153" spans="1:66" x14ac:dyDescent="0.25">
      <c r="A153" t="s">
        <v>32</v>
      </c>
      <c r="B153" t="s">
        <v>330</v>
      </c>
      <c r="C153" t="s">
        <v>331</v>
      </c>
      <c r="D153" s="4" t="s">
        <v>442</v>
      </c>
      <c r="E153">
        <f>VLOOKUP(A153,home!$A$2:$E$405,3,FALSE)</f>
        <v>1.2734375</v>
      </c>
      <c r="F153">
        <f>VLOOKUP(B153,home!$B$2:$E$405,3,FALSE)</f>
        <v>0.67</v>
      </c>
      <c r="G153">
        <f>VLOOKUP(C153,away!$B$2:$E$405,4,FALSE)</f>
        <v>0.45</v>
      </c>
      <c r="H153">
        <f>VLOOKUP(A153,away!$A$2:$E$405,3,FALSE)</f>
        <v>1.1484375</v>
      </c>
      <c r="I153">
        <f>VLOOKUP(C153,away!$B$2:$E$405,3,FALSE)</f>
        <v>0.11</v>
      </c>
      <c r="J153">
        <f>VLOOKUP(B153,home!$B$2:$E$405,4,FALSE)</f>
        <v>0.62</v>
      </c>
      <c r="K153" s="3">
        <f t="shared" si="168"/>
        <v>0.38394140625000006</v>
      </c>
      <c r="L153" s="3">
        <f t="shared" si="169"/>
        <v>7.8323437500000009E-2</v>
      </c>
      <c r="M153" s="5">
        <f t="shared" si="170"/>
        <v>0.62985550455644801</v>
      </c>
      <c r="N153" s="5">
        <f t="shared" si="171"/>
        <v>0.24182760815370596</v>
      </c>
      <c r="O153" s="5">
        <f t="shared" si="172"/>
        <v>4.933244824515793E-2</v>
      </c>
      <c r="P153" s="5">
        <f t="shared" si="173"/>
        <v>1.8940769553001283E-2</v>
      </c>
      <c r="Q153" s="5">
        <f t="shared" si="174"/>
        <v>4.6423815972303918E-2</v>
      </c>
      <c r="R153" s="5">
        <f t="shared" si="175"/>
        <v>1.9319434634258064E-3</v>
      </c>
      <c r="S153" s="5">
        <f t="shared" si="176"/>
        <v>1.4239486225993154E-4</v>
      </c>
      <c r="T153" s="5">
        <f t="shared" si="177"/>
        <v>3.6360728488182481E-3</v>
      </c>
      <c r="U153" s="5">
        <f t="shared" si="178"/>
        <v>7.417530901431996E-4</v>
      </c>
      <c r="V153" s="5">
        <f t="shared" si="179"/>
        <v>4.7578254096655103E-7</v>
      </c>
      <c r="W153" s="5">
        <f t="shared" si="180"/>
        <v>5.9413417292991941E-3</v>
      </c>
      <c r="X153" s="5">
        <f t="shared" si="181"/>
        <v>4.6534630760090742E-4</v>
      </c>
      <c r="Y153" s="5">
        <f t="shared" si="182"/>
        <v>1.8223761219617727E-5</v>
      </c>
      <c r="Z153" s="5">
        <f t="shared" si="183"/>
        <v>5.0438817703721568E-5</v>
      </c>
      <c r="AA153" s="5">
        <f t="shared" si="184"/>
        <v>1.9365550598754258E-5</v>
      </c>
      <c r="AB153" s="5">
        <f t="shared" si="185"/>
        <v>3.7176183648456192E-6</v>
      </c>
      <c r="AC153" s="5">
        <f t="shared" si="186"/>
        <v>8.9422171043569124E-10</v>
      </c>
      <c r="AD153" s="5">
        <f t="shared" si="187"/>
        <v>5.7028177463973502E-4</v>
      </c>
      <c r="AE153" s="5">
        <f t="shared" si="188"/>
        <v>4.4666428933384371E-5</v>
      </c>
      <c r="AF153" s="5">
        <f t="shared" si="189"/>
        <v>1.7492141274560616E-6</v>
      </c>
      <c r="AG153" s="5">
        <f t="shared" si="190"/>
        <v>4.5668154461973965E-8</v>
      </c>
      <c r="AH153" s="5">
        <f t="shared" si="191"/>
        <v>9.8763539649783276E-7</v>
      </c>
      <c r="AI153" s="5">
        <f t="shared" si="192"/>
        <v>3.7919412299365421E-7</v>
      </c>
      <c r="AJ153" s="5">
        <f t="shared" si="193"/>
        <v>7.2794162411959532E-8</v>
      </c>
      <c r="AK153" s="5">
        <f t="shared" si="194"/>
        <v>9.3162310277462149E-9</v>
      </c>
      <c r="AL153" s="5">
        <f t="shared" si="195"/>
        <v>1.0756274875190947E-12</v>
      </c>
      <c r="AM153" s="5">
        <f t="shared" si="196"/>
        <v>4.3790957302785104E-5</v>
      </c>
      <c r="AN153" s="5">
        <f t="shared" si="197"/>
        <v>3.4298583073698578E-6</v>
      </c>
      <c r="AO153" s="5">
        <f t="shared" si="198"/>
        <v>1.3431914638556945E-7</v>
      </c>
      <c r="AP153" s="5">
        <f t="shared" si="199"/>
        <v>3.5067790889945008E-9</v>
      </c>
      <c r="AQ153" s="5">
        <f t="shared" si="200"/>
        <v>6.8665748200791937E-11</v>
      </c>
      <c r="AR153" s="5">
        <f t="shared" si="201"/>
        <v>1.5470999850077167E-8</v>
      </c>
      <c r="AS153" s="5">
        <f t="shared" si="202"/>
        <v>5.9399574385321668E-9</v>
      </c>
      <c r="AT153" s="5">
        <f t="shared" si="203"/>
        <v>1.140297806007594E-9</v>
      </c>
      <c r="AU153" s="5">
        <f t="shared" si="204"/>
        <v>1.4593584772744848E-10</v>
      </c>
      <c r="AV153" s="5">
        <f t="shared" si="205"/>
        <v>1.4007703649690613E-11</v>
      </c>
      <c r="AW153" s="5">
        <f t="shared" si="206"/>
        <v>8.9849586393628345E-16</v>
      </c>
      <c r="AX153" s="5">
        <f t="shared" si="207"/>
        <v>2.8021936213108353E-6</v>
      </c>
      <c r="AY153" s="5">
        <f t="shared" si="208"/>
        <v>2.194774369616379E-7</v>
      </c>
      <c r="AZ153" s="5">
        <f t="shared" si="209"/>
        <v>8.5951136582625194E-9</v>
      </c>
      <c r="BA153" s="5">
        <f t="shared" si="210"/>
        <v>2.2439961580610698E-10</v>
      </c>
      <c r="BB153" s="5">
        <f t="shared" si="211"/>
        <v>4.3939373209034092E-12</v>
      </c>
      <c r="BC153" s="5">
        <f t="shared" si="212"/>
        <v>6.8829655026539225E-14</v>
      </c>
      <c r="BD153" s="5">
        <f t="shared" si="213"/>
        <v>2.0195698163667117E-10</v>
      </c>
      <c r="BE153" s="5">
        <f t="shared" si="214"/>
        <v>7.7539647531588972E-11</v>
      </c>
      <c r="BF153" s="5">
        <f t="shared" si="215"/>
        <v>1.4885340656703805E-11</v>
      </c>
      <c r="BG153" s="5">
        <f t="shared" si="216"/>
        <v>1.9050328747483861E-12</v>
      </c>
      <c r="BH153" s="5">
        <f t="shared" si="217"/>
        <v>1.8285525022084392E-13</v>
      </c>
      <c r="BI153" s="5">
        <f t="shared" si="218"/>
        <v>1.4041140381997292E-14</v>
      </c>
      <c r="BJ153" s="8">
        <f t="shared" si="219"/>
        <v>0.29897954106403857</v>
      </c>
      <c r="BK153" s="8">
        <f t="shared" si="220"/>
        <v>0.64893936512698447</v>
      </c>
      <c r="BL153" s="8">
        <f t="shared" si="221"/>
        <v>5.2030699915286006E-2</v>
      </c>
      <c r="BM153" s="8">
        <f t="shared" si="222"/>
        <v>1.1687735502533833E-2</v>
      </c>
      <c r="BN153" s="8">
        <f t="shared" si="223"/>
        <v>0.98831208994404296</v>
      </c>
    </row>
    <row r="154" spans="1:66" x14ac:dyDescent="0.25">
      <c r="A154" t="s">
        <v>40</v>
      </c>
      <c r="B154" t="s">
        <v>332</v>
      </c>
      <c r="C154" t="s">
        <v>333</v>
      </c>
      <c r="D154" s="4" t="s">
        <v>442</v>
      </c>
      <c r="E154">
        <f>VLOOKUP(A154,home!$A$2:$E$405,3,FALSE)</f>
        <v>1.56038647342995</v>
      </c>
      <c r="F154">
        <f>VLOOKUP(B154,home!$B$2:$E$405,3,FALSE)</f>
        <v>1.21</v>
      </c>
      <c r="G154">
        <f>VLOOKUP(C154,away!$B$2:$E$405,4,FALSE)</f>
        <v>1.21</v>
      </c>
      <c r="H154">
        <f>VLOOKUP(A154,away!$A$2:$E$405,3,FALSE)</f>
        <v>1.19323671497585</v>
      </c>
      <c r="I154">
        <f>VLOOKUP(C154,away!$B$2:$E$405,3,FALSE)</f>
        <v>0.56999999999999995</v>
      </c>
      <c r="J154">
        <f>VLOOKUP(B154,home!$B$2:$E$405,4,FALSE)</f>
        <v>1.3</v>
      </c>
      <c r="K154" s="3">
        <f t="shared" si="168"/>
        <v>2.2845618357487898</v>
      </c>
      <c r="L154" s="3">
        <f t="shared" si="169"/>
        <v>0.88418840579710478</v>
      </c>
      <c r="M154" s="5">
        <f t="shared" si="170"/>
        <v>4.2056125071327458E-2</v>
      </c>
      <c r="N154" s="5">
        <f t="shared" si="171"/>
        <v>9.6079818297432562E-2</v>
      </c>
      <c r="O154" s="5">
        <f t="shared" si="172"/>
        <v>3.7185538180820675E-2</v>
      </c>
      <c r="P154" s="5">
        <f t="shared" si="173"/>
        <v>8.4952661369682395E-2</v>
      </c>
      <c r="Q154" s="5">
        <f t="shared" si="174"/>
        <v>0.10975014303399636</v>
      </c>
      <c r="R154" s="5">
        <f t="shared" si="175"/>
        <v>1.6439510861403602E-2</v>
      </c>
      <c r="S154" s="5">
        <f t="shared" si="176"/>
        <v>4.2900734801125433E-2</v>
      </c>
      <c r="T154" s="5">
        <f t="shared" si="177"/>
        <v>9.703980400523346E-2</v>
      </c>
      <c r="U154" s="5">
        <f t="shared" si="178"/>
        <v>3.755707911234038E-2</v>
      </c>
      <c r="V154" s="5">
        <f t="shared" si="179"/>
        <v>9.628750971045397E-3</v>
      </c>
      <c r="W154" s="5">
        <f t="shared" si="180"/>
        <v>8.3576996081146326E-2</v>
      </c>
      <c r="X154" s="5">
        <f t="shared" si="181"/>
        <v>7.3897810926299642E-2</v>
      </c>
      <c r="Y154" s="5">
        <f t="shared" si="182"/>
        <v>3.2669793817410371E-2</v>
      </c>
      <c r="Z154" s="5">
        <f t="shared" si="183"/>
        <v>4.8452083002095475E-3</v>
      </c>
      <c r="AA154" s="5">
        <f t="shared" si="184"/>
        <v>1.1069177968911997E-2</v>
      </c>
      <c r="AB154" s="5">
        <f t="shared" si="185"/>
        <v>1.2644110770443827E-2</v>
      </c>
      <c r="AC154" s="5">
        <f t="shared" si="186"/>
        <v>1.2156196322011766E-3</v>
      </c>
      <c r="AD154" s="5">
        <f t="shared" si="187"/>
        <v>4.7734203898378284E-2</v>
      </c>
      <c r="AE154" s="5">
        <f t="shared" si="188"/>
        <v>4.2206029646901039E-2</v>
      </c>
      <c r="AF154" s="5">
        <f t="shared" si="189"/>
        <v>1.8659041034259385E-2</v>
      </c>
      <c r="AG154" s="5">
        <f t="shared" si="190"/>
        <v>5.4993692485948561E-3</v>
      </c>
      <c r="AH154" s="5">
        <f t="shared" si="191"/>
        <v>1.0710192506792945E-3</v>
      </c>
      <c r="AI154" s="5">
        <f t="shared" si="192"/>
        <v>2.4468097054541824E-3</v>
      </c>
      <c r="AJ154" s="5">
        <f t="shared" si="193"/>
        <v>2.7949440362101817E-3</v>
      </c>
      <c r="AK154" s="5">
        <f t="shared" si="194"/>
        <v>2.1284074927264882E-3</v>
      </c>
      <c r="AL154" s="5">
        <f t="shared" si="195"/>
        <v>9.8221243914961356E-5</v>
      </c>
      <c r="AM154" s="5">
        <f t="shared" si="196"/>
        <v>2.1810348097217214E-2</v>
      </c>
      <c r="AN154" s="5">
        <f t="shared" si="197"/>
        <v>1.9284456913958404E-2</v>
      </c>
      <c r="AO154" s="5">
        <f t="shared" si="198"/>
        <v>8.5255466077079171E-3</v>
      </c>
      <c r="AP154" s="5">
        <f t="shared" si="199"/>
        <v>2.5127298212060598E-3</v>
      </c>
      <c r="AQ154" s="5">
        <f t="shared" si="200"/>
        <v>5.5543164370275744E-4</v>
      </c>
      <c r="AR154" s="5">
        <f t="shared" si="201"/>
        <v>1.893965607672271E-4</v>
      </c>
      <c r="AS154" s="5">
        <f t="shared" si="202"/>
        <v>4.3268815455088357E-4</v>
      </c>
      <c r="AT154" s="5">
        <f t="shared" si="203"/>
        <v>4.942514223337613E-4</v>
      </c>
      <c r="AU154" s="5">
        <f t="shared" si="204"/>
        <v>3.7638264557608941E-4</v>
      </c>
      <c r="AV154" s="5">
        <f t="shared" si="205"/>
        <v>2.1496735693032432E-4</v>
      </c>
      <c r="AW154" s="5">
        <f t="shared" si="206"/>
        <v>5.5112569872501322E-6</v>
      </c>
      <c r="AX154" s="5">
        <f t="shared" si="207"/>
        <v>8.3045148145497755E-3</v>
      </c>
      <c r="AY154" s="5">
        <f t="shared" si="208"/>
        <v>7.3427557147952051E-3</v>
      </c>
      <c r="AZ154" s="5">
        <f t="shared" si="209"/>
        <v>3.2461897348111763E-3</v>
      </c>
      <c r="BA154" s="5">
        <f t="shared" si="210"/>
        <v>9.5674777551254034E-4</v>
      </c>
      <c r="BB154" s="5">
        <f t="shared" si="211"/>
        <v>2.1148632259508976E-4</v>
      </c>
      <c r="BC154" s="5">
        <f t="shared" si="212"/>
        <v>3.7398750884648937E-5</v>
      </c>
      <c r="BD154" s="5">
        <f t="shared" si="213"/>
        <v>2.7910373854704822E-5</v>
      </c>
      <c r="BE154" s="5">
        <f t="shared" si="214"/>
        <v>6.3762974929939476E-5</v>
      </c>
      <c r="BF154" s="5">
        <f t="shared" si="215"/>
        <v>7.2835229529373294E-5</v>
      </c>
      <c r="BG154" s="5">
        <f t="shared" si="216"/>
        <v>5.5465528560269844E-5</v>
      </c>
      <c r="BH154" s="5">
        <f t="shared" si="217"/>
        <v>3.1678607437106763E-5</v>
      </c>
      <c r="BI154" s="5">
        <f t="shared" si="218"/>
        <v>1.4474347512096369E-5</v>
      </c>
      <c r="BJ154" s="8">
        <f t="shared" si="219"/>
        <v>0.67990061618659292</v>
      </c>
      <c r="BK154" s="8">
        <f t="shared" si="220"/>
        <v>0.18819486880409203</v>
      </c>
      <c r="BL154" s="8">
        <f t="shared" si="221"/>
        <v>0.12531041058097239</v>
      </c>
      <c r="BM154" s="8">
        <f t="shared" si="222"/>
        <v>0.60445006259939593</v>
      </c>
      <c r="BN154" s="8">
        <f t="shared" si="223"/>
        <v>0.38646379681466303</v>
      </c>
    </row>
    <row r="155" spans="1:66" s="10" customFormat="1" x14ac:dyDescent="0.25">
      <c r="A155" s="10" t="s">
        <v>40</v>
      </c>
      <c r="B155" s="10" t="s">
        <v>334</v>
      </c>
      <c r="C155" s="10" t="s">
        <v>335</v>
      </c>
      <c r="D155" s="14" t="s">
        <v>442</v>
      </c>
      <c r="E155" s="10">
        <f>VLOOKUP(A155,home!$A$2:$E$405,3,FALSE)</f>
        <v>1.56038647342995</v>
      </c>
      <c r="F155" s="10">
        <f>VLOOKUP(B155,home!$B$2:$E$405,3,FALSE)</f>
        <v>0.78</v>
      </c>
      <c r="G155" s="10">
        <f>VLOOKUP(C155,away!$B$2:$E$405,4,FALSE)</f>
        <v>1.28</v>
      </c>
      <c r="H155" s="10">
        <f>VLOOKUP(A155,away!$A$2:$E$405,3,FALSE)</f>
        <v>1.19323671497585</v>
      </c>
      <c r="I155" s="10">
        <f>VLOOKUP(C155,away!$B$2:$E$405,3,FALSE)</f>
        <v>0.7</v>
      </c>
      <c r="J155" s="10">
        <f>VLOOKUP(B155,home!$B$2:$E$405,4,FALSE)</f>
        <v>1.21</v>
      </c>
      <c r="K155" s="11">
        <f t="shared" si="168"/>
        <v>1.557889855072462</v>
      </c>
      <c r="L155" s="11">
        <f t="shared" si="169"/>
        <v>1.010671497584545</v>
      </c>
      <c r="M155" s="12">
        <f t="shared" si="170"/>
        <v>7.6645732324021124E-2</v>
      </c>
      <c r="N155" s="12">
        <f t="shared" si="171"/>
        <v>0.11940560882219199</v>
      </c>
      <c r="O155" s="12">
        <f t="shared" si="172"/>
        <v>7.7463657071382586E-2</v>
      </c>
      <c r="P155" s="12">
        <f t="shared" si="173"/>
        <v>0.12067984548831912</v>
      </c>
      <c r="Q155" s="12">
        <f t="shared" si="174"/>
        <v>9.3010393311421899E-2</v>
      </c>
      <c r="R155" s="12">
        <f t="shared" si="175"/>
        <v>3.9145155150354931E-2</v>
      </c>
      <c r="S155" s="12">
        <f t="shared" si="176"/>
        <v>4.7503052895093385E-2</v>
      </c>
      <c r="T155" s="12">
        <f t="shared" si="177"/>
        <v>9.40029534989823E-2</v>
      </c>
      <c r="U155" s="12">
        <f t="shared" si="178"/>
        <v>6.0983840083975484E-2</v>
      </c>
      <c r="V155" s="12">
        <f t="shared" si="179"/>
        <v>8.3104736990420088E-3</v>
      </c>
      <c r="W155" s="12">
        <f t="shared" si="180"/>
        <v>4.8299982718721247E-2</v>
      </c>
      <c r="X155" s="12">
        <f t="shared" si="181"/>
        <v>4.8815415867637643E-2</v>
      </c>
      <c r="Y155" s="12">
        <f t="shared" si="182"/>
        <v>2.4668174730078846E-2</v>
      </c>
      <c r="Z155" s="12">
        <f t="shared" si="183"/>
        <v>1.3187630859662866E-2</v>
      </c>
      <c r="AA155" s="12">
        <f t="shared" si="184"/>
        <v>2.054487632870931E-2</v>
      </c>
      <c r="AB155" s="12">
        <f t="shared" si="185"/>
        <v>1.6003327203107303E-2</v>
      </c>
      <c r="AC155" s="12">
        <f t="shared" si="186"/>
        <v>8.1781027749800589E-4</v>
      </c>
      <c r="AD155" s="12">
        <f t="shared" si="187"/>
        <v>1.8811513269417775E-2</v>
      </c>
      <c r="AE155" s="12">
        <f t="shared" si="188"/>
        <v>1.9012260287833999E-2</v>
      </c>
      <c r="AF155" s="12">
        <f t="shared" si="189"/>
        <v>9.6075747887861794E-3</v>
      </c>
      <c r="AG155" s="12">
        <f t="shared" si="190"/>
        <v>3.2367006666460169E-3</v>
      </c>
      <c r="AH155" s="12">
        <f t="shared" si="191"/>
        <v>3.3320906576319062E-3</v>
      </c>
      <c r="AI155" s="12">
        <f t="shared" si="192"/>
        <v>5.1910302317064744E-3</v>
      </c>
      <c r="AJ155" s="12">
        <f t="shared" si="193"/>
        <v>4.0435266676749843E-3</v>
      </c>
      <c r="AK155" s="12">
        <f t="shared" si="194"/>
        <v>2.0997897247619392E-3</v>
      </c>
      <c r="AL155" s="12">
        <f t="shared" si="195"/>
        <v>5.1506177805173272E-5</v>
      </c>
      <c r="AM155" s="12">
        <f t="shared" si="196"/>
        <v>5.8612531361973861E-3</v>
      </c>
      <c r="AN155" s="12">
        <f t="shared" si="197"/>
        <v>5.9238014848827228E-3</v>
      </c>
      <c r="AO155" s="12">
        <f t="shared" si="198"/>
        <v>2.993508659059986E-3</v>
      </c>
      <c r="AP155" s="12">
        <f t="shared" si="199"/>
        <v>1.0084846264948202E-3</v>
      </c>
      <c r="AQ155" s="12">
        <f t="shared" si="200"/>
        <v>2.5481166693762749E-4</v>
      </c>
      <c r="AR155" s="12">
        <f t="shared" si="201"/>
        <v>6.7352981100726218E-4</v>
      </c>
      <c r="AS155" s="12">
        <f t="shared" si="202"/>
        <v>1.0492852596570865E-3</v>
      </c>
      <c r="AT155" s="12">
        <f t="shared" si="203"/>
        <v>8.1733543054842469E-4</v>
      </c>
      <c r="AU155" s="12">
        <f t="shared" si="204"/>
        <v>4.2443952514755785E-4</v>
      </c>
      <c r="AV155" s="12">
        <f t="shared" si="205"/>
        <v>1.6530750757978846E-4</v>
      </c>
      <c r="AW155" s="12">
        <f t="shared" si="206"/>
        <v>2.2527011944546305E-6</v>
      </c>
      <c r="AX155" s="12">
        <f t="shared" si="207"/>
        <v>1.5218644664822603E-3</v>
      </c>
      <c r="AY155" s="12">
        <f t="shared" si="208"/>
        <v>1.5381050394603303E-3</v>
      </c>
      <c r="AZ155" s="12">
        <f t="shared" si="209"/>
        <v>7.7725946183685379E-4</v>
      </c>
      <c r="BA155" s="12">
        <f t="shared" si="210"/>
        <v>2.6185132810213694E-4</v>
      </c>
      <c r="BB155" s="12">
        <f t="shared" si="211"/>
        <v>6.6161418479372173E-5</v>
      </c>
      <c r="BC155" s="12">
        <f t="shared" si="212"/>
        <v>1.3373491979372977E-5</v>
      </c>
      <c r="BD155" s="12">
        <f t="shared" si="213"/>
        <v>1.1345289712642417E-4</v>
      </c>
      <c r="BE155" s="12">
        <f t="shared" si="214"/>
        <v>1.7674711746183588E-4</v>
      </c>
      <c r="BF155" s="12">
        <f t="shared" si="215"/>
        <v>1.3767627060354748E-4</v>
      </c>
      <c r="BG155" s="12">
        <f t="shared" si="216"/>
        <v>7.1494821752492553E-5</v>
      </c>
      <c r="BH155" s="12">
        <f t="shared" si="217"/>
        <v>2.7845264374605543E-5</v>
      </c>
      <c r="BI155" s="12">
        <f t="shared" si="218"/>
        <v>8.6759709762017169E-6</v>
      </c>
      <c r="BJ155" s="13">
        <f t="shared" si="219"/>
        <v>0.49909105274163085</v>
      </c>
      <c r="BK155" s="13">
        <f t="shared" si="220"/>
        <v>0.25554652590123916</v>
      </c>
      <c r="BL155" s="13">
        <f t="shared" si="221"/>
        <v>0.23247308299554012</v>
      </c>
      <c r="BM155" s="13">
        <f t="shared" si="222"/>
        <v>0.4724120479921155</v>
      </c>
      <c r="BN155" s="13">
        <f t="shared" si="223"/>
        <v>0.52635039216769164</v>
      </c>
    </row>
    <row r="156" spans="1:66" x14ac:dyDescent="0.25">
      <c r="A156" t="s">
        <v>10</v>
      </c>
      <c r="B156" t="s">
        <v>45</v>
      </c>
      <c r="C156" t="s">
        <v>47</v>
      </c>
      <c r="D156" s="15">
        <v>44215</v>
      </c>
      <c r="E156">
        <f>VLOOKUP(A156,home!$A$2:$E$405,3,FALSE)</f>
        <v>1.5362318840579701</v>
      </c>
      <c r="F156">
        <f>VLOOKUP(B156,home!$B$2:$E$405,3,FALSE)</f>
        <v>0.71</v>
      </c>
      <c r="G156">
        <f>VLOOKUP(C156,away!$B$2:$E$405,4,FALSE)</f>
        <v>1.2</v>
      </c>
      <c r="H156">
        <f>VLOOKUP(A156,away!$A$2:$E$405,3,FALSE)</f>
        <v>1.42512077294686</v>
      </c>
      <c r="I156">
        <f>VLOOKUP(C156,away!$B$2:$E$405,3,FALSE)</f>
        <v>0.85</v>
      </c>
      <c r="J156">
        <f>VLOOKUP(B156,home!$B$2:$E$405,4,FALSE)</f>
        <v>0.77</v>
      </c>
      <c r="K156" s="3">
        <f t="shared" ref="K156:K167" si="224">E156*F156*G156</f>
        <v>1.3088695652173905</v>
      </c>
      <c r="L156" s="3">
        <f t="shared" ref="L156:L167" si="225">H156*I156*J156</f>
        <v>0.93274154589371983</v>
      </c>
      <c r="M156" s="5">
        <f t="shared" ref="M156:M164" si="226">_xlfn.POISSON.DIST(0,K156,FALSE) * _xlfn.POISSON.DIST(0,L156,FALSE)</f>
        <v>0.10628712599185756</v>
      </c>
      <c r="N156" s="5">
        <f t="shared" ref="N156:N164" si="227">_xlfn.POISSON.DIST(1,K156,FALSE) * _xlfn.POISSON.DIST(0,L156,FALSE)</f>
        <v>0.13911598438516862</v>
      </c>
      <c r="O156" s="5">
        <f t="shared" ref="O156:O164" si="228">_xlfn.POISSON.DIST(0,K156,FALSE) * _xlfn.POISSON.DIST(1,L156,FALSE)</f>
        <v>9.9138418206245804E-2</v>
      </c>
      <c r="P156" s="5">
        <f t="shared" ref="P156:P164" si="229">_xlfn.POISSON.DIST(1,K156,FALSE) * _xlfn.POISSON.DIST(1,L156,FALSE)</f>
        <v>0.12975925833394877</v>
      </c>
      <c r="Q156" s="5">
        <f t="shared" ref="Q156:Q164" si="230">_xlfn.POISSON.DIST(2,K156,FALSE) * _xlfn.POISSON.DIST(0,L156,FALSE)</f>
        <v>9.1042338998502489E-2</v>
      </c>
      <c r="R156" s="5">
        <f t="shared" ref="R156:R164" si="231">_xlfn.POISSON.DIST(0,K156,FALSE) * _xlfn.POISSON.DIST(2,L156,FALSE)</f>
        <v>4.6235260727575889E-2</v>
      </c>
      <c r="S156" s="5">
        <f t="shared" ref="S156:S164" si="232">_xlfn.POISSON.DIST(2,K156,FALSE) * _xlfn.POISSON.DIST(2,L156,FALSE)</f>
        <v>3.9603726618467262E-2</v>
      </c>
      <c r="T156" s="5">
        <f t="shared" ref="T156:T164" si="233">_xlfn.POISSON.DIST(2,K156,FALSE) * _xlfn.POISSON.DIST(1,L156,FALSE)</f>
        <v>8.4918972019243311E-2</v>
      </c>
      <c r="U156" s="5">
        <f t="shared" ref="U156:U164" si="234">_xlfn.POISSON.DIST(1,K156,FALSE) * _xlfn.POISSON.DIST(2,L156,FALSE)</f>
        <v>6.0515925606214944E-2</v>
      </c>
      <c r="V156" s="5">
        <f t="shared" ref="V156:V164" si="235">_xlfn.POISSON.DIST(3,K156,FALSE) * _xlfn.POISSON.DIST(3,L156,FALSE)</f>
        <v>5.3721884056112321E-3</v>
      </c>
      <c r="W156" s="5">
        <f t="shared" ref="W156:W164" si="236">_xlfn.POISSON.DIST(3,K156,FALSE) * _xlfn.POISSON.DIST(0,L156,FALSE)</f>
        <v>3.9720848887114739E-2</v>
      </c>
      <c r="X156" s="5">
        <f t="shared" ref="X156:X164" si="237">_xlfn.POISSON.DIST(3,K156,FALSE) * _xlfn.POISSON.DIST(1,L156,FALSE)</f>
        <v>3.704928599517824E-2</v>
      </c>
      <c r="Y156" s="5">
        <f t="shared" ref="Y156:Y164" si="238">_xlfn.POISSON.DIST(3,K156,FALSE) * _xlfn.POISSON.DIST(2,L156,FALSE)</f>
        <v>1.7278704146700543E-2</v>
      </c>
      <c r="Z156" s="5">
        <f t="shared" ref="Z156:Z164" si="239">_xlfn.POISSON.DIST(0,K156,FALSE) * _xlfn.POISSON.DIST(3,L156,FALSE)</f>
        <v>1.4375182855279446E-2</v>
      </c>
      <c r="AA156" s="5">
        <f t="shared" ref="AA156:AA164" si="240">_xlfn.POISSON.DIST(1,K156,FALSE) * _xlfn.POISSON.DIST(3,L156,FALSE)</f>
        <v>1.8815239333710095E-2</v>
      </c>
      <c r="AB156" s="5">
        <f t="shared" ref="AB156:AB164" si="241">_xlfn.POISSON.DIST(2,K156,FALSE) * _xlfn.POISSON.DIST(3,L156,FALSE)</f>
        <v>1.231334706308714E-2</v>
      </c>
      <c r="AC156" s="5">
        <f t="shared" ref="AC156:AC164" si="242">_xlfn.POISSON.DIST(4,K156,FALSE) * _xlfn.POISSON.DIST(4,L156,FALSE)</f>
        <v>4.0991040579773194E-4</v>
      </c>
      <c r="AD156" s="5">
        <f t="shared" ref="AD156:AD164" si="243">_xlfn.POISSON.DIST(4,K156,FALSE) * _xlfn.POISSON.DIST(0,L156,FALSE)</f>
        <v>1.2997352553235883E-2</v>
      </c>
      <c r="AE156" s="5">
        <f t="shared" ref="AE156:AE164" si="244">_xlfn.POISSON.DIST(4,K156,FALSE) * _xlfn.POISSON.DIST(1,L156,FALSE)</f>
        <v>1.2123170713030923E-2</v>
      </c>
      <c r="AF156" s="5">
        <f t="shared" ref="AF156:AF164" si="245">_xlfn.POISSON.DIST(4,K156,FALSE) * _xlfn.POISSON.DIST(2,L156,FALSE)</f>
        <v>5.653892496002965E-3</v>
      </c>
      <c r="AG156" s="5">
        <f t="shared" ref="AG156:AG164" si="246">_xlfn.POISSON.DIST(4,K156,FALSE) * _xlfn.POISSON.DIST(3,L156,FALSE)</f>
        <v>1.7578734756795696E-3</v>
      </c>
      <c r="AH156" s="5">
        <f t="shared" ref="AH156:AH164" si="247">_xlfn.POISSON.DIST(0,K156,FALSE) * _xlfn.POISSON.DIST(4,L156,FALSE)</f>
        <v>3.3520825697345613E-3</v>
      </c>
      <c r="AI156" s="5">
        <f t="shared" ref="AI156:AI164" si="248">_xlfn.POISSON.DIST(1,K156,FALSE) * _xlfn.POISSON.DIST(4,L156,FALSE)</f>
        <v>4.3874388556212679E-3</v>
      </c>
      <c r="AJ156" s="5">
        <f t="shared" ref="AJ156:AJ164" si="249">_xlfn.POISSON.DIST(2,K156,FALSE) * _xlfn.POISSON.DIST(4,L156,FALSE)</f>
        <v>2.8712925936874478E-3</v>
      </c>
      <c r="AK156" s="5">
        <f t="shared" ref="AK156:AK164" si="250">_xlfn.POISSON.DIST(3,K156,FALSE) * _xlfn.POISSON.DIST(4,L156,FALSE)</f>
        <v>1.2527158295705342E-3</v>
      </c>
      <c r="AL156" s="5">
        <f t="shared" ref="AL156:AL164" si="251">_xlfn.POISSON.DIST(5,K156,FALSE) * _xlfn.POISSON.DIST(5,L156,FALSE)</f>
        <v>2.0017351958037298E-5</v>
      </c>
      <c r="AM156" s="5">
        <f t="shared" ref="AM156:AM164" si="252">_xlfn.POISSON.DIST(5,K156,FALSE) * _xlfn.POISSON.DIST(0,L156,FALSE)</f>
        <v>3.4023678370661971E-3</v>
      </c>
      <c r="AN156" s="5">
        <f t="shared" ref="AN156:AN164" si="253">_xlfn.POISSON.DIST(5,K156,FALSE) * _xlfn.POISSON.DIST(1,L156,FALSE)</f>
        <v>3.1735298360441966E-3</v>
      </c>
      <c r="AO156" s="5">
        <f t="shared" ref="AO156:AO164" si="254">_xlfn.POISSON.DIST(5,K156,FALSE) * _xlfn.POISSON.DIST(2,L156,FALSE)</f>
        <v>1.4800415626058533E-3</v>
      </c>
      <c r="AP156" s="5">
        <f t="shared" ref="AP156:AP164" si="255">_xlfn.POISSON.DIST(5,K156,FALSE) * _xlfn.POISSON.DIST(3,L156,FALSE)</f>
        <v>4.6016541836398013E-4</v>
      </c>
      <c r="AQ156" s="5">
        <f t="shared" ref="AQ156:AQ164" si="256">_xlfn.POISSON.DIST(5,K156,FALSE) * _xlfn.POISSON.DIST(4,L156,FALSE)</f>
        <v>1.0730385092291228E-4</v>
      </c>
      <c r="AR156" s="5">
        <f t="shared" ref="AR156:AR164" si="257">_xlfn.POISSON.DIST(0,K156,FALSE) * _xlfn.POISSON.DIST(5,L156,FALSE)</f>
        <v>6.2532533561152168E-4</v>
      </c>
      <c r="AS156" s="5">
        <f t="shared" ref="AS156:AS164" si="258">_xlfn.POISSON.DIST(1,K156,FALSE) * _xlfn.POISSON.DIST(5,L156,FALSE)</f>
        <v>8.1846930014127116E-4</v>
      </c>
      <c r="AT156" s="5">
        <f t="shared" ref="AT156:AT164" si="259">_xlfn.POISSON.DIST(2,K156,FALSE) * _xlfn.POISSON.DIST(5,L156,FALSE)</f>
        <v>5.3563477850984383E-4</v>
      </c>
      <c r="AU156" s="5">
        <f t="shared" ref="AU156:AU164" si="260">_xlfn.POISSON.DIST(3,K156,FALSE) * _xlfn.POISSON.DIST(5,L156,FALSE)</f>
        <v>2.3369201988783083E-4</v>
      </c>
      <c r="AV156" s="5">
        <f t="shared" ref="AV156:AV164" si="261">_xlfn.POISSON.DIST(4,K156,FALSE) * _xlfn.POISSON.DIST(5,L156,FALSE)</f>
        <v>7.6468093116339726E-5</v>
      </c>
      <c r="AW156" s="5">
        <f t="shared" ref="AW156:AW164" si="262">_xlfn.POISSON.DIST(6,K156,FALSE) * _xlfn.POISSON.DIST(6,L156,FALSE)</f>
        <v>6.7883123181811034E-7</v>
      </c>
      <c r="AX156" s="5">
        <f t="shared" ref="AX156:AX164" si="263">_xlfn.POISSON.DIST(6,K156,FALSE) * _xlfn.POISSON.DIST(0,L156,FALSE)</f>
        <v>7.4220928526841151E-4</v>
      </c>
      <c r="AY156" s="5">
        <f t="shared" ref="AY156:AY164" si="264">_xlfn.POISSON.DIST(6,K156,FALSE) * _xlfn.POISSON.DIST(1,L156,FALSE)</f>
        <v>6.9228943611793106E-4</v>
      </c>
      <c r="AZ156" s="5">
        <f t="shared" ref="AZ156:AZ164" si="265">_xlfn.POISSON.DIST(6,K156,FALSE) * _xlfn.POISSON.DIST(2,L156,FALSE)</f>
        <v>3.2286355942526523E-4</v>
      </c>
      <c r="BA156" s="5">
        <f t="shared" ref="BA156:BA164" si="266">_xlfn.POISSON.DIST(6,K156,FALSE) * _xlfn.POISSON.DIST(3,L156,FALSE)</f>
        <v>1.0038275184369028E-4</v>
      </c>
      <c r="BB156" s="5">
        <f t="shared" ref="BB156:BB164" si="267">_xlfn.POISSON.DIST(6,K156,FALSE) * _xlfn.POISSON.DIST(4,L156,FALSE)</f>
        <v>2.3407790783937327E-5</v>
      </c>
      <c r="BC156" s="5">
        <f t="shared" ref="BC156:BC164" si="268">_xlfn.POISSON.DIST(6,K156,FALSE) * _xlfn.POISSON.DIST(5,L156,FALSE)</f>
        <v>4.3666837923532955E-6</v>
      </c>
      <c r="BD156" s="5">
        <f t="shared" ref="BD156:BD164" si="269">_xlfn.POISSON.DIST(0,K156,FALSE) * _xlfn.POISSON.DIST(6,L156,FALSE)</f>
        <v>9.7211153370799948E-5</v>
      </c>
      <c r="BE156" s="5">
        <f t="shared" ref="BE156:BE164" si="270">_xlfn.POISSON.DIST(1,K156,FALSE) * _xlfn.POISSON.DIST(6,L156,FALSE)</f>
        <v>1.2723672004672E-4</v>
      </c>
      <c r="BF156" s="5">
        <f t="shared" ref="BF156:BF164" si="271">_xlfn.POISSON.DIST(2,K156,FALSE) * _xlfn.POISSON.DIST(6,L156,FALSE)</f>
        <v>8.3268135223618642E-5</v>
      </c>
      <c r="BG156" s="5">
        <f t="shared" ref="BG156:BG164" si="272">_xlfn.POISSON.DIST(3,K156,FALSE) * _xlfn.POISSON.DIST(6,L156,FALSE)</f>
        <v>3.6329042648866864E-5</v>
      </c>
      <c r="BH156" s="5">
        <f t="shared" ref="BH156:BH164" si="273">_xlfn.POISSON.DIST(4,K156,FALSE) * _xlfn.POISSON.DIST(6,L156,FALSE)</f>
        <v>1.1887494564146601E-5</v>
      </c>
      <c r="BI156" s="5">
        <f t="shared" ref="BI156:BI164" si="274">_xlfn.POISSON.DIST(5,K156,FALSE) * _xlfn.POISSON.DIST(6,L156,FALSE)</f>
        <v>3.1118359683397301E-6</v>
      </c>
      <c r="BJ156" s="8">
        <f t="shared" ref="BJ156:BJ164" si="275">SUM(N156,Q156,T156,W156,X156,Y156,AD156,AE156,AF156,AG156,AM156,AN156,AO156,AP156,AQ156,AX156,AY156,AZ156,BA156,BB156,BC156)</f>
        <v>0.45216735168209193</v>
      </c>
      <c r="BK156" s="8">
        <f t="shared" ref="BK156:BK164" si="276">SUM(M156,P156,S156,V156,AC156,AL156,AY156)</f>
        <v>0.28214451654375855</v>
      </c>
      <c r="BL156" s="8">
        <f t="shared" ref="BL156:BL164" si="277">SUM(O156,R156,U156,AA156,AB156,AH156,AI156,AJ156,AK156,AR156,AS156,AT156,AU156,AV156,BD156,BE156,BF156,BG156,BH156,BI156)</f>
        <v>0.25153035469453705</v>
      </c>
      <c r="BM156" s="8">
        <f t="shared" ref="BM156:BM164" si="278">SUM(S156:BI156)</f>
        <v>0.38794740852748177</v>
      </c>
      <c r="BN156" s="8">
        <f t="shared" ref="BN156:BN164" si="279">SUM(M156:R156)</f>
        <v>0.61157838664329911</v>
      </c>
    </row>
    <row r="157" spans="1:66" x14ac:dyDescent="0.25">
      <c r="A157" t="s">
        <v>10</v>
      </c>
      <c r="B157" t="s">
        <v>12</v>
      </c>
      <c r="C157" t="s">
        <v>49</v>
      </c>
      <c r="D157" s="15">
        <v>44215</v>
      </c>
      <c r="E157">
        <f>VLOOKUP(A157,home!$A$2:$E$405,3,FALSE)</f>
        <v>1.5362318840579701</v>
      </c>
      <c r="F157">
        <f>VLOOKUP(B157,home!$B$2:$E$405,3,FALSE)</f>
        <v>0.98</v>
      </c>
      <c r="G157">
        <f>VLOOKUP(C157,away!$B$2:$E$405,4,FALSE)</f>
        <v>1.25</v>
      </c>
      <c r="H157">
        <f>VLOOKUP(A157,away!$A$2:$E$405,3,FALSE)</f>
        <v>1.42512077294686</v>
      </c>
      <c r="I157">
        <f>VLOOKUP(C157,away!$B$2:$E$405,3,FALSE)</f>
        <v>1.1499999999999999</v>
      </c>
      <c r="J157">
        <f>VLOOKUP(B157,home!$B$2:$E$405,4,FALSE)</f>
        <v>0.35</v>
      </c>
      <c r="K157" s="3">
        <f t="shared" si="224"/>
        <v>1.8818840579710132</v>
      </c>
      <c r="L157" s="3">
        <f t="shared" si="225"/>
        <v>0.57361111111111107</v>
      </c>
      <c r="M157" s="5">
        <f t="shared" si="226"/>
        <v>8.5820689166257041E-2</v>
      </c>
      <c r="N157" s="5">
        <f t="shared" si="227"/>
        <v>0.16150458678606475</v>
      </c>
      <c r="O157" s="5">
        <f t="shared" si="228"/>
        <v>4.9227700868978007E-2</v>
      </c>
      <c r="P157" s="5">
        <f t="shared" si="229"/>
        <v>9.2640825475895486E-2</v>
      </c>
      <c r="Q157" s="5">
        <f t="shared" si="230"/>
        <v>0.15196645358094568</v>
      </c>
      <c r="R157" s="5">
        <f t="shared" si="231"/>
        <v>1.4118778096449939E-2</v>
      </c>
      <c r="S157" s="5">
        <f t="shared" si="232"/>
        <v>2.5000738831836729E-2</v>
      </c>
      <c r="T157" s="5">
        <f t="shared" si="233"/>
        <v>8.7169646290181341E-2</v>
      </c>
      <c r="U157" s="5">
        <f t="shared" si="234"/>
        <v>2.6569903417739463E-2</v>
      </c>
      <c r="V157" s="5">
        <f t="shared" si="235"/>
        <v>2.9986152981541433E-3</v>
      </c>
      <c r="W157" s="5">
        <f t="shared" si="236"/>
        <v>9.5327748780124524E-2</v>
      </c>
      <c r="X157" s="5">
        <f t="shared" si="237"/>
        <v>5.4681055897488104E-2</v>
      </c>
      <c r="Y157" s="5">
        <f t="shared" si="238"/>
        <v>1.5682830615043459E-2</v>
      </c>
      <c r="Z157" s="5">
        <f t="shared" si="239"/>
        <v>2.6995626638119563E-3</v>
      </c>
      <c r="AA157" s="5">
        <f t="shared" si="240"/>
        <v>5.0802639405214817E-3</v>
      </c>
      <c r="AB157" s="5">
        <f t="shared" si="241"/>
        <v>4.7802338599761901E-3</v>
      </c>
      <c r="AC157" s="5">
        <f t="shared" si="242"/>
        <v>2.0230712955436698E-4</v>
      </c>
      <c r="AD157" s="5">
        <f t="shared" si="243"/>
        <v>4.4848942677895527E-2</v>
      </c>
      <c r="AE157" s="5">
        <f t="shared" si="244"/>
        <v>2.5725851841626186E-2</v>
      </c>
      <c r="AF157" s="5">
        <f t="shared" si="245"/>
        <v>7.3783172295775086E-3</v>
      </c>
      <c r="AG157" s="5">
        <f t="shared" si="246"/>
        <v>1.4107615813960701E-3</v>
      </c>
      <c r="AH157" s="5">
        <f t="shared" si="247"/>
        <v>3.8712478477581175E-4</v>
      </c>
      <c r="AI157" s="5">
        <f t="shared" si="248"/>
        <v>7.2852396091505956E-4</v>
      </c>
      <c r="AJ157" s="5">
        <f t="shared" si="249"/>
        <v>6.8549881394797433E-4</v>
      </c>
      <c r="AK157" s="5">
        <f t="shared" si="250"/>
        <v>4.3000976324224341E-4</v>
      </c>
      <c r="AL157" s="5">
        <f t="shared" si="251"/>
        <v>8.7353758929936099E-6</v>
      </c>
      <c r="AM157" s="5">
        <f t="shared" si="252"/>
        <v>1.688010204847747E-2</v>
      </c>
      <c r="AN157" s="5">
        <f t="shared" si="253"/>
        <v>9.6826140916961047E-3</v>
      </c>
      <c r="AO157" s="5">
        <f t="shared" si="254"/>
        <v>2.7770275137989518E-3</v>
      </c>
      <c r="AP157" s="5">
        <f t="shared" si="255"/>
        <v>5.3097794592544786E-4</v>
      </c>
      <c r="AQ157" s="5">
        <f t="shared" si="256"/>
        <v>7.6143712384447892E-5</v>
      </c>
      <c r="AR157" s="5">
        <f t="shared" si="257"/>
        <v>4.4411815586780646E-5</v>
      </c>
      <c r="AS157" s="5">
        <f t="shared" si="258"/>
        <v>8.3577887738311047E-5</v>
      </c>
      <c r="AT157" s="5">
        <f t="shared" si="259"/>
        <v>7.8641947266809326E-5</v>
      </c>
      <c r="AU157" s="5">
        <f t="shared" si="260"/>
        <v>4.933167561640184E-5</v>
      </c>
      <c r="AV157" s="5">
        <f t="shared" si="261"/>
        <v>2.3209123473876002E-5</v>
      </c>
      <c r="AW157" s="5">
        <f t="shared" si="262"/>
        <v>2.6193257691349935E-7</v>
      </c>
      <c r="AX157" s="5">
        <f t="shared" si="263"/>
        <v>5.2943991569922664E-3</v>
      </c>
      <c r="AY157" s="5">
        <f t="shared" si="264"/>
        <v>3.036926183108064E-3</v>
      </c>
      <c r="AZ157" s="5">
        <f t="shared" si="265"/>
        <v>8.7100730112752095E-4</v>
      </c>
      <c r="BA157" s="5">
        <f t="shared" si="266"/>
        <v>1.6653982192854917E-4</v>
      </c>
      <c r="BB157" s="5">
        <f t="shared" si="267"/>
        <v>2.3882273075170416E-5</v>
      </c>
      <c r="BC157" s="5">
        <f t="shared" si="268"/>
        <v>2.7398274389014961E-6</v>
      </c>
      <c r="BD157" s="5">
        <f t="shared" si="269"/>
        <v>4.2458518141991648E-6</v>
      </c>
      <c r="BE157" s="5">
        <f t="shared" si="270"/>
        <v>7.9902008416487113E-6</v>
      </c>
      <c r="BF157" s="5">
        <f t="shared" si="271"/>
        <v>7.5183157919426451E-6</v>
      </c>
      <c r="BG157" s="5">
        <f t="shared" si="272"/>
        <v>4.7161995438828578E-6</v>
      </c>
      <c r="BH157" s="5">
        <f t="shared" si="273"/>
        <v>2.2188351839608289E-6</v>
      </c>
      <c r="BI157" s="5">
        <f t="shared" si="274"/>
        <v>8.3511811199221249E-7</v>
      </c>
      <c r="BJ157" s="8">
        <f t="shared" si="275"/>
        <v>0.68503855515629608</v>
      </c>
      <c r="BK157" s="8">
        <f t="shared" si="276"/>
        <v>0.20970883746069885</v>
      </c>
      <c r="BL157" s="8">
        <f t="shared" si="277"/>
        <v>0.102314734477516</v>
      </c>
      <c r="BM157" s="8">
        <f t="shared" si="278"/>
        <v>0.44144599153320074</v>
      </c>
      <c r="BN157" s="8">
        <f t="shared" si="279"/>
        <v>0.55527903397459089</v>
      </c>
    </row>
    <row r="158" spans="1:66" x14ac:dyDescent="0.25">
      <c r="A158" t="s">
        <v>13</v>
      </c>
      <c r="B158" t="s">
        <v>62</v>
      </c>
      <c r="C158" t="s">
        <v>57</v>
      </c>
      <c r="D158" s="15">
        <v>44215</v>
      </c>
      <c r="E158">
        <f>VLOOKUP(A158,home!$A$2:$E$405,3,FALSE)</f>
        <v>1.6049382716049401</v>
      </c>
      <c r="F158">
        <f>VLOOKUP(B158,home!$B$2:$E$405,3,FALSE)</f>
        <v>1.1200000000000001</v>
      </c>
      <c r="G158">
        <f>VLOOKUP(C158,away!$B$2:$E$405,4,FALSE)</f>
        <v>0.87</v>
      </c>
      <c r="H158">
        <f>VLOOKUP(A158,away!$A$2:$E$405,3,FALSE)</f>
        <v>1.49382716049383</v>
      </c>
      <c r="I158">
        <f>VLOOKUP(C158,away!$B$2:$E$405,3,FALSE)</f>
        <v>0.93</v>
      </c>
      <c r="J158">
        <f>VLOOKUP(B158,home!$B$2:$E$405,4,FALSE)</f>
        <v>0.74</v>
      </c>
      <c r="K158" s="3">
        <f t="shared" si="224"/>
        <v>1.5638518518518536</v>
      </c>
      <c r="L158" s="3">
        <f t="shared" si="225"/>
        <v>1.028051851851854</v>
      </c>
      <c r="M158" s="5">
        <f t="shared" si="226"/>
        <v>7.4877360010548066E-2</v>
      </c>
      <c r="N158" s="5">
        <f t="shared" si="227"/>
        <v>0.1170970981142735</v>
      </c>
      <c r="O158" s="5">
        <f t="shared" si="228"/>
        <v>7.6977808620621896E-2</v>
      </c>
      <c r="P158" s="5">
        <f t="shared" si="229"/>
        <v>0.12038188856285711</v>
      </c>
      <c r="Q158" s="5">
        <f t="shared" si="230"/>
        <v>9.1561256866242405E-2</v>
      </c>
      <c r="R158" s="5">
        <f t="shared" si="231"/>
        <v>3.9568589351963966E-2</v>
      </c>
      <c r="S158" s="5">
        <f t="shared" si="232"/>
        <v>4.8385116315260948E-2</v>
      </c>
      <c r="T158" s="5">
        <f t="shared" si="233"/>
        <v>9.4129719679223789E-2</v>
      </c>
      <c r="U158" s="5">
        <f t="shared" si="234"/>
        <v>6.1879411733234378E-2</v>
      </c>
      <c r="V158" s="5">
        <f t="shared" si="235"/>
        <v>8.6433063931980018E-3</v>
      </c>
      <c r="W158" s="5">
        <f t="shared" si="236"/>
        <v>4.7729413702718826E-2</v>
      </c>
      <c r="X158" s="5">
        <f t="shared" si="237"/>
        <v>4.9068312144883344E-2</v>
      </c>
      <c r="Y158" s="5">
        <f t="shared" si="238"/>
        <v>2.5222384583896064E-2</v>
      </c>
      <c r="Z158" s="5">
        <f t="shared" si="239"/>
        <v>1.3559520519484038E-2</v>
      </c>
      <c r="AA158" s="5">
        <f t="shared" si="240"/>
        <v>2.1205081274618318E-2</v>
      </c>
      <c r="AB158" s="5">
        <f t="shared" si="241"/>
        <v>1.6580802809990462E-2</v>
      </c>
      <c r="AC158" s="5">
        <f t="shared" si="242"/>
        <v>8.6850146267010528E-4</v>
      </c>
      <c r="AD158" s="5">
        <f t="shared" si="243"/>
        <v>1.8660433001700023E-2</v>
      </c>
      <c r="AE158" s="5">
        <f t="shared" si="244"/>
        <v>1.9183892703755159E-2</v>
      </c>
      <c r="AF158" s="5">
        <f t="shared" si="245"/>
        <v>9.8610182099113791E-3</v>
      </c>
      <c r="AG158" s="5">
        <f t="shared" si="246"/>
        <v>3.3792126772814162E-3</v>
      </c>
      <c r="AH158" s="5">
        <f t="shared" si="247"/>
        <v>3.4849725450696941E-3</v>
      </c>
      <c r="AI158" s="5">
        <f t="shared" si="248"/>
        <v>5.4499807682601075E-3</v>
      </c>
      <c r="AJ158" s="5">
        <f t="shared" si="249"/>
        <v>4.2614812585002786E-3</v>
      </c>
      <c r="AK158" s="5">
        <f t="shared" si="250"/>
        <v>2.2214417859125436E-3</v>
      </c>
      <c r="AL158" s="5">
        <f t="shared" si="251"/>
        <v>5.5852314387741623E-5</v>
      </c>
      <c r="AM158" s="5">
        <f t="shared" si="252"/>
        <v>5.8364305412132037E-3</v>
      </c>
      <c r="AN158" s="5">
        <f t="shared" si="253"/>
        <v>6.0001532260989532E-3</v>
      </c>
      <c r="AO158" s="5">
        <f t="shared" si="254"/>
        <v>3.0842343177429517E-3</v>
      </c>
      <c r="AP158" s="5">
        <f t="shared" si="255"/>
        <v>1.0569176006335606E-3</v>
      </c>
      <c r="AQ158" s="5">
        <f t="shared" si="256"/>
        <v>2.7164152414653746E-4</v>
      </c>
      <c r="AR158" s="5">
        <f t="shared" si="257"/>
        <v>7.1654649572235388E-4</v>
      </c>
      <c r="AS158" s="5">
        <f t="shared" si="258"/>
        <v>1.1205725642733594E-3</v>
      </c>
      <c r="AT158" s="5">
        <f t="shared" si="259"/>
        <v>8.7620473988663666E-4</v>
      </c>
      <c r="AU158" s="5">
        <f t="shared" si="260"/>
        <v>4.567514683576963E-4</v>
      </c>
      <c r="AV158" s="5">
        <f t="shared" si="261"/>
        <v>1.7857290740680922E-4</v>
      </c>
      <c r="AW158" s="5">
        <f t="shared" si="262"/>
        <v>2.4943035316741042E-6</v>
      </c>
      <c r="AX158" s="5">
        <f t="shared" si="263"/>
        <v>1.5212187850134958E-3</v>
      </c>
      <c r="AY158" s="5">
        <f t="shared" si="264"/>
        <v>1.5638917890049516E-3</v>
      </c>
      <c r="AZ158" s="5">
        <f t="shared" si="265"/>
        <v>8.0388092489122457E-4</v>
      </c>
      <c r="BA158" s="5">
        <f t="shared" si="266"/>
        <v>2.7547709116760156E-4</v>
      </c>
      <c r="BB158" s="5">
        <f t="shared" si="267"/>
        <v>7.0801183429403694E-5</v>
      </c>
      <c r="BC158" s="5">
        <f t="shared" si="268"/>
        <v>1.4557457547580261E-5</v>
      </c>
      <c r="BD158" s="5">
        <f t="shared" si="269"/>
        <v>1.2277449197755367E-4</v>
      </c>
      <c r="BE158" s="5">
        <f t="shared" si="270"/>
        <v>1.9200111663926784E-4</v>
      </c>
      <c r="BF158" s="5">
        <f t="shared" si="271"/>
        <v>1.5013065090697139E-4</v>
      </c>
      <c r="BG158" s="5">
        <f t="shared" si="272"/>
        <v>7.8260698813530479E-5</v>
      </c>
      <c r="BH158" s="5">
        <f t="shared" si="273"/>
        <v>3.0597034691689956E-5</v>
      </c>
      <c r="BI158" s="5">
        <f t="shared" si="274"/>
        <v>9.5698458727549484E-6</v>
      </c>
      <c r="BJ158" s="8">
        <f t="shared" si="275"/>
        <v>0.49639194612477522</v>
      </c>
      <c r="BK158" s="8">
        <f t="shared" si="276"/>
        <v>0.25477591684792694</v>
      </c>
      <c r="BL158" s="8">
        <f t="shared" si="277"/>
        <v>0.23556155216272032</v>
      </c>
      <c r="BM158" s="8">
        <f t="shared" si="278"/>
        <v>0.47826353664292626</v>
      </c>
      <c r="BN158" s="8">
        <f t="shared" si="279"/>
        <v>0.52046400152650696</v>
      </c>
    </row>
    <row r="159" spans="1:66" x14ac:dyDescent="0.25">
      <c r="A159" t="s">
        <v>13</v>
      </c>
      <c r="B159" t="s">
        <v>54</v>
      </c>
      <c r="C159" t="s">
        <v>55</v>
      </c>
      <c r="D159" s="15">
        <v>44215</v>
      </c>
      <c r="E159">
        <f>VLOOKUP(A159,home!$A$2:$E$405,3,FALSE)</f>
        <v>1.6049382716049401</v>
      </c>
      <c r="F159">
        <f>VLOOKUP(B159,home!$B$2:$E$405,3,FALSE)</f>
        <v>0.76</v>
      </c>
      <c r="G159">
        <f>VLOOKUP(C159,away!$B$2:$E$405,4,FALSE)</f>
        <v>1.18</v>
      </c>
      <c r="H159">
        <f>VLOOKUP(A159,away!$A$2:$E$405,3,FALSE)</f>
        <v>1.49382716049383</v>
      </c>
      <c r="I159">
        <f>VLOOKUP(C159,away!$B$2:$E$405,3,FALSE)</f>
        <v>0.9</v>
      </c>
      <c r="J159">
        <f>VLOOKUP(B159,home!$B$2:$E$405,4,FALSE)</f>
        <v>1.41</v>
      </c>
      <c r="K159" s="3">
        <f t="shared" si="224"/>
        <v>1.4393086419753103</v>
      </c>
      <c r="L159" s="3">
        <f t="shared" si="225"/>
        <v>1.8956666666666702</v>
      </c>
      <c r="M159" s="5">
        <f t="shared" si="226"/>
        <v>3.5615465594727266E-2</v>
      </c>
      <c r="N159" s="5">
        <f t="shared" si="227"/>
        <v>5.1261647418465284E-2</v>
      </c>
      <c r="O159" s="5">
        <f t="shared" si="228"/>
        <v>6.7515050945738106E-2</v>
      </c>
      <c r="P159" s="5">
        <f t="shared" si="229"/>
        <v>9.7174996289604201E-2</v>
      </c>
      <c r="Q159" s="5">
        <f t="shared" si="230"/>
        <v>3.6890666065644222E-2</v>
      </c>
      <c r="R159" s="5">
        <f t="shared" si="231"/>
        <v>6.3993015788068916E-2</v>
      </c>
      <c r="S159" s="5">
        <f t="shared" si="232"/>
        <v>6.6284265460245684E-2</v>
      </c>
      <c r="T159" s="5">
        <f t="shared" si="233"/>
        <v>6.9932405971773026E-2</v>
      </c>
      <c r="U159" s="5">
        <f t="shared" si="234"/>
        <v>9.210570064983005E-2</v>
      </c>
      <c r="V159" s="5">
        <f t="shared" si="235"/>
        <v>2.009480726233252E-2</v>
      </c>
      <c r="W159" s="5">
        <f t="shared" si="236"/>
        <v>1.7699018158835681E-2</v>
      </c>
      <c r="X159" s="5">
        <f t="shared" si="237"/>
        <v>3.3551438756432898E-2</v>
      </c>
      <c r="Y159" s="5">
        <f t="shared" si="238"/>
        <v>3.1801172034639051E-2</v>
      </c>
      <c r="Z159" s="5">
        <f t="shared" si="239"/>
        <v>4.0436475642972071E-2</v>
      </c>
      <c r="AA159" s="5">
        <f t="shared" si="240"/>
        <v>5.8200568843953845E-2</v>
      </c>
      <c r="AB159" s="5">
        <f t="shared" si="241"/>
        <v>4.1884290852490881E-2</v>
      </c>
      <c r="AC159" s="5">
        <f t="shared" si="242"/>
        <v>3.4267290707666732E-3</v>
      </c>
      <c r="AD159" s="5">
        <f t="shared" si="243"/>
        <v>6.3685874476225365E-3</v>
      </c>
      <c r="AE159" s="5">
        <f t="shared" si="244"/>
        <v>1.207271893820981E-2</v>
      </c>
      <c r="AF159" s="5">
        <f t="shared" si="245"/>
        <v>1.144292543359989E-2</v>
      </c>
      <c r="AG159" s="5">
        <f t="shared" si="246"/>
        <v>7.2306574378758568E-3</v>
      </c>
      <c r="AH159" s="5">
        <f t="shared" si="247"/>
        <v>1.9163519748465221E-2</v>
      </c>
      <c r="AI159" s="5">
        <f t="shared" si="248"/>
        <v>2.7582219584630516E-2</v>
      </c>
      <c r="AJ159" s="5">
        <f t="shared" si="249"/>
        <v>1.9849663506509678E-2</v>
      </c>
      <c r="AK159" s="5">
        <f t="shared" si="250"/>
        <v>9.5232640750737719E-3</v>
      </c>
      <c r="AL159" s="5">
        <f t="shared" si="251"/>
        <v>3.7398627722730484E-4</v>
      </c>
      <c r="AM159" s="5">
        <f t="shared" si="252"/>
        <v>1.8332725901077204E-3</v>
      </c>
      <c r="AN159" s="5">
        <f t="shared" si="253"/>
        <v>3.4752737399808753E-3</v>
      </c>
      <c r="AO159" s="5">
        <f t="shared" si="254"/>
        <v>3.2939802932118799E-3</v>
      </c>
      <c r="AP159" s="5">
        <f t="shared" si="255"/>
        <v>2.0814295474995558E-3</v>
      </c>
      <c r="AQ159" s="5">
        <f t="shared" si="256"/>
        <v>9.8642415305249978E-4</v>
      </c>
      <c r="AR159" s="5">
        <f t="shared" si="257"/>
        <v>7.2655291206347892E-3</v>
      </c>
      <c r="AS159" s="5">
        <f t="shared" si="258"/>
        <v>1.0457338851852929E-2</v>
      </c>
      <c r="AT159" s="5">
        <f t="shared" si="259"/>
        <v>7.5256690907680454E-3</v>
      </c>
      <c r="AU159" s="5">
        <f t="shared" si="260"/>
        <v>3.6105868529963075E-3</v>
      </c>
      <c r="AV159" s="5">
        <f t="shared" si="261"/>
        <v>1.2991872150300064E-3</v>
      </c>
      <c r="AW159" s="5">
        <f t="shared" si="262"/>
        <v>2.8344517765483887E-5</v>
      </c>
      <c r="AX159" s="5">
        <f t="shared" si="263"/>
        <v>4.3977418033974995E-4</v>
      </c>
      <c r="AY159" s="5">
        <f t="shared" si="264"/>
        <v>8.3366525453072075E-4</v>
      </c>
      <c r="AZ159" s="5">
        <f t="shared" si="265"/>
        <v>7.9017571708603655E-4</v>
      </c>
      <c r="BA159" s="5">
        <f t="shared" si="266"/>
        <v>4.9930325589647771E-4</v>
      </c>
      <c r="BB159" s="5">
        <f t="shared" si="267"/>
        <v>2.3662813469027289E-4</v>
      </c>
      <c r="BC159" s="5">
        <f t="shared" si="268"/>
        <v>8.9713613465572232E-5</v>
      </c>
      <c r="BD159" s="5">
        <f t="shared" si="269"/>
        <v>2.2955035616138947E-3</v>
      </c>
      <c r="BE159" s="5">
        <f t="shared" si="270"/>
        <v>3.3039381139159827E-3</v>
      </c>
      <c r="BF159" s="5">
        <f t="shared" si="271"/>
        <v>2.3776933399554407E-3</v>
      </c>
      <c r="BG159" s="5">
        <f t="shared" si="272"/>
        <v>1.1407448573883348E-3</v>
      </c>
      <c r="BH159" s="5">
        <f t="shared" si="273"/>
        <v>4.104709828819809E-4</v>
      </c>
      <c r="BI159" s="5">
        <f t="shared" si="274"/>
        <v>1.1815888658842698E-4</v>
      </c>
      <c r="BJ159" s="8">
        <f t="shared" si="275"/>
        <v>0.29281087814295964</v>
      </c>
      <c r="BK159" s="8">
        <f t="shared" si="276"/>
        <v>0.22380391520943435</v>
      </c>
      <c r="BL159" s="8">
        <f t="shared" si="277"/>
        <v>0.43962211486838726</v>
      </c>
      <c r="BM159" s="8">
        <f t="shared" si="278"/>
        <v>0.64341722102473997</v>
      </c>
      <c r="BN159" s="8">
        <f t="shared" si="279"/>
        <v>0.35245084210224803</v>
      </c>
    </row>
    <row r="160" spans="1:66" x14ac:dyDescent="0.25">
      <c r="A160" t="s">
        <v>13</v>
      </c>
      <c r="B160" t="s">
        <v>15</v>
      </c>
      <c r="C160" t="s">
        <v>51</v>
      </c>
      <c r="D160" s="15">
        <v>44215</v>
      </c>
      <c r="E160">
        <f>VLOOKUP(A160,home!$A$2:$E$405,3,FALSE)</f>
        <v>1.6049382716049401</v>
      </c>
      <c r="F160">
        <f>VLOOKUP(B160,home!$B$2:$E$405,3,FALSE)</f>
        <v>1.1100000000000001</v>
      </c>
      <c r="G160">
        <f>VLOOKUP(C160,away!$B$2:$E$405,4,FALSE)</f>
        <v>0.93</v>
      </c>
      <c r="H160">
        <f>VLOOKUP(A160,away!$A$2:$E$405,3,FALSE)</f>
        <v>1.49382716049383</v>
      </c>
      <c r="I160">
        <f>VLOOKUP(C160,away!$B$2:$E$405,3,FALSE)</f>
        <v>1.1200000000000001</v>
      </c>
      <c r="J160">
        <f>VLOOKUP(B160,home!$B$2:$E$405,4,FALSE)</f>
        <v>0.82</v>
      </c>
      <c r="K160" s="3">
        <f t="shared" si="224"/>
        <v>1.6567777777777799</v>
      </c>
      <c r="L160" s="3">
        <f t="shared" si="225"/>
        <v>1.3719308641975334</v>
      </c>
      <c r="M160" s="5">
        <f t="shared" si="226"/>
        <v>4.8378071216139525E-2</v>
      </c>
      <c r="N160" s="5">
        <f t="shared" si="227"/>
        <v>8.0151713322650836E-2</v>
      </c>
      <c r="O160" s="5">
        <f t="shared" si="228"/>
        <v>6.6371369051768103E-2</v>
      </c>
      <c r="P160" s="5">
        <f t="shared" si="229"/>
        <v>0.1099626093256573</v>
      </c>
      <c r="Q160" s="5">
        <f t="shared" si="230"/>
        <v>6.639678874189156E-2</v>
      </c>
      <c r="R160" s="5">
        <f t="shared" si="231"/>
        <v>4.5528464850582824E-2</v>
      </c>
      <c r="S160" s="5">
        <f t="shared" si="232"/>
        <v>6.2485828525927094E-2</v>
      </c>
      <c r="T160" s="5">
        <f t="shared" si="233"/>
        <v>9.1091803758604331E-2</v>
      </c>
      <c r="U160" s="5">
        <f t="shared" si="234"/>
        <v>7.5430548820782387E-2</v>
      </c>
      <c r="V160" s="5">
        <f t="shared" si="235"/>
        <v>1.5781035998471252E-2</v>
      </c>
      <c r="W160" s="5">
        <f t="shared" si="236"/>
        <v>3.6668241367790615E-2</v>
      </c>
      <c r="X160" s="5">
        <f t="shared" si="237"/>
        <v>5.0306292068316716E-2</v>
      </c>
      <c r="Y160" s="5">
        <f t="shared" si="238"/>
        <v>3.4508377375929641E-2</v>
      </c>
      <c r="Z160" s="5">
        <f t="shared" si="239"/>
        <v>2.0820635376015705E-2</v>
      </c>
      <c r="AA160" s="5">
        <f t="shared" si="240"/>
        <v>3.449516601019674E-2</v>
      </c>
      <c r="AB160" s="5">
        <f t="shared" si="241"/>
        <v>2.8575412243224678E-2</v>
      </c>
      <c r="AC160" s="5">
        <f t="shared" si="242"/>
        <v>2.2418782061673832E-3</v>
      </c>
      <c r="AD160" s="5">
        <f t="shared" si="243"/>
        <v>1.5187781862086852E-2</v>
      </c>
      <c r="AE160" s="5">
        <f t="shared" si="244"/>
        <v>2.0836586695296436E-2</v>
      </c>
      <c r="AF160" s="5">
        <f t="shared" si="245"/>
        <v>1.4293178195902435E-2</v>
      </c>
      <c r="AG160" s="5">
        <f t="shared" si="246"/>
        <v>6.5364174381445893E-3</v>
      </c>
      <c r="AH160" s="5">
        <f t="shared" si="247"/>
        <v>7.1411180711397401E-3</v>
      </c>
      <c r="AI160" s="5">
        <f t="shared" si="248"/>
        <v>1.1831245728751646E-2</v>
      </c>
      <c r="AJ160" s="5">
        <f t="shared" si="249"/>
        <v>9.8008725034120017E-3</v>
      </c>
      <c r="AK160" s="5">
        <f t="shared" si="250"/>
        <v>5.4126225888287615E-3</v>
      </c>
      <c r="AL160" s="5">
        <f t="shared" si="251"/>
        <v>2.0383018267850769E-4</v>
      </c>
      <c r="AM160" s="5">
        <f t="shared" si="252"/>
        <v>5.032555896568384E-3</v>
      </c>
      <c r="AN160" s="5">
        <f t="shared" si="253"/>
        <v>6.9043187603014542E-3</v>
      </c>
      <c r="AO160" s="5">
        <f t="shared" si="254"/>
        <v>4.7361240017578087E-3</v>
      </c>
      <c r="AP160" s="5">
        <f t="shared" si="255"/>
        <v>2.1658782315594235E-3</v>
      </c>
      <c r="AQ160" s="5">
        <f t="shared" si="256"/>
        <v>7.4285879849248632E-4</v>
      </c>
      <c r="AR160" s="5">
        <f t="shared" si="257"/>
        <v>1.9594240573350742E-3</v>
      </c>
      <c r="AS160" s="5">
        <f t="shared" si="258"/>
        <v>3.2463302354359259E-3</v>
      </c>
      <c r="AT160" s="5">
        <f t="shared" si="259"/>
        <v>2.6892238966991751E-3</v>
      </c>
      <c r="AU160" s="5">
        <f t="shared" si="260"/>
        <v>1.4851487971733874E-3</v>
      </c>
      <c r="AV160" s="5">
        <f t="shared" si="261"/>
        <v>6.1514038096256707E-4</v>
      </c>
      <c r="AW160" s="5">
        <f t="shared" si="262"/>
        <v>1.2869523883682756E-5</v>
      </c>
      <c r="AX160" s="5">
        <f t="shared" si="263"/>
        <v>1.3896377958098388E-3</v>
      </c>
      <c r="AY160" s="5">
        <f t="shared" si="264"/>
        <v>1.9064869821269475E-3</v>
      </c>
      <c r="AZ160" s="5">
        <f t="shared" si="265"/>
        <v>1.3077841664853854E-3</v>
      </c>
      <c r="BA160" s="5">
        <f t="shared" si="266"/>
        <v>5.9806315390338182E-4</v>
      </c>
      <c r="BB160" s="5">
        <f t="shared" si="267"/>
        <v>2.0512532489484224E-4</v>
      </c>
      <c r="BC160" s="5">
        <f t="shared" si="268"/>
        <v>5.6283552850356176E-5</v>
      </c>
      <c r="BD160" s="5">
        <f t="shared" si="269"/>
        <v>4.4803239005152337E-4</v>
      </c>
      <c r="BE160" s="5">
        <f t="shared" si="270"/>
        <v>7.4229010756203051E-4</v>
      </c>
      <c r="BF160" s="5">
        <f t="shared" si="271"/>
        <v>6.1490487743652501E-4</v>
      </c>
      <c r="BG160" s="5">
        <f t="shared" si="272"/>
        <v>3.3958691212800145E-4</v>
      </c>
      <c r="BH160" s="5">
        <f t="shared" si="273"/>
        <v>1.4065501240946213E-4</v>
      </c>
      <c r="BI160" s="5">
        <f t="shared" si="274"/>
        <v>4.6606819778610935E-5</v>
      </c>
      <c r="BJ160" s="8">
        <f t="shared" si="275"/>
        <v>0.44102229749136435</v>
      </c>
      <c r="BK160" s="8">
        <f t="shared" si="276"/>
        <v>0.240959740437168</v>
      </c>
      <c r="BL160" s="8">
        <f t="shared" si="277"/>
        <v>0.29691416335565918</v>
      </c>
      <c r="BM160" s="8">
        <f t="shared" si="278"/>
        <v>0.58103420269327377</v>
      </c>
      <c r="BN160" s="8">
        <f t="shared" si="279"/>
        <v>0.41678901650869016</v>
      </c>
    </row>
    <row r="161" spans="1:66" x14ac:dyDescent="0.25">
      <c r="A161" t="s">
        <v>13</v>
      </c>
      <c r="B161" t="s">
        <v>52</v>
      </c>
      <c r="C161" t="s">
        <v>59</v>
      </c>
      <c r="D161" s="15">
        <v>44215</v>
      </c>
      <c r="E161">
        <f>VLOOKUP(A161,home!$A$2:$E$405,3,FALSE)</f>
        <v>1.6049382716049401</v>
      </c>
      <c r="F161">
        <f>VLOOKUP(B161,home!$B$2:$E$405,3,FALSE)</f>
        <v>0.56000000000000005</v>
      </c>
      <c r="G161">
        <f>VLOOKUP(C161,away!$B$2:$E$405,4,FALSE)</f>
        <v>0.69</v>
      </c>
      <c r="H161">
        <f>VLOOKUP(A161,away!$A$2:$E$405,3,FALSE)</f>
        <v>1.49382716049383</v>
      </c>
      <c r="I161">
        <f>VLOOKUP(C161,away!$B$2:$E$405,3,FALSE)</f>
        <v>0.81</v>
      </c>
      <c r="J161">
        <f>VLOOKUP(B161,home!$B$2:$E$405,4,FALSE)</f>
        <v>1.27</v>
      </c>
      <c r="K161" s="3">
        <f t="shared" si="224"/>
        <v>0.62014814814814878</v>
      </c>
      <c r="L161" s="3">
        <f t="shared" si="225"/>
        <v>1.5367000000000031</v>
      </c>
      <c r="M161" s="5">
        <f t="shared" si="226"/>
        <v>0.11568918216635458</v>
      </c>
      <c r="N161" s="5">
        <f t="shared" si="227"/>
        <v>7.1744432081238638E-2</v>
      </c>
      <c r="O161" s="5">
        <f t="shared" si="228"/>
        <v>0.17777956623503743</v>
      </c>
      <c r="P161" s="5">
        <f t="shared" si="229"/>
        <v>0.11024966877923963</v>
      </c>
      <c r="Q161" s="5">
        <f t="shared" si="230"/>
        <v>2.2246088347560391E-2</v>
      </c>
      <c r="R161" s="5">
        <f t="shared" si="231"/>
        <v>0.1365969297166913</v>
      </c>
      <c r="S161" s="5">
        <f t="shared" si="232"/>
        <v>2.6266478071505967E-2</v>
      </c>
      <c r="T161" s="5">
        <f t="shared" si="233"/>
        <v>3.4185563963696118E-2</v>
      </c>
      <c r="U161" s="5">
        <f t="shared" si="234"/>
        <v>8.4710333006528957E-2</v>
      </c>
      <c r="V161" s="5">
        <f t="shared" si="235"/>
        <v>2.7812746506089762E-3</v>
      </c>
      <c r="W161" s="5">
        <f t="shared" si="236"/>
        <v>4.5986234974265631E-3</v>
      </c>
      <c r="X161" s="5">
        <f t="shared" si="237"/>
        <v>7.0667047284954125E-3</v>
      </c>
      <c r="Y161" s="5">
        <f t="shared" si="238"/>
        <v>5.4297025781394623E-3</v>
      </c>
      <c r="Z161" s="5">
        <f t="shared" si="239"/>
        <v>6.9969500631879983E-2</v>
      </c>
      <c r="AA161" s="5">
        <f t="shared" si="240"/>
        <v>4.3391456243711102E-2</v>
      </c>
      <c r="AB161" s="5">
        <f t="shared" si="241"/>
        <v>1.3454565617494434E-2</v>
      </c>
      <c r="AC161" s="5">
        <f t="shared" si="242"/>
        <v>1.6565648321206663E-4</v>
      </c>
      <c r="AD161" s="5">
        <f t="shared" si="243"/>
        <v>7.1295696148991139E-4</v>
      </c>
      <c r="AE161" s="5">
        <f t="shared" si="244"/>
        <v>1.0956009627215489E-3</v>
      </c>
      <c r="AF161" s="5">
        <f t="shared" si="245"/>
        <v>8.4180499970710402E-4</v>
      </c>
      <c r="AG161" s="5">
        <f t="shared" si="246"/>
        <v>4.3120058101663646E-4</v>
      </c>
      <c r="AH161" s="5">
        <f t="shared" si="247"/>
        <v>2.6880532905252549E-2</v>
      </c>
      <c r="AI161" s="5">
        <f t="shared" si="248"/>
        <v>1.6669912702427746E-2</v>
      </c>
      <c r="AJ161" s="5">
        <f t="shared" si="249"/>
        <v>5.1689077461009349E-3</v>
      </c>
      <c r="AK161" s="5">
        <f t="shared" si="250"/>
        <v>1.0684961888977056E-3</v>
      </c>
      <c r="AL161" s="5">
        <f t="shared" si="251"/>
        <v>6.3147036095395741E-6</v>
      </c>
      <c r="AM161" s="5">
        <f t="shared" si="252"/>
        <v>8.8427787875459954E-5</v>
      </c>
      <c r="AN161" s="5">
        <f t="shared" si="253"/>
        <v>1.3588698162821957E-4</v>
      </c>
      <c r="AO161" s="5">
        <f t="shared" si="254"/>
        <v>1.0440876233404273E-4</v>
      </c>
      <c r="AP161" s="5">
        <f t="shared" si="255"/>
        <v>5.3481648359574598E-5</v>
      </c>
      <c r="AQ161" s="5">
        <f t="shared" si="256"/>
        <v>2.0546312258539612E-5</v>
      </c>
      <c r="AR161" s="5">
        <f t="shared" si="257"/>
        <v>8.261462983100331E-3</v>
      </c>
      <c r="AS161" s="5">
        <f t="shared" si="258"/>
        <v>5.1233309699641521E-3</v>
      </c>
      <c r="AT161" s="5">
        <f t="shared" si="259"/>
        <v>1.5886121066866639E-3</v>
      </c>
      <c r="AU161" s="5">
        <f t="shared" si="260"/>
        <v>3.2839161869582139E-4</v>
      </c>
      <c r="AV161" s="5">
        <f t="shared" si="261"/>
        <v>5.0912863550396646E-5</v>
      </c>
      <c r="AW161" s="5">
        <f t="shared" si="262"/>
        <v>1.6716102009859664E-7</v>
      </c>
      <c r="AX161" s="5">
        <f t="shared" si="263"/>
        <v>9.1397214826339649E-6</v>
      </c>
      <c r="AY161" s="5">
        <f t="shared" si="264"/>
        <v>1.404501000236364E-5</v>
      </c>
      <c r="AZ161" s="5">
        <f t="shared" si="265"/>
        <v>1.0791483435316125E-5</v>
      </c>
      <c r="BA161" s="5">
        <f t="shared" si="266"/>
        <v>5.5277575316834421E-6</v>
      </c>
      <c r="BB161" s="5">
        <f t="shared" si="267"/>
        <v>2.1236262497344903E-6</v>
      </c>
      <c r="BC161" s="5">
        <f t="shared" si="268"/>
        <v>6.5267529159339937E-7</v>
      </c>
      <c r="BD161" s="5">
        <f t="shared" si="269"/>
        <v>2.1158983610217196E-3</v>
      </c>
      <c r="BE161" s="5">
        <f t="shared" si="270"/>
        <v>1.3121704502573226E-3</v>
      </c>
      <c r="BF161" s="5">
        <f t="shared" si="271"/>
        <v>4.0687003739090058E-4</v>
      </c>
      <c r="BG161" s="5">
        <f t="shared" si="272"/>
        <v>8.4106566741645039E-5</v>
      </c>
      <c r="BH161" s="5">
        <f t="shared" si="273"/>
        <v>1.3039632902982459E-5</v>
      </c>
      <c r="BI161" s="5">
        <f t="shared" si="274"/>
        <v>1.6173008394632488E-6</v>
      </c>
      <c r="BJ161" s="8">
        <f t="shared" si="275"/>
        <v>0.14879771046794094</v>
      </c>
      <c r="BK161" s="8">
        <f t="shared" si="276"/>
        <v>0.2551726198645331</v>
      </c>
      <c r="BL161" s="8">
        <f t="shared" si="277"/>
        <v>0.52500711325329374</v>
      </c>
      <c r="BM161" s="8">
        <f t="shared" si="278"/>
        <v>0.36462719904254337</v>
      </c>
      <c r="BN161" s="8">
        <f t="shared" si="279"/>
        <v>0.63430586732612193</v>
      </c>
    </row>
    <row r="162" spans="1:66" x14ac:dyDescent="0.25">
      <c r="A162" t="s">
        <v>69</v>
      </c>
      <c r="B162" t="s">
        <v>74</v>
      </c>
      <c r="C162" t="s">
        <v>71</v>
      </c>
      <c r="D162" s="15">
        <v>44215</v>
      </c>
      <c r="E162">
        <f>VLOOKUP(A162,home!$A$2:$E$405,3,FALSE)</f>
        <v>1.3729729729729701</v>
      </c>
      <c r="F162">
        <f>VLOOKUP(B162,home!$B$2:$E$405,3,FALSE)</f>
        <v>1.0900000000000001</v>
      </c>
      <c r="G162">
        <f>VLOOKUP(C162,away!$B$2:$E$405,4,FALSE)</f>
        <v>1.38</v>
      </c>
      <c r="H162">
        <f>VLOOKUP(A162,away!$A$2:$E$405,3,FALSE)</f>
        <v>1.34594594594595</v>
      </c>
      <c r="I162">
        <f>VLOOKUP(C162,away!$B$2:$E$405,3,FALSE)</f>
        <v>0.73</v>
      </c>
      <c r="J162">
        <f>VLOOKUP(B162,home!$B$2:$E$405,4,FALSE)</f>
        <v>0.82</v>
      </c>
      <c r="K162" s="3">
        <f t="shared" si="224"/>
        <v>2.0652259459459414</v>
      </c>
      <c r="L162" s="3">
        <f t="shared" si="225"/>
        <v>0.80568324324324558</v>
      </c>
      <c r="M162" s="5">
        <f t="shared" si="226"/>
        <v>5.6647399956036092E-2</v>
      </c>
      <c r="N162" s="5">
        <f t="shared" si="227"/>
        <v>0.11698968015958272</v>
      </c>
      <c r="O162" s="5">
        <f t="shared" si="228"/>
        <v>4.5639860917876446E-2</v>
      </c>
      <c r="P162" s="5">
        <f t="shared" si="229"/>
        <v>9.4256624936962574E-2</v>
      </c>
      <c r="Q162" s="5">
        <f t="shared" si="230"/>
        <v>0.1208050614367437</v>
      </c>
      <c r="R162" s="5">
        <f t="shared" si="231"/>
        <v>1.8385635582742674E-2</v>
      </c>
      <c r="S162" s="5">
        <f t="shared" si="232"/>
        <v>3.9208822255753714E-2</v>
      </c>
      <c r="T162" s="5">
        <f t="shared" si="233"/>
        <v>9.7330613698555196E-2</v>
      </c>
      <c r="U162" s="5">
        <f t="shared" si="234"/>
        <v>3.7970491638187095E-2</v>
      </c>
      <c r="V162" s="5">
        <f t="shared" si="235"/>
        <v>7.2489180761632025E-3</v>
      </c>
      <c r="W162" s="5">
        <f t="shared" si="236"/>
        <v>8.3163249093585537E-2</v>
      </c>
      <c r="X162" s="5">
        <f t="shared" si="237"/>
        <v>6.7003236248365891E-2</v>
      </c>
      <c r="Y162" s="5">
        <f t="shared" si="238"/>
        <v>2.6991692344188415E-2</v>
      </c>
      <c r="Z162" s="5">
        <f t="shared" si="239"/>
        <v>4.9376661684641795E-3</v>
      </c>
      <c r="AA162" s="5">
        <f t="shared" si="240"/>
        <v>1.0197396283531706E-2</v>
      </c>
      <c r="AB162" s="5">
        <f t="shared" si="241"/>
        <v>1.0529963692921201E-2</v>
      </c>
      <c r="AC162" s="5">
        <f t="shared" si="242"/>
        <v>7.5385030119868538E-4</v>
      </c>
      <c r="AD162" s="5">
        <f t="shared" si="243"/>
        <v>4.2937724944309544E-2</v>
      </c>
      <c r="AE162" s="5">
        <f t="shared" si="244"/>
        <v>3.4594205490617716E-2</v>
      </c>
      <c r="AF162" s="5">
        <f t="shared" si="245"/>
        <v>1.3935985838552089E-2</v>
      </c>
      <c r="AG162" s="5">
        <f t="shared" si="246"/>
        <v>3.7426634227321963E-3</v>
      </c>
      <c r="AH162" s="5">
        <f t="shared" si="247"/>
        <v>9.9454872316516712E-4</v>
      </c>
      <c r="AI162" s="5">
        <f t="shared" si="248"/>
        <v>2.0539678275881107E-3</v>
      </c>
      <c r="AJ162" s="5">
        <f t="shared" si="249"/>
        <v>2.1209538248365936E-3</v>
      </c>
      <c r="AK162" s="5">
        <f t="shared" si="250"/>
        <v>1.4600829564019389E-3</v>
      </c>
      <c r="AL162" s="5">
        <f t="shared" si="251"/>
        <v>5.0173801554067249E-5</v>
      </c>
      <c r="AM162" s="5">
        <f t="shared" si="252"/>
        <v>1.7735220722975675E-2</v>
      </c>
      <c r="AN162" s="5">
        <f t="shared" si="253"/>
        <v>1.4288970151721859E-2</v>
      </c>
      <c r="AO162" s="5">
        <f t="shared" si="254"/>
        <v>5.756191907222599E-3</v>
      </c>
      <c r="AP162" s="5">
        <f t="shared" si="255"/>
        <v>1.5458891215138759E-3</v>
      </c>
      <c r="AQ162" s="5">
        <f t="shared" si="256"/>
        <v>3.1137424027893776E-4</v>
      </c>
      <c r="AR162" s="5">
        <f t="shared" si="257"/>
        <v>1.6025824816862818E-4</v>
      </c>
      <c r="AS162" s="5">
        <f t="shared" si="258"/>
        <v>3.3096949216969456E-4</v>
      </c>
      <c r="AT162" s="5">
        <f t="shared" si="259"/>
        <v>3.4176339127270274E-4</v>
      </c>
      <c r="AU162" s="5">
        <f t="shared" si="260"/>
        <v>2.3527287434362015E-4</v>
      </c>
      <c r="AV162" s="5">
        <f t="shared" si="261"/>
        <v>1.214729111179309E-4</v>
      </c>
      <c r="AW162" s="5">
        <f t="shared" si="262"/>
        <v>2.3190302342078843E-6</v>
      </c>
      <c r="AX162" s="5">
        <f t="shared" si="263"/>
        <v>6.1045396656945828E-3</v>
      </c>
      <c r="AY162" s="5">
        <f t="shared" si="264"/>
        <v>4.9183253163638495E-3</v>
      </c>
      <c r="AZ162" s="5">
        <f t="shared" si="265"/>
        <v>1.981306146106694E-3</v>
      </c>
      <c r="BA162" s="5">
        <f t="shared" si="266"/>
        <v>5.3210172055100579E-4</v>
      </c>
      <c r="BB162" s="5">
        <f t="shared" si="267"/>
        <v>1.0717635998721134E-4</v>
      </c>
      <c r="BC162" s="5">
        <f t="shared" si="268"/>
        <v>1.7270039462700413E-5</v>
      </c>
      <c r="BD162" s="5">
        <f t="shared" si="269"/>
        <v>2.1519564190163543E-5</v>
      </c>
      <c r="BE162" s="5">
        <f t="shared" si="270"/>
        <v>4.4442762310974903E-5</v>
      </c>
      <c r="BF162" s="5">
        <f t="shared" si="271"/>
        <v>4.5892172917066903E-5</v>
      </c>
      <c r="BG162" s="5">
        <f t="shared" si="272"/>
        <v>3.159256874138807E-5</v>
      </c>
      <c r="BH162" s="5">
        <f t="shared" si="273"/>
        <v>1.6311448165948844E-5</v>
      </c>
      <c r="BI162" s="5">
        <f t="shared" si="274"/>
        <v>6.7373651936539818E-6</v>
      </c>
      <c r="BJ162" s="8">
        <f t="shared" si="275"/>
        <v>0.66079247806911212</v>
      </c>
      <c r="BK162" s="8">
        <f t="shared" si="276"/>
        <v>0.20308411464403217</v>
      </c>
      <c r="BL162" s="8">
        <f t="shared" si="277"/>
        <v>0.13070913424584271</v>
      </c>
      <c r="BM162" s="8">
        <f t="shared" si="278"/>
        <v>0.54188312385137738</v>
      </c>
      <c r="BN162" s="8">
        <f t="shared" si="279"/>
        <v>0.45272426298994423</v>
      </c>
    </row>
    <row r="163" spans="1:66" x14ac:dyDescent="0.25">
      <c r="A163" t="s">
        <v>69</v>
      </c>
      <c r="B163" t="s">
        <v>78</v>
      </c>
      <c r="C163" t="s">
        <v>77</v>
      </c>
      <c r="D163" s="15">
        <v>44215</v>
      </c>
      <c r="E163">
        <f>VLOOKUP(A163,home!$A$2:$E$405,3,FALSE)</f>
        <v>1.3729729729729701</v>
      </c>
      <c r="F163">
        <f>VLOOKUP(B163,home!$B$2:$E$405,3,FALSE)</f>
        <v>1.0900000000000001</v>
      </c>
      <c r="G163">
        <f>VLOOKUP(C163,away!$B$2:$E$405,4,FALSE)</f>
        <v>0.87</v>
      </c>
      <c r="H163">
        <f>VLOOKUP(A163,away!$A$2:$E$405,3,FALSE)</f>
        <v>1.34594594594595</v>
      </c>
      <c r="I163">
        <f>VLOOKUP(C163,away!$B$2:$E$405,3,FALSE)</f>
        <v>1.02</v>
      </c>
      <c r="J163">
        <f>VLOOKUP(B163,home!$B$2:$E$405,4,FALSE)</f>
        <v>0.89</v>
      </c>
      <c r="K163" s="3">
        <f t="shared" si="224"/>
        <v>1.3019902702702675</v>
      </c>
      <c r="L163" s="3">
        <f t="shared" si="225"/>
        <v>1.2218497297297333</v>
      </c>
      <c r="M163" s="5">
        <f t="shared" si="226"/>
        <v>8.0151234313619077E-2</v>
      </c>
      <c r="N163" s="5">
        <f t="shared" si="227"/>
        <v>0.10435612722648444</v>
      </c>
      <c r="O163" s="5">
        <f t="shared" si="228"/>
        <v>9.7932763983600013E-2</v>
      </c>
      <c r="P163" s="5">
        <f t="shared" si="229"/>
        <v>0.12750750584732168</v>
      </c>
      <c r="Q163" s="5">
        <f t="shared" si="230"/>
        <v>6.7935331145984462E-2</v>
      </c>
      <c r="R163" s="5">
        <f t="shared" si="231"/>
        <v>5.9829560602523722E-2</v>
      </c>
      <c r="S163" s="5">
        <f t="shared" si="232"/>
        <v>5.0710897301310287E-2</v>
      </c>
      <c r="T163" s="5">
        <f t="shared" si="233"/>
        <v>8.3006765999821056E-2</v>
      </c>
      <c r="U163" s="5">
        <f t="shared" si="234"/>
        <v>7.7897505779031193E-2</v>
      </c>
      <c r="V163" s="5">
        <f t="shared" si="235"/>
        <v>8.9636382597944458E-3</v>
      </c>
      <c r="W163" s="5">
        <f t="shared" si="236"/>
        <v>2.9483713386553471E-2</v>
      </c>
      <c r="X163" s="5">
        <f t="shared" si="237"/>
        <v>3.6024667232789284E-2</v>
      </c>
      <c r="Y163" s="5">
        <f t="shared" si="238"/>
        <v>2.2008364960993582E-2</v>
      </c>
      <c r="Z163" s="5">
        <f t="shared" si="239"/>
        <v>2.4367577484014098E-2</v>
      </c>
      <c r="AA163" s="5">
        <f t="shared" si="240"/>
        <v>3.1726348794243193E-2</v>
      </c>
      <c r="AB163" s="5">
        <f t="shared" si="241"/>
        <v>2.065369872065274E-2</v>
      </c>
      <c r="AC163" s="5">
        <f t="shared" si="242"/>
        <v>8.9123015978137402E-4</v>
      </c>
      <c r="AD163" s="5">
        <f t="shared" si="243"/>
        <v>9.5968769901824645E-3</v>
      </c>
      <c r="AE163" s="5">
        <f t="shared" si="244"/>
        <v>1.1725941556703942E-2</v>
      </c>
      <c r="AF163" s="5">
        <f t="shared" si="245"/>
        <v>7.1636692609426799E-3</v>
      </c>
      <c r="AG163" s="5">
        <f t="shared" si="246"/>
        <v>2.91764245011867E-3</v>
      </c>
      <c r="AH163" s="5">
        <f t="shared" si="247"/>
        <v>7.443379490752744E-3</v>
      </c>
      <c r="AI163" s="5">
        <f t="shared" si="248"/>
        <v>9.6912076748893305E-3</v>
      </c>
      <c r="AJ163" s="5">
        <f t="shared" si="249"/>
        <v>6.3089290499372258E-3</v>
      </c>
      <c r="AK163" s="5">
        <f t="shared" si="250"/>
        <v>2.7380547462812366E-3</v>
      </c>
      <c r="AL163" s="5">
        <f t="shared" si="251"/>
        <v>5.6712057291586204E-5</v>
      </c>
      <c r="AM163" s="5">
        <f t="shared" si="252"/>
        <v>2.4990080932396335E-3</v>
      </c>
      <c r="AN163" s="5">
        <f t="shared" si="253"/>
        <v>3.0534123633172627E-3</v>
      </c>
      <c r="AO163" s="5">
        <f t="shared" si="254"/>
        <v>1.8654055354363119E-3</v>
      </c>
      <c r="AP163" s="5">
        <f t="shared" si="255"/>
        <v>7.5974841643640183E-4</v>
      </c>
      <c r="AQ163" s="5">
        <f t="shared" si="256"/>
        <v>2.3207459932135275E-4</v>
      </c>
      <c r="AR163" s="5">
        <f t="shared" si="257"/>
        <v>1.8189382438104161E-3</v>
      </c>
      <c r="AS163" s="5">
        <f t="shared" si="258"/>
        <v>2.368239895663649E-3</v>
      </c>
      <c r="AT163" s="5">
        <f t="shared" si="259"/>
        <v>1.5417126509099726E-3</v>
      </c>
      <c r="AU163" s="5">
        <f t="shared" si="260"/>
        <v>6.6909829034578845E-4</v>
      </c>
      <c r="AV163" s="5">
        <f t="shared" si="261"/>
        <v>2.1778986597117178E-4</v>
      </c>
      <c r="AW163" s="5">
        <f t="shared" si="262"/>
        <v>2.5061002347782444E-6</v>
      </c>
      <c r="AX163" s="5">
        <f t="shared" si="263"/>
        <v>5.4228070378744349E-4</v>
      </c>
      <c r="AY163" s="5">
        <f t="shared" si="264"/>
        <v>6.6258553136033739E-4</v>
      </c>
      <c r="AZ163" s="5">
        <f t="shared" si="265"/>
        <v>4.0478997620773001E-4</v>
      </c>
      <c r="BA163" s="5">
        <f t="shared" si="266"/>
        <v>1.6486417434224E-4</v>
      </c>
      <c r="BB163" s="5">
        <f t="shared" si="267"/>
        <v>5.0359811715545423E-5</v>
      </c>
      <c r="BC163" s="5">
        <f t="shared" si="268"/>
        <v>1.2306424466775886E-5</v>
      </c>
      <c r="BD163" s="5">
        <f t="shared" si="269"/>
        <v>3.7041153359913809E-4</v>
      </c>
      <c r="BE163" s="5">
        <f t="shared" si="270"/>
        <v>4.8227221274196598E-4</v>
      </c>
      <c r="BF163" s="5">
        <f t="shared" si="271"/>
        <v>3.1395686430587616E-4</v>
      </c>
      <c r="BG163" s="5">
        <f t="shared" si="272"/>
        <v>1.3625626087027112E-4</v>
      </c>
      <c r="BH163" s="5">
        <f t="shared" si="273"/>
        <v>4.4351081479125092E-5</v>
      </c>
      <c r="BI163" s="5">
        <f t="shared" si="274"/>
        <v>1.1548935312356938E-5</v>
      </c>
      <c r="BJ163" s="8">
        <f t="shared" si="275"/>
        <v>0.38446593584020494</v>
      </c>
      <c r="BK163" s="8">
        <f t="shared" si="276"/>
        <v>0.2689438034704788</v>
      </c>
      <c r="BL163" s="8">
        <f t="shared" si="277"/>
        <v>0.32219602467692104</v>
      </c>
      <c r="BM163" s="8">
        <f t="shared" si="278"/>
        <v>0.46160073892095993</v>
      </c>
      <c r="BN163" s="8">
        <f t="shared" si="279"/>
        <v>0.53771252311953344</v>
      </c>
    </row>
    <row r="164" spans="1:66" x14ac:dyDescent="0.25">
      <c r="A164" t="s">
        <v>80</v>
      </c>
      <c r="B164" t="s">
        <v>91</v>
      </c>
      <c r="C164" t="s">
        <v>85</v>
      </c>
      <c r="D164" s="15">
        <v>44215</v>
      </c>
      <c r="E164">
        <f>VLOOKUP(A164,home!$A$2:$E$405,3,FALSE)</f>
        <v>1.1734693877550999</v>
      </c>
      <c r="F164">
        <f>VLOOKUP(B164,home!$B$2:$E$405,3,FALSE)</f>
        <v>0.39</v>
      </c>
      <c r="G164">
        <f>VLOOKUP(C164,away!$B$2:$E$405,4,FALSE)</f>
        <v>0.72</v>
      </c>
      <c r="H164">
        <f>VLOOKUP(A164,away!$A$2:$E$405,3,FALSE)</f>
        <v>1.0136054421768701</v>
      </c>
      <c r="I164">
        <f>VLOOKUP(C164,away!$B$2:$E$405,3,FALSE)</f>
        <v>1.1100000000000001</v>
      </c>
      <c r="J164">
        <f>VLOOKUP(B164,home!$B$2:$E$405,4,FALSE)</f>
        <v>1.1399999999999999</v>
      </c>
      <c r="K164" s="3">
        <f t="shared" si="224"/>
        <v>0.32951020408163206</v>
      </c>
      <c r="L164" s="3">
        <f t="shared" si="225"/>
        <v>1.2826163265306114</v>
      </c>
      <c r="M164" s="5">
        <f t="shared" si="226"/>
        <v>0.19946299858373981</v>
      </c>
      <c r="N164" s="5">
        <f t="shared" si="227"/>
        <v>6.5725093370062396E-2</v>
      </c>
      <c r="O164" s="5">
        <f t="shared" si="228"/>
        <v>0.25583449852225687</v>
      </c>
      <c r="P164" s="5">
        <f t="shared" si="229"/>
        <v>8.4300077819190869E-2</v>
      </c>
      <c r="Q164" s="5">
        <f t="shared" si="230"/>
        <v>1.0828544464826791E-2</v>
      </c>
      <c r="R164" s="5">
        <f t="shared" si="231"/>
        <v>0.16406875234720916</v>
      </c>
      <c r="S164" s="5">
        <f t="shared" si="232"/>
        <v>8.9070443776294427E-3</v>
      </c>
      <c r="T164" s="5">
        <f t="shared" si="233"/>
        <v>1.3888867923149521E-2</v>
      </c>
      <c r="U164" s="5">
        <f t="shared" si="234"/>
        <v>5.4062328069347645E-2</v>
      </c>
      <c r="V164" s="5">
        <f t="shared" si="235"/>
        <v>4.1827002139887908E-4</v>
      </c>
      <c r="W164" s="5">
        <f t="shared" si="236"/>
        <v>1.1893719655040346E-3</v>
      </c>
      <c r="X164" s="5">
        <f t="shared" si="237"/>
        <v>1.525507901273278E-3</v>
      </c>
      <c r="Y164" s="5">
        <f t="shared" si="238"/>
        <v>9.7832067021227736E-4</v>
      </c>
      <c r="Z164" s="5">
        <f t="shared" si="239"/>
        <v>7.0145753478012704E-2</v>
      </c>
      <c r="AA164" s="5">
        <f t="shared" si="240"/>
        <v>2.3113741543999818E-2</v>
      </c>
      <c r="AB164" s="5">
        <f t="shared" si="241"/>
        <v>3.8081068466267387E-3</v>
      </c>
      <c r="AC164" s="5">
        <f t="shared" si="242"/>
        <v>1.1048476284987813E-5</v>
      </c>
      <c r="AD164" s="5">
        <f t="shared" si="243"/>
        <v>9.797754977055158E-5</v>
      </c>
      <c r="AE164" s="5">
        <f t="shared" si="244"/>
        <v>1.25667604969175E-4</v>
      </c>
      <c r="AF164" s="5">
        <f t="shared" si="245"/>
        <v>8.0591660924731639E-5</v>
      </c>
      <c r="AG164" s="5">
        <f t="shared" si="246"/>
        <v>3.4456060028093312E-5</v>
      </c>
      <c r="AH164" s="5">
        <f t="shared" si="247"/>
        <v>2.2492522161922615E-2</v>
      </c>
      <c r="AI164" s="5">
        <f t="shared" si="248"/>
        <v>7.4115155678857528E-3</v>
      </c>
      <c r="AJ164" s="5">
        <f t="shared" si="249"/>
        <v>1.2210850036641137E-3</v>
      </c>
      <c r="AK164" s="5">
        <f t="shared" si="250"/>
        <v>1.3411998958612754E-4</v>
      </c>
      <c r="AL164" s="5">
        <f t="shared" si="251"/>
        <v>1.8677898501900571E-7</v>
      </c>
      <c r="AM164" s="5">
        <f t="shared" si="252"/>
        <v>6.4569204840625417E-6</v>
      </c>
      <c r="AN164" s="5">
        <f t="shared" si="253"/>
        <v>8.281751631968553E-6</v>
      </c>
      <c r="AO164" s="5">
        <f t="shared" si="254"/>
        <v>5.311154927717202E-6</v>
      </c>
      <c r="AP164" s="5">
        <f t="shared" si="255"/>
        <v>2.2707246743411981E-6</v>
      </c>
      <c r="AQ164" s="5">
        <f t="shared" si="256"/>
        <v>7.2811713509148122E-7</v>
      </c>
      <c r="AR164" s="5">
        <f t="shared" si="257"/>
        <v>5.7698552299467101E-3</v>
      </c>
      <c r="AS164" s="5">
        <f t="shared" si="258"/>
        <v>1.9012261743412125E-3</v>
      </c>
      <c r="AT164" s="5">
        <f t="shared" si="259"/>
        <v>3.1323671235625677E-4</v>
      </c>
      <c r="AU164" s="5">
        <f t="shared" si="260"/>
        <v>3.4404897671456555E-5</v>
      </c>
      <c r="AV164" s="5">
        <f t="shared" si="261"/>
        <v>2.8341912132823293E-6</v>
      </c>
      <c r="AW164" s="5">
        <f t="shared" si="262"/>
        <v>2.1927602117087683E-9</v>
      </c>
      <c r="AX164" s="5">
        <f t="shared" si="263"/>
        <v>3.5460353107371983E-7</v>
      </c>
      <c r="AY164" s="5">
        <f t="shared" si="264"/>
        <v>4.5482027840055796E-7</v>
      </c>
      <c r="AZ164" s="5">
        <f t="shared" si="265"/>
        <v>2.9167995735687688E-7</v>
      </c>
      <c r="BA164" s="5">
        <f t="shared" si="266"/>
        <v>1.2470449180922763E-7</v>
      </c>
      <c r="BB164" s="5">
        <f t="shared" si="267"/>
        <v>3.9987004296554547E-8</v>
      </c>
      <c r="BC164" s="5">
        <f t="shared" si="268"/>
        <v>1.0257596911962112E-8</v>
      </c>
      <c r="BD164" s="5">
        <f t="shared" si="269"/>
        <v>1.2334184199412827E-3</v>
      </c>
      <c r="BE164" s="5">
        <f t="shared" si="270"/>
        <v>4.0642395527289626E-4</v>
      </c>
      <c r="BF164" s="5">
        <f t="shared" si="271"/>
        <v>6.6960420222818073E-5</v>
      </c>
      <c r="BG164" s="5">
        <f t="shared" si="272"/>
        <v>7.35471391100421E-6</v>
      </c>
      <c r="BH164" s="5">
        <f t="shared" si="273"/>
        <v>6.0586332044425388E-7</v>
      </c>
      <c r="BI164" s="5">
        <f t="shared" si="274"/>
        <v>3.9927629273032265E-8</v>
      </c>
      <c r="BJ164" s="8">
        <f t="shared" si="275"/>
        <v>9.4498723892433883E-2</v>
      </c>
      <c r="BK164" s="8">
        <f t="shared" si="276"/>
        <v>0.29310008087750739</v>
      </c>
      <c r="BL164" s="8">
        <f t="shared" si="277"/>
        <v>0.54188303055832543</v>
      </c>
      <c r="BM164" s="8">
        <f t="shared" si="278"/>
        <v>0.21940717107147545</v>
      </c>
      <c r="BN164" s="8">
        <f t="shared" si="279"/>
        <v>0.78021996510728597</v>
      </c>
    </row>
    <row r="165" spans="1:66" x14ac:dyDescent="0.25">
      <c r="A165" t="s">
        <v>80</v>
      </c>
      <c r="B165" t="s">
        <v>412</v>
      </c>
      <c r="C165" t="s">
        <v>369</v>
      </c>
      <c r="D165" s="15">
        <v>44215</v>
      </c>
      <c r="E165">
        <f>VLOOKUP(A165,home!$A$2:$E$405,3,FALSE)</f>
        <v>1.1734693877550999</v>
      </c>
      <c r="F165">
        <f>VLOOKUP(B165,home!$B$2:$E$405,3,FALSE)</f>
        <v>1.35</v>
      </c>
      <c r="G165">
        <f>VLOOKUP(C165,away!$B$2:$E$405,4,FALSE)</f>
        <v>1.38</v>
      </c>
      <c r="H165">
        <f>VLOOKUP(A165,away!$A$2:$E$405,3,FALSE)</f>
        <v>1.0136054421768701</v>
      </c>
      <c r="I165">
        <f>VLOOKUP(C165,away!$B$2:$E$405,3,FALSE)</f>
        <v>0.66</v>
      </c>
      <c r="J165">
        <f>VLOOKUP(B165,home!$B$2:$E$405,4,FALSE)</f>
        <v>0.99</v>
      </c>
      <c r="K165" s="3">
        <f t="shared" si="224"/>
        <v>2.186173469387751</v>
      </c>
      <c r="L165" s="3">
        <f t="shared" si="225"/>
        <v>0.6622897959183669</v>
      </c>
      <c r="M165" s="5">
        <f t="shared" ref="M165:M228" si="280">_xlfn.POISSON.DIST(0,K165,FALSE) * _xlfn.POISSON.DIST(0,L165,FALSE)</f>
        <v>5.793328058580105E-2</v>
      </c>
      <c r="N165" s="5">
        <f t="shared" ref="N165:N228" si="281">_xlfn.POISSON.DIST(1,K165,FALSE) * _xlfn.POISSON.DIST(0,L165,FALSE)</f>
        <v>0.12665220101127472</v>
      </c>
      <c r="O165" s="5">
        <f t="shared" ref="O165:O228" si="282">_xlfn.POISSON.DIST(0,K165,FALSE) * _xlfn.POISSON.DIST(1,L165,FALSE)</f>
        <v>3.8368620576051664E-2</v>
      </c>
      <c r="P165" s="5">
        <f t="shared" ref="P165:P228" si="283">_xlfn.POISSON.DIST(1,K165,FALSE) * _xlfn.POISSON.DIST(1,L165,FALSE)</f>
        <v>8.38804603603691E-2</v>
      </c>
      <c r="Q165" s="5">
        <f t="shared" ref="Q165:Q228" si="284">_xlfn.POISSON.DIST(2,K165,FALSE) * _xlfn.POISSON.DIST(0,L165,FALSE)</f>
        <v>0.13844184084520667</v>
      </c>
      <c r="R165" s="5">
        <f t="shared" ref="R165:R228" si="285">_xlfn.POISSON.DIST(0,K165,FALSE) * _xlfn.POISSON.DIST(2,L165,FALSE)</f>
        <v>1.2705572945491253E-2</v>
      </c>
      <c r="S165" s="5">
        <f t="shared" ref="S165:S228" si="286">_xlfn.POISSON.DIST(2,K165,FALSE) * _xlfn.POISSON.DIST(2,L165,FALSE)</f>
        <v>3.0362218223802351E-2</v>
      </c>
      <c r="T165" s="5">
        <f t="shared" ref="T165:T228" si="287">_xlfn.POISSON.DIST(2,K165,FALSE) * _xlfn.POISSON.DIST(1,L165,FALSE)</f>
        <v>9.1688618519934942E-2</v>
      </c>
      <c r="U165" s="5">
        <f t="shared" ref="U165:U228" si="288">_xlfn.POISSON.DIST(1,K165,FALSE) * _xlfn.POISSON.DIST(2,L165,FALSE)</f>
        <v>2.7776586486803756E-2</v>
      </c>
      <c r="V165" s="5">
        <f t="shared" ref="V165:V228" si="289">_xlfn.POISSON.DIST(3,K165,FALSE) * _xlfn.POISSON.DIST(3,L165,FALSE)</f>
        <v>4.8845400095922824E-3</v>
      </c>
      <c r="W165" s="5">
        <f t="shared" ref="W165:W228" si="290">_xlfn.POISSON.DIST(3,K165,FALSE) * _xlfn.POISSON.DIST(0,L165,FALSE)</f>
        <v>0.10088595983633075</v>
      </c>
      <c r="X165" s="5">
        <f t="shared" ref="X165:X228" si="291">_xlfn.POISSON.DIST(3,K165,FALSE) * _xlfn.POISSON.DIST(1,L165,FALSE)</f>
        <v>6.6815741751032054E-2</v>
      </c>
      <c r="Y165" s="5">
        <f t="shared" ref="Y165:Y228" si="292">_xlfn.POISSON.DIST(3,K165,FALSE) * _xlfn.POISSON.DIST(2,L165,FALSE)</f>
        <v>2.2125691984212659E-2</v>
      </c>
      <c r="Z165" s="5">
        <f t="shared" ref="Z165:Z228" si="293">_xlfn.POISSON.DIST(0,K165,FALSE) * _xlfn.POISSON.DIST(3,L165,FALSE)</f>
        <v>2.8049237710317753E-3</v>
      </c>
      <c r="AA165" s="5">
        <f t="shared" ref="AA165:AA228" si="294">_xlfn.POISSON.DIST(1,K165,FALSE) * _xlfn.POISSON.DIST(3,L165,FALSE)</f>
        <v>6.1320499318847088E-3</v>
      </c>
      <c r="AB165" s="5">
        <f t="shared" ref="AB165:AB228" si="295">_xlfn.POISSON.DIST(2,K165,FALSE) * _xlfn.POISSON.DIST(3,L165,FALSE)</f>
        <v>6.7028624370236599E-3</v>
      </c>
      <c r="AC165" s="5">
        <f t="shared" ref="AC165:AC228" si="296">_xlfn.POISSON.DIST(4,K165,FALSE) * _xlfn.POISSON.DIST(4,L165,FALSE)</f>
        <v>4.4201435309540888E-4</v>
      </c>
      <c r="AD165" s="5">
        <f t="shared" ref="AD165:AD228" si="297">_xlfn.POISSON.DIST(4,K165,FALSE) * _xlfn.POISSON.DIST(0,L165,FALSE)</f>
        <v>5.5138552206976145E-2</v>
      </c>
      <c r="AE165" s="5">
        <f t="shared" ref="AE165:AE228" si="298">_xlfn.POISSON.DIST(4,K165,FALSE) * _xlfn.POISSON.DIST(1,L165,FALSE)</f>
        <v>3.6517700488392445E-2</v>
      </c>
      <c r="AF165" s="5">
        <f t="shared" ref="AF165:AF228" si="299">_xlfn.POISSON.DIST(4,K165,FALSE) * _xlfn.POISSON.DIST(2,L165,FALSE)</f>
        <v>1.2092650201932738E-2</v>
      </c>
      <c r="AG165" s="5">
        <f t="shared" ref="AG165:AG228" si="300">_xlfn.POISSON.DIST(4,K165,FALSE) * _xlfn.POISSON.DIST(3,L165,FALSE)</f>
        <v>2.6696129447834104E-3</v>
      </c>
      <c r="AH165" s="5">
        <f t="shared" ref="AH165:AH228" si="301">_xlfn.POISSON.DIST(0,K165,FALSE) * _xlfn.POISSON.DIST(4,L165,FALSE)</f>
        <v>4.6441809797080261E-4</v>
      </c>
      <c r="AI165" s="5">
        <f t="shared" ref="AI165:AI228" si="302">_xlfn.POISSON.DIST(1,K165,FALSE) * _xlfn.POISSON.DIST(4,L165,FALSE)</f>
        <v>1.01529852448729E-3</v>
      </c>
      <c r="AJ165" s="5">
        <f t="shared" ref="AJ165:AJ228" si="303">_xlfn.POISSON.DIST(2,K165,FALSE) * _xlfn.POISSON.DIST(4,L165,FALSE)</f>
        <v>1.1098093488713218E-3</v>
      </c>
      <c r="AK165" s="5">
        <f t="shared" ref="AK165:AK228" si="304">_xlfn.POISSON.DIST(3,K165,FALSE) * _xlfn.POISSON.DIST(4,L165,FALSE)</f>
        <v>8.0874525152699274E-4</v>
      </c>
      <c r="AL165" s="5">
        <f t="shared" ref="AL165:AL228" si="305">_xlfn.POISSON.DIST(5,K165,FALSE) * _xlfn.POISSON.DIST(5,L165,FALSE)</f>
        <v>2.5599356396620654E-5</v>
      </c>
      <c r="AM165" s="5">
        <f t="shared" ref="AM165:AM228" si="306">_xlfn.POISSON.DIST(5,K165,FALSE) * _xlfn.POISSON.DIST(0,L165,FALSE)</f>
        <v>2.4108487995068522E-2</v>
      </c>
      <c r="AN165" s="5">
        <f t="shared" ref="AN165:AN228" si="307">_xlfn.POISSON.DIST(5,K165,FALSE) * _xlfn.POISSON.DIST(1,L165,FALSE)</f>
        <v>1.5966805594154327E-2</v>
      </c>
      <c r="AO165" s="5">
        <f t="shared" ref="AO165:AO228" si="308">_xlfn.POISSON.DIST(5,K165,FALSE) * _xlfn.POISSON.DIST(2,L165,FALSE)</f>
        <v>5.2873262092103532E-3</v>
      </c>
      <c r="AP165" s="5">
        <f t="shared" ref="AP165:AP228" si="309">_xlfn.POISSON.DIST(5,K165,FALSE) * _xlfn.POISSON.DIST(3,L165,FALSE)</f>
        <v>1.1672473986839192E-3</v>
      </c>
      <c r="AQ165" s="5">
        <f t="shared" ref="AQ165:AQ228" si="310">_xlfn.POISSON.DIST(5,K165,FALSE) * _xlfn.POISSON.DIST(4,L165,FALSE)</f>
        <v>1.9326401036515438E-4</v>
      </c>
      <c r="AR165" s="5">
        <f t="shared" ref="AR165:AR228" si="311">_xlfn.POISSON.DIST(0,K165,FALSE) * _xlfn.POISSON.DIST(5,L165,FALSE)</f>
        <v>6.1515873465175808E-5</v>
      </c>
      <c r="AS165" s="5">
        <f t="shared" ref="AS165:AS228" si="312">_xlfn.POISSON.DIST(1,K165,FALSE) * _xlfn.POISSON.DIST(5,L165,FALSE)</f>
        <v>1.3448437051578129E-4</v>
      </c>
      <c r="AT165" s="5">
        <f t="shared" ref="AT165:AT228" si="313">_xlfn.POISSON.DIST(2,K165,FALSE) * _xlfn.POISSON.DIST(5,L165,FALSE)</f>
        <v>1.4700308143445671E-4</v>
      </c>
      <c r="AU165" s="5">
        <f t="shared" ref="AU165:AU228" si="314">_xlfn.POISSON.DIST(3,K165,FALSE) * _xlfn.POISSON.DIST(5,L165,FALSE)</f>
        <v>1.0712474551675209E-4</v>
      </c>
      <c r="AV165" s="5">
        <f t="shared" ref="AV165:AV228" si="315">_xlfn.POISSON.DIST(4,K165,FALSE) * _xlfn.POISSON.DIST(5,L165,FALSE)</f>
        <v>5.8548319140909476E-5</v>
      </c>
      <c r="AW165" s="5">
        <f t="shared" ref="AW165:AW228" si="316">_xlfn.POISSON.DIST(6,K165,FALSE) * _xlfn.POISSON.DIST(6,L165,FALSE)</f>
        <v>1.0295779413860494E-6</v>
      </c>
      <c r="AX165" s="5">
        <f t="shared" ref="AX165:AX228" si="317">_xlfn.POISSON.DIST(6,K165,FALSE) * _xlfn.POISSON.DIST(0,L165,FALSE)</f>
        <v>8.7842228069786518E-3</v>
      </c>
      <c r="AY165" s="5">
        <f t="shared" ref="AY165:AY228" si="318">_xlfn.POISSON.DIST(6,K165,FALSE) * _xlfn.POISSON.DIST(1,L165,FALSE)</f>
        <v>5.8177011301353545E-3</v>
      </c>
      <c r="AZ165" s="5">
        <f t="shared" ref="AZ165:AZ228" si="319">_xlfn.POISSON.DIST(6,K165,FALSE) * _xlfn.POISSON.DIST(2,L165,FALSE)</f>
        <v>1.9265020470956981E-3</v>
      </c>
      <c r="BA165" s="5">
        <f t="shared" ref="BA165:BA228" si="320">_xlfn.POISSON.DIST(6,K165,FALSE) * _xlfn.POISSON.DIST(3,L165,FALSE)</f>
        <v>4.2530088253577529E-4</v>
      </c>
      <c r="BB165" s="5">
        <f t="shared" ref="BB165:BB228" si="321">_xlfn.POISSON.DIST(6,K165,FALSE) * _xlfn.POISSON.DIST(4,L165,FALSE)</f>
        <v>7.0418108674629993E-5</v>
      </c>
      <c r="BC165" s="5">
        <f t="shared" ref="BC165:BC228" si="322">_xlfn.POISSON.DIST(6,K165,FALSE) * _xlfn.POISSON.DIST(5,L165,FALSE)</f>
        <v>9.3274389646156186E-6</v>
      </c>
      <c r="BD165" s="5">
        <f t="shared" ref="BD165:BD228" si="323">_xlfn.POISSON.DIST(0,K165,FALSE) * _xlfn.POISSON.DIST(6,L165,FALSE)</f>
        <v>6.7902225471652235E-6</v>
      </c>
      <c r="BE165" s="5">
        <f t="shared" ref="BE165:BE228" si="324">_xlfn.POISSON.DIST(1,K165,FALSE) * _xlfn.POISSON.DIST(6,L165,FALSE)</f>
        <v>1.4844604383851128E-5</v>
      </c>
      <c r="BF165" s="5">
        <f t="shared" ref="BF165:BF228" si="325">_xlfn.POISSON.DIST(2,K165,FALSE) * _xlfn.POISSON.DIST(6,L165,FALSE)</f>
        <v>1.6226440133766222E-5</v>
      </c>
      <c r="BG165" s="5">
        <f t="shared" ref="BG165:BG228" si="326">_xlfn.POISSON.DIST(3,K165,FALSE) * _xlfn.POISSON.DIST(6,L165,FALSE)</f>
        <v>1.182460430768278E-5</v>
      </c>
      <c r="BH165" s="5">
        <f t="shared" ref="BH165:BH228" si="327">_xlfn.POISSON.DIST(4,K165,FALSE) * _xlfn.POISSON.DIST(6,L165,FALSE)</f>
        <v>6.4626590558660541E-6</v>
      </c>
      <c r="BI165" s="5">
        <f t="shared" ref="BI165:BI228" si="328">_xlfn.POISSON.DIST(5,K165,FALSE) * _xlfn.POISSON.DIST(6,L165,FALSE)</f>
        <v>2.8256987539265701E-6</v>
      </c>
      <c r="BJ165" s="8">
        <f t="shared" ref="BJ165:BJ228" si="329">SUM(N165,Q165,T165,W165,X165,Y165,AD165,AE165,AF165,AG165,AM165,AN165,AO165,AP165,AQ165,AX165,AY165,AZ165,BA165,BB165,BC165)</f>
        <v>0.71678517341194337</v>
      </c>
      <c r="BK165" s="8">
        <f t="shared" ref="BK165:BK228" si="330">SUM(M165,P165,S165,V165,AC165,AL165,AY165)</f>
        <v>0.1833458140191922</v>
      </c>
      <c r="BL165" s="8">
        <f t="shared" ref="BL165:BL228" si="331">SUM(O165,R165,U165,AA165,AB165,AH165,AI165,AJ165,AK165,AR165,AS165,AT165,AU165,AV165,BD165,BE165,BF165,BG165,BH165,BI165)</f>
        <v>9.5651614219366771E-2</v>
      </c>
      <c r="BM165" s="8">
        <f t="shared" ref="BM165:BM228" si="332">SUM(S165:BI165)</f>
        <v>0.5347888775451457</v>
      </c>
      <c r="BN165" s="8">
        <f t="shared" ref="BN165:BN228" si="333">SUM(M165:R165)</f>
        <v>0.45798197632419446</v>
      </c>
    </row>
    <row r="166" spans="1:66" x14ac:dyDescent="0.25">
      <c r="A166" t="s">
        <v>80</v>
      </c>
      <c r="B166" t="s">
        <v>83</v>
      </c>
      <c r="C166" t="s">
        <v>98</v>
      </c>
      <c r="D166" s="15">
        <v>44215</v>
      </c>
      <c r="E166">
        <f>VLOOKUP(A166,home!$A$2:$E$405,3,FALSE)</f>
        <v>1.1734693877550999</v>
      </c>
      <c r="F166">
        <f>VLOOKUP(B166,home!$B$2:$E$405,3,FALSE)</f>
        <v>1.35</v>
      </c>
      <c r="G166">
        <f>VLOOKUP(C166,away!$B$2:$E$405,4,FALSE)</f>
        <v>0.56999999999999995</v>
      </c>
      <c r="H166">
        <f>VLOOKUP(A166,away!$A$2:$E$405,3,FALSE)</f>
        <v>1.0136054421768701</v>
      </c>
      <c r="I166">
        <f>VLOOKUP(C166,away!$B$2:$E$405,3,FALSE)</f>
        <v>0.99</v>
      </c>
      <c r="J166">
        <f>VLOOKUP(B166,home!$B$2:$E$405,4,FALSE)</f>
        <v>1.07</v>
      </c>
      <c r="K166" s="3">
        <f t="shared" si="224"/>
        <v>0.90298469387754943</v>
      </c>
      <c r="L166" s="3">
        <f t="shared" si="225"/>
        <v>1.0737122448979584</v>
      </c>
      <c r="M166" s="5">
        <f t="shared" si="280"/>
        <v>0.13852604246732925</v>
      </c>
      <c r="N166" s="5">
        <f t="shared" si="281"/>
        <v>0.1250868960514297</v>
      </c>
      <c r="O166" s="5">
        <f t="shared" si="282"/>
        <v>0.148737108034426</v>
      </c>
      <c r="P166" s="5">
        <f t="shared" si="283"/>
        <v>0.13430733196669814</v>
      </c>
      <c r="Q166" s="5">
        <f t="shared" si="284"/>
        <v>5.647577626954655E-2</v>
      </c>
      <c r="R166" s="5">
        <f t="shared" si="285"/>
        <v>7.9850427083636849E-2</v>
      </c>
      <c r="S166" s="5">
        <f t="shared" si="286"/>
        <v>3.2554274811299744E-2</v>
      </c>
      <c r="T166" s="5">
        <f t="shared" si="287"/>
        <v>6.0638732520729668E-2</v>
      </c>
      <c r="U166" s="5">
        <f t="shared" si="288"/>
        <v>7.21037134561094E-2</v>
      </c>
      <c r="V166" s="5">
        <f t="shared" si="289"/>
        <v>3.5069842112480103E-3</v>
      </c>
      <c r="W166" s="5">
        <f t="shared" si="290"/>
        <v>1.699892051541782E-2</v>
      </c>
      <c r="X166" s="5">
        <f t="shared" si="291"/>
        <v>1.8251949107451225E-2</v>
      </c>
      <c r="Y166" s="5">
        <f t="shared" si="292"/>
        <v>9.7986706249623724E-3</v>
      </c>
      <c r="Z166" s="5">
        <f t="shared" si="293"/>
        <v>2.8578793773344158E-2</v>
      </c>
      <c r="AA166" s="5">
        <f t="shared" si="294"/>
        <v>2.5806213346812788E-2</v>
      </c>
      <c r="AB166" s="5">
        <f t="shared" si="295"/>
        <v>1.1651307829555238E-2</v>
      </c>
      <c r="AC166" s="5">
        <f t="shared" si="296"/>
        <v>2.1251134636522494E-4</v>
      </c>
      <c r="AD166" s="5">
        <f t="shared" si="297"/>
        <v>3.8374412594658382E-3</v>
      </c>
      <c r="AE166" s="5">
        <f t="shared" si="298"/>
        <v>4.1203076693651138E-3</v>
      </c>
      <c r="AF166" s="5">
        <f t="shared" si="299"/>
        <v>2.2120123986721454E-3</v>
      </c>
      <c r="AG166" s="5">
        <f t="shared" si="300"/>
        <v>7.9168826610679581E-4</v>
      </c>
      <c r="AH166" s="5">
        <f t="shared" si="301"/>
        <v>7.6713502047132849E-3</v>
      </c>
      <c r="AI166" s="5">
        <f t="shared" si="302"/>
        <v>6.9271118162305013E-3</v>
      </c>
      <c r="AJ166" s="5">
        <f t="shared" si="303"/>
        <v>3.1275379714172276E-3</v>
      </c>
      <c r="AK166" s="5">
        <f t="shared" si="304"/>
        <v>9.4137297257019896E-4</v>
      </c>
      <c r="AL166" s="5">
        <f t="shared" si="305"/>
        <v>8.2415786763548739E-6</v>
      </c>
      <c r="AM166" s="5">
        <f t="shared" si="306"/>
        <v>6.9303014419036773E-4</v>
      </c>
      <c r="AN166" s="5">
        <f t="shared" si="307"/>
        <v>7.441149519005955E-4</v>
      </c>
      <c r="AO166" s="5">
        <f t="shared" si="308"/>
        <v>3.9948266773366236E-4</v>
      </c>
      <c r="AP166" s="5">
        <f t="shared" si="309"/>
        <v>1.4297647732337864E-4</v>
      </c>
      <c r="AQ166" s="5">
        <f t="shared" si="310"/>
        <v>3.8378898608621715E-5</v>
      </c>
      <c r="AR166" s="5">
        <f t="shared" si="311"/>
        <v>1.6473645299402233E-3</v>
      </c>
      <c r="AS166" s="5">
        <f t="shared" si="312"/>
        <v>1.4875449557728057E-3</v>
      </c>
      <c r="AT166" s="5">
        <f t="shared" si="313"/>
        <v>6.716151632587999E-4</v>
      </c>
      <c r="AU166" s="5">
        <f t="shared" si="314"/>
        <v>2.0215273753292258E-4</v>
      </c>
      <c r="AV166" s="5">
        <f t="shared" si="315"/>
        <v>4.5635206954418669E-5</v>
      </c>
      <c r="AW166" s="5">
        <f t="shared" si="316"/>
        <v>2.2196075984852215E-7</v>
      </c>
      <c r="AX166" s="5">
        <f t="shared" si="317"/>
        <v>1.0429926876660881E-4</v>
      </c>
      <c r="AY166" s="5">
        <f t="shared" si="318"/>
        <v>1.1198740200861105E-4</v>
      </c>
      <c r="AZ166" s="5">
        <f t="shared" si="319"/>
        <v>6.0121122405477955E-5</v>
      </c>
      <c r="BA166" s="5">
        <f t="shared" si="320"/>
        <v>2.1517595101256895E-5</v>
      </c>
      <c r="BB166" s="5">
        <f t="shared" si="321"/>
        <v>5.7759263352439611E-6</v>
      </c>
      <c r="BC166" s="5">
        <f t="shared" si="322"/>
        <v>1.2403365663560068E-6</v>
      </c>
      <c r="BD166" s="5">
        <f t="shared" si="323"/>
        <v>2.9479924460123108E-4</v>
      </c>
      <c r="BE166" s="5">
        <f t="shared" si="324"/>
        <v>2.6619920564157544E-4</v>
      </c>
      <c r="BF166" s="5">
        <f t="shared" si="325"/>
        <v>1.2018690410835242E-4</v>
      </c>
      <c r="BG166" s="5">
        <f t="shared" si="326"/>
        <v>3.6175644938123663E-5</v>
      </c>
      <c r="BH166" s="5">
        <f t="shared" si="327"/>
        <v>8.166513417568628E-6</v>
      </c>
      <c r="BI166" s="5">
        <f t="shared" si="328"/>
        <v>1.4748473236820219E-6</v>
      </c>
      <c r="BJ166" s="8">
        <f t="shared" si="329"/>
        <v>0.3005353194740874</v>
      </c>
      <c r="BK166" s="8">
        <f t="shared" si="330"/>
        <v>0.30922737378362536</v>
      </c>
      <c r="BL166" s="8">
        <f t="shared" si="331"/>
        <v>0.36159745766896123</v>
      </c>
      <c r="BM166" s="8">
        <f t="shared" si="332"/>
        <v>0.31684359738570289</v>
      </c>
      <c r="BN166" s="8">
        <f t="shared" si="333"/>
        <v>0.68298358187306663</v>
      </c>
    </row>
    <row r="167" spans="1:66" x14ac:dyDescent="0.25">
      <c r="A167" t="s">
        <v>80</v>
      </c>
      <c r="B167" t="s">
        <v>92</v>
      </c>
      <c r="C167" t="s">
        <v>84</v>
      </c>
      <c r="D167" s="15">
        <v>44215</v>
      </c>
      <c r="E167">
        <f>VLOOKUP(A167,home!$A$2:$E$405,3,FALSE)</f>
        <v>1.1734693877550999</v>
      </c>
      <c r="F167">
        <f>VLOOKUP(B167,home!$B$2:$E$405,3,FALSE)</f>
        <v>1.1599999999999999</v>
      </c>
      <c r="G167">
        <f>VLOOKUP(C167,away!$B$2:$E$405,4,FALSE)</f>
        <v>0.59</v>
      </c>
      <c r="H167">
        <f>VLOOKUP(A167,away!$A$2:$E$405,3,FALSE)</f>
        <v>1.0136054421768701</v>
      </c>
      <c r="I167">
        <f>VLOOKUP(C167,away!$B$2:$E$405,3,FALSE)</f>
        <v>0.85</v>
      </c>
      <c r="J167">
        <f>VLOOKUP(B167,home!$B$2:$E$405,4,FALSE)</f>
        <v>1.35</v>
      </c>
      <c r="K167" s="3">
        <f t="shared" si="224"/>
        <v>0.80312244897959029</v>
      </c>
      <c r="L167" s="3">
        <f t="shared" si="225"/>
        <v>1.1631122448979585</v>
      </c>
      <c r="M167" s="5">
        <f t="shared" si="280"/>
        <v>0.13998294378840398</v>
      </c>
      <c r="N167" s="5">
        <f t="shared" si="281"/>
        <v>0.11242344463071532</v>
      </c>
      <c r="O167" s="5">
        <f t="shared" si="282"/>
        <v>0.1628158759971553</v>
      </c>
      <c r="P167" s="5">
        <f t="shared" si="283"/>
        <v>0.13076108506359266</v>
      </c>
      <c r="Q167" s="5">
        <f t="shared" si="284"/>
        <v>4.5144896087270729E-2</v>
      </c>
      <c r="R167" s="5">
        <f t="shared" si="285"/>
        <v>9.4686569518039485E-2</v>
      </c>
      <c r="S167" s="5">
        <f t="shared" si="286"/>
        <v>3.0536687013908426E-2</v>
      </c>
      <c r="T167" s="5">
        <f t="shared" si="287"/>
        <v>5.250858143375052E-2</v>
      </c>
      <c r="U167" s="5">
        <f t="shared" si="288"/>
        <v>7.60449095968041E-2</v>
      </c>
      <c r="V167" s="5">
        <f t="shared" si="289"/>
        <v>3.1694419493958387E-3</v>
      </c>
      <c r="W167" s="5">
        <f t="shared" si="290"/>
        <v>1.2085626501512665E-2</v>
      </c>
      <c r="X167" s="5">
        <f t="shared" si="291"/>
        <v>1.4056940171172658E-2</v>
      </c>
      <c r="Y167" s="5">
        <f t="shared" si="292"/>
        <v>8.1748996194444638E-3</v>
      </c>
      <c r="Z167" s="5">
        <f t="shared" si="293"/>
        <v>3.6710369477937835E-2</v>
      </c>
      <c r="AA167" s="5">
        <f t="shared" si="294"/>
        <v>2.9482921838067038E-2</v>
      </c>
      <c r="AB167" s="5">
        <f t="shared" si="295"/>
        <v>1.183919819483112E-2</v>
      </c>
      <c r="AC167" s="5">
        <f t="shared" si="296"/>
        <v>1.8504025255370067E-4</v>
      </c>
      <c r="AD167" s="5">
        <f t="shared" si="297"/>
        <v>2.4265594883368718E-3</v>
      </c>
      <c r="AE167" s="5">
        <f t="shared" si="298"/>
        <v>2.8223610538579409E-3</v>
      </c>
      <c r="AF167" s="5">
        <f t="shared" si="299"/>
        <v>1.6413613506326393E-3</v>
      </c>
      <c r="AG167" s="5">
        <f t="shared" si="300"/>
        <v>6.3636249507435805E-4</v>
      </c>
      <c r="AH167" s="5">
        <f t="shared" si="301"/>
        <v>1.0674570063629445E-2</v>
      </c>
      <c r="AI167" s="5">
        <f t="shared" si="302"/>
        <v>8.5729868513063009E-3</v>
      </c>
      <c r="AJ167" s="5">
        <f t="shared" si="303"/>
        <v>3.4425790975454711E-3</v>
      </c>
      <c r="AK167" s="5">
        <f t="shared" si="304"/>
        <v>9.2160418520888905E-4</v>
      </c>
      <c r="AL167" s="5">
        <f t="shared" si="305"/>
        <v>6.9140035348699389E-6</v>
      </c>
      <c r="AM167" s="5">
        <f t="shared" si="306"/>
        <v>3.8976487977355416E-4</v>
      </c>
      <c r="AN167" s="5">
        <f t="shared" si="307"/>
        <v>4.5334030429580144E-4</v>
      </c>
      <c r="AO167" s="5">
        <f t="shared" si="308"/>
        <v>2.636428295161067E-4</v>
      </c>
      <c r="AP167" s="5">
        <f t="shared" si="309"/>
        <v>1.022154010965762E-4</v>
      </c>
      <c r="AQ167" s="5">
        <f t="shared" si="310"/>
        <v>2.9721996158146001E-5</v>
      </c>
      <c r="AR167" s="5">
        <f t="shared" si="311"/>
        <v>2.4831446300057178E-3</v>
      </c>
      <c r="AS167" s="5">
        <f t="shared" si="312"/>
        <v>1.9942691964207108E-3</v>
      </c>
      <c r="AT167" s="5">
        <f t="shared" si="313"/>
        <v>8.0082118047698032E-4</v>
      </c>
      <c r="AU167" s="5">
        <f t="shared" si="314"/>
        <v>2.1438582255313299E-4</v>
      </c>
      <c r="AV167" s="5">
        <f t="shared" si="315"/>
        <v>4.3044516708844002E-5</v>
      </c>
      <c r="AW167" s="5">
        <f t="shared" si="316"/>
        <v>1.7940332583972683E-7</v>
      </c>
      <c r="AX167" s="5">
        <f t="shared" si="317"/>
        <v>5.2171487461662045E-5</v>
      </c>
      <c r="AY167" s="5">
        <f t="shared" si="318"/>
        <v>6.0681295901199435E-5</v>
      </c>
      <c r="AZ167" s="5">
        <f t="shared" si="319"/>
        <v>3.5289579149480693E-5</v>
      </c>
      <c r="BA167" s="5">
        <f t="shared" si="320"/>
        <v>1.3681913875352224E-5</v>
      </c>
      <c r="BB167" s="5">
        <f t="shared" si="321"/>
        <v>3.9784003905153635E-6</v>
      </c>
      <c r="BC167" s="5">
        <f t="shared" si="322"/>
        <v>9.2546524186304789E-7</v>
      </c>
      <c r="BD167" s="5">
        <f t="shared" si="323"/>
        <v>4.8136265416870981E-4</v>
      </c>
      <c r="BE167" s="5">
        <f t="shared" si="324"/>
        <v>3.8659315366328979E-4</v>
      </c>
      <c r="BF167" s="5">
        <f t="shared" si="325"/>
        <v>1.5524082016440217E-4</v>
      </c>
      <c r="BG167" s="5">
        <f t="shared" si="326"/>
        <v>4.1559129224011618E-5</v>
      </c>
      <c r="BH167" s="5">
        <f t="shared" si="327"/>
        <v>8.3442674099618649E-6</v>
      </c>
      <c r="BI167" s="5">
        <f t="shared" si="328"/>
        <v>1.3402936954458316E-6</v>
      </c>
      <c r="BJ167" s="8">
        <f t="shared" si="329"/>
        <v>0.25332644638462842</v>
      </c>
      <c r="BK167" s="8">
        <f t="shared" si="330"/>
        <v>0.30470279336729073</v>
      </c>
      <c r="BL167" s="8">
        <f t="shared" si="331"/>
        <v>0.40509132100707834</v>
      </c>
      <c r="BM167" s="8">
        <f t="shared" si="332"/>
        <v>0.31395561325918242</v>
      </c>
      <c r="BN167" s="8">
        <f t="shared" si="333"/>
        <v>0.68581481508517739</v>
      </c>
    </row>
    <row r="168" spans="1:66" x14ac:dyDescent="0.25">
      <c r="A168" t="s">
        <v>80</v>
      </c>
      <c r="B168" t="s">
        <v>95</v>
      </c>
      <c r="C168" t="s">
        <v>97</v>
      </c>
      <c r="D168" s="15">
        <v>44215</v>
      </c>
      <c r="E168">
        <f>VLOOKUP(A168,home!$A$2:$E$405,3,FALSE)</f>
        <v>1.1734693877550999</v>
      </c>
      <c r="F168">
        <f>VLOOKUP(B168,home!$B$2:$E$405,3,FALSE)</f>
        <v>1.51</v>
      </c>
      <c r="G168">
        <f>VLOOKUP(C168,away!$B$2:$E$405,4,FALSE)</f>
        <v>1.25</v>
      </c>
      <c r="H168">
        <f>VLOOKUP(A168,away!$A$2:$E$405,3,FALSE)</f>
        <v>1.0136054421768701</v>
      </c>
      <c r="I168">
        <f>VLOOKUP(C168,away!$B$2:$E$405,3,FALSE)</f>
        <v>0.85</v>
      </c>
      <c r="J168">
        <f>VLOOKUP(B168,home!$B$2:$E$405,4,FALSE)</f>
        <v>0.68</v>
      </c>
      <c r="K168" s="3">
        <f t="shared" ref="K168:K230" si="334">E168*F168*G168</f>
        <v>2.2149234693877511</v>
      </c>
      <c r="L168" s="3">
        <f t="shared" ref="L168:L230" si="335">H168*I168*J168</f>
        <v>0.58586394557823096</v>
      </c>
      <c r="M168" s="5">
        <f t="shared" si="280"/>
        <v>6.0762198718675782E-2</v>
      </c>
      <c r="N168" s="5">
        <f t="shared" si="281"/>
        <v>0.13458361999359733</v>
      </c>
      <c r="O168" s="5">
        <f t="shared" si="282"/>
        <v>3.5598381483331921E-2</v>
      </c>
      <c r="P168" s="5">
        <f t="shared" si="283"/>
        <v>7.8847690619650232E-2</v>
      </c>
      <c r="Q168" s="5">
        <f t="shared" si="284"/>
        <v>0.14904620925949069</v>
      </c>
      <c r="R168" s="5">
        <f t="shared" si="285"/>
        <v>1.0427904116011938E-2</v>
      </c>
      <c r="S168" s="5">
        <f t="shared" si="286"/>
        <v>2.5579054276969583E-2</v>
      </c>
      <c r="T168" s="5">
        <f t="shared" si="287"/>
        <v>8.732080023024387E-2</v>
      </c>
      <c r="U168" s="5">
        <f t="shared" si="288"/>
        <v>2.3097009563079973E-2</v>
      </c>
      <c r="V168" s="5">
        <f t="shared" si="289"/>
        <v>3.6880556963669554E-3</v>
      </c>
      <c r="W168" s="5">
        <f t="shared" si="290"/>
        <v>0.11004198230404127</v>
      </c>
      <c r="X168" s="5">
        <f t="shared" si="291"/>
        <v>6.4469629931895492E-2</v>
      </c>
      <c r="Y168" s="5">
        <f t="shared" si="292"/>
        <v>1.8885215880934354E-2</v>
      </c>
      <c r="Z168" s="5">
        <f t="shared" si="293"/>
        <v>2.0364443498394097E-3</v>
      </c>
      <c r="AA168" s="5">
        <f t="shared" si="294"/>
        <v>4.5105683845613883E-3</v>
      </c>
      <c r="AB168" s="5">
        <f t="shared" si="295"/>
        <v>4.9952818876217078E-3</v>
      </c>
      <c r="AC168" s="5">
        <f t="shared" si="296"/>
        <v>2.9911141370304997E-4</v>
      </c>
      <c r="AD168" s="5">
        <f t="shared" si="297"/>
        <v>6.0933642305793144E-2</v>
      </c>
      <c r="AE168" s="5">
        <f t="shared" si="298"/>
        <v>3.5698824099724587E-2</v>
      </c>
      <c r="AF168" s="5">
        <f t="shared" si="299"/>
        <v>1.0457326969783942E-2</v>
      </c>
      <c r="AG168" s="5">
        <f t="shared" si="300"/>
        <v>2.0421902795730888E-3</v>
      </c>
      <c r="AH168" s="5">
        <f t="shared" si="301"/>
        <v>2.982698304368529E-4</v>
      </c>
      <c r="AI168" s="5">
        <f t="shared" si="302"/>
        <v>6.6064484764489042E-4</v>
      </c>
      <c r="AJ168" s="5">
        <f t="shared" si="303"/>
        <v>7.3163888898938162E-4</v>
      </c>
      <c r="AK168" s="5">
        <f t="shared" si="304"/>
        <v>5.4017471544645353E-4</v>
      </c>
      <c r="AL168" s="5">
        <f t="shared" si="305"/>
        <v>1.5525602895087787E-5</v>
      </c>
      <c r="AM168" s="5">
        <f t="shared" si="306"/>
        <v>2.6992670883675924E-2</v>
      </c>
      <c r="AN168" s="5">
        <f t="shared" si="307"/>
        <v>1.5814032665605011E-2</v>
      </c>
      <c r="AO168" s="5">
        <f t="shared" si="308"/>
        <v>4.6324357864871895E-3</v>
      </c>
      <c r="AP168" s="5">
        <f t="shared" si="309"/>
        <v>9.0465903583639346E-4</v>
      </c>
      <c r="AQ168" s="5">
        <f t="shared" si="310"/>
        <v>1.325017780345269E-4</v>
      </c>
      <c r="AR168" s="5">
        <f t="shared" si="311"/>
        <v>3.4949107941336926E-5</v>
      </c>
      <c r="AS168" s="5">
        <f t="shared" si="312"/>
        <v>7.7409599413432982E-5</v>
      </c>
      <c r="AT168" s="5">
        <f t="shared" si="313"/>
        <v>8.5728169248358522E-5</v>
      </c>
      <c r="AU168" s="5">
        <f t="shared" si="314"/>
        <v>6.3293778018611523E-5</v>
      </c>
      <c r="AV168" s="5">
        <f t="shared" si="315"/>
        <v>3.5047718599910295E-5</v>
      </c>
      <c r="AW168" s="5">
        <f t="shared" si="316"/>
        <v>5.5963062176534299E-7</v>
      </c>
      <c r="AX168" s="5">
        <f t="shared" si="317"/>
        <v>9.964450040285535E-3</v>
      </c>
      <c r="AY168" s="5">
        <f t="shared" si="318"/>
        <v>5.8378120161188462E-3</v>
      </c>
      <c r="AZ168" s="5">
        <f t="shared" si="319"/>
        <v>1.710081790653697E-3</v>
      </c>
      <c r="BA168" s="5">
        <f t="shared" si="320"/>
        <v>3.3395842171128712E-4</v>
      </c>
      <c r="BB168" s="5">
        <f t="shared" si="321"/>
        <v>4.8913549650713342E-5</v>
      </c>
      <c r="BC168" s="5">
        <f t="shared" si="322"/>
        <v>5.7313370381207263E-6</v>
      </c>
      <c r="BD168" s="5">
        <f t="shared" si="323"/>
        <v>3.4125703788251868E-6</v>
      </c>
      <c r="BE168" s="5">
        <f t="shared" si="324"/>
        <v>7.5585822229973551E-6</v>
      </c>
      <c r="BF168" s="5">
        <f t="shared" si="325"/>
        <v>8.3708405805069431E-6</v>
      </c>
      <c r="BG168" s="5">
        <f t="shared" si="326"/>
        <v>6.1802570867560704E-6</v>
      </c>
      <c r="BH168" s="5">
        <f t="shared" si="327"/>
        <v>3.4221991170764974E-6</v>
      </c>
      <c r="BI168" s="5">
        <f t="shared" si="328"/>
        <v>1.515981828266155E-6</v>
      </c>
      <c r="BJ168" s="8">
        <f t="shared" si="329"/>
        <v>0.73985668856017495</v>
      </c>
      <c r="BK168" s="8">
        <f t="shared" si="330"/>
        <v>0.17502944834437956</v>
      </c>
      <c r="BL168" s="8">
        <f t="shared" si="331"/>
        <v>8.1186762521560554E-2</v>
      </c>
      <c r="BM168" s="8">
        <f t="shared" si="332"/>
        <v>0.52300608719969921</v>
      </c>
      <c r="BN168" s="8">
        <f t="shared" si="333"/>
        <v>0.46926600419075792</v>
      </c>
    </row>
    <row r="169" spans="1:66" x14ac:dyDescent="0.25">
      <c r="A169" t="s">
        <v>99</v>
      </c>
      <c r="B169" t="s">
        <v>110</v>
      </c>
      <c r="C169" t="s">
        <v>102</v>
      </c>
      <c r="D169" s="15">
        <v>44215</v>
      </c>
      <c r="E169">
        <f>VLOOKUP(A169,home!$A$2:$E$405,3,FALSE)</f>
        <v>1.36466165413534</v>
      </c>
      <c r="F169">
        <f>VLOOKUP(B169,home!$B$2:$E$405,3,FALSE)</f>
        <v>0.93</v>
      </c>
      <c r="G169">
        <f>VLOOKUP(C169,away!$B$2:$E$405,4,FALSE)</f>
        <v>1.03</v>
      </c>
      <c r="H169">
        <f>VLOOKUP(A169,away!$A$2:$E$405,3,FALSE)</f>
        <v>1.29699248120301</v>
      </c>
      <c r="I169">
        <f>VLOOKUP(C169,away!$B$2:$E$405,3,FALSE)</f>
        <v>1.17</v>
      </c>
      <c r="J169">
        <f>VLOOKUP(B169,home!$B$2:$E$405,4,FALSE)</f>
        <v>0.49</v>
      </c>
      <c r="K169" s="3">
        <f t="shared" si="334"/>
        <v>1.3072093984962423</v>
      </c>
      <c r="L169" s="3">
        <f t="shared" si="335"/>
        <v>0.74356578947368557</v>
      </c>
      <c r="M169" s="5">
        <f t="shared" si="280"/>
        <v>0.12863514850869712</v>
      </c>
      <c r="N169" s="5">
        <f t="shared" si="281"/>
        <v>0.16815307510752878</v>
      </c>
      <c r="O169" s="5">
        <f t="shared" si="282"/>
        <v>9.5648695754934163E-2</v>
      </c>
      <c r="P169" s="5">
        <f t="shared" si="283"/>
        <v>0.12503287404475757</v>
      </c>
      <c r="Q169" s="5">
        <f t="shared" si="284"/>
        <v>0.10990564008330309</v>
      </c>
      <c r="R169" s="5">
        <f t="shared" si="285"/>
        <v>3.5560548985572982E-2</v>
      </c>
      <c r="S169" s="5">
        <f t="shared" si="286"/>
        <v>3.0382869249059166E-2</v>
      </c>
      <c r="T169" s="5">
        <f t="shared" si="287"/>
        <v>8.172207403615199E-2</v>
      </c>
      <c r="U169" s="5">
        <f t="shared" si="288"/>
        <v>4.6485083849627018E-2</v>
      </c>
      <c r="V169" s="5">
        <f t="shared" si="289"/>
        <v>3.2813370114166216E-3</v>
      </c>
      <c r="W169" s="5">
        <f t="shared" si="290"/>
        <v>4.7889895221546373E-2</v>
      </c>
      <c r="X169" s="5">
        <f t="shared" si="291"/>
        <v>3.5609287748221211E-2</v>
      </c>
      <c r="Y169" s="5">
        <f t="shared" si="292"/>
        <v>1.323892407855087E-2</v>
      </c>
      <c r="Z169" s="5">
        <f t="shared" si="293"/>
        <v>8.8138692268584177E-3</v>
      </c>
      <c r="AA169" s="5">
        <f t="shared" si="294"/>
        <v>1.1521572690466131E-2</v>
      </c>
      <c r="AB169" s="5">
        <f t="shared" si="295"/>
        <v>7.5305540532174834E-3</v>
      </c>
      <c r="AC169" s="5">
        <f t="shared" si="296"/>
        <v>1.9934044174710753E-4</v>
      </c>
      <c r="AD169" s="5">
        <f t="shared" si="297"/>
        <v>1.565053028165142E-2</v>
      </c>
      <c r="AE169" s="5">
        <f t="shared" si="298"/>
        <v>1.1637198904557959E-2</v>
      </c>
      <c r="AF169" s="5">
        <f t="shared" si="299"/>
        <v>4.3265114953649738E-3</v>
      </c>
      <c r="AG169" s="5">
        <f t="shared" si="300"/>
        <v>1.0723486452393445E-3</v>
      </c>
      <c r="AH169" s="5">
        <f t="shared" si="301"/>
        <v>1.6384229074967E-3</v>
      </c>
      <c r="AI169" s="5">
        <f t="shared" si="302"/>
        <v>2.1417618233912257E-3</v>
      </c>
      <c r="AJ169" s="5">
        <f t="shared" si="303"/>
        <v>1.3998655924387297E-3</v>
      </c>
      <c r="AK169" s="5">
        <f t="shared" si="304"/>
        <v>6.0997248635580596E-4</v>
      </c>
      <c r="AL169" s="5">
        <f t="shared" si="305"/>
        <v>7.7503259828886694E-6</v>
      </c>
      <c r="AM169" s="5">
        <f t="shared" si="306"/>
        <v>4.0917040551249574E-3</v>
      </c>
      <c r="AN169" s="5">
        <f t="shared" si="307"/>
        <v>3.0424511560416694E-3</v>
      </c>
      <c r="AO169" s="5">
        <f t="shared" si="308"/>
        <v>1.1311312978886255E-3</v>
      </c>
      <c r="AP169" s="5">
        <f t="shared" si="309"/>
        <v>2.8035684550431689E-4</v>
      </c>
      <c r="AQ169" s="5">
        <f t="shared" si="310"/>
        <v>5.2115939790442351E-5</v>
      </c>
      <c r="AR169" s="5">
        <f t="shared" si="311"/>
        <v>2.4365504454091109E-4</v>
      </c>
      <c r="AS169" s="5">
        <f t="shared" si="312"/>
        <v>3.185081642148995E-4</v>
      </c>
      <c r="AT169" s="5">
        <f t="shared" si="313"/>
        <v>2.081784328797506E-4</v>
      </c>
      <c r="AU169" s="5">
        <f t="shared" si="314"/>
        <v>9.0710934674876373E-5</v>
      </c>
      <c r="AV169" s="5">
        <f t="shared" si="315"/>
        <v>2.964454658834426E-5</v>
      </c>
      <c r="AW169" s="5">
        <f t="shared" si="316"/>
        <v>2.0925798095076223E-7</v>
      </c>
      <c r="AX169" s="5">
        <f t="shared" si="317"/>
        <v>8.9145233278742212E-4</v>
      </c>
      <c r="AY169" s="5">
        <f t="shared" si="318"/>
        <v>6.6285345760723816E-4</v>
      </c>
      <c r="AZ169" s="5">
        <f t="shared" si="319"/>
        <v>2.4643757725554405E-4</v>
      </c>
      <c r="BA169" s="5">
        <f t="shared" si="320"/>
        <v>6.1080850562667016E-5</v>
      </c>
      <c r="BB169" s="5">
        <f t="shared" si="321"/>
        <v>1.1354407717588425E-5</v>
      </c>
      <c r="BC169" s="5">
        <f t="shared" si="322"/>
        <v>1.6885498277069498E-6</v>
      </c>
      <c r="BD169" s="5">
        <f t="shared" si="323"/>
        <v>3.0195592592218085E-5</v>
      </c>
      <c r="BE169" s="5">
        <f t="shared" si="324"/>
        <v>3.9471962429710995E-5</v>
      </c>
      <c r="BF169" s="5">
        <f t="shared" si="325"/>
        <v>2.5799060132604396E-5</v>
      </c>
      <c r="BG169" s="5">
        <f t="shared" si="326"/>
        <v>1.1241591292570059E-5</v>
      </c>
      <c r="BH169" s="5">
        <f t="shared" si="327"/>
        <v>3.673778447925274E-6</v>
      </c>
      <c r="BI169" s="5">
        <f t="shared" si="328"/>
        <v>9.6047954302417153E-7</v>
      </c>
      <c r="BJ169" s="8">
        <f t="shared" si="329"/>
        <v>0.49967811207222412</v>
      </c>
      <c r="BK169" s="8">
        <f t="shared" si="330"/>
        <v>0.28820217303926771</v>
      </c>
      <c r="BL169" s="8">
        <f t="shared" si="331"/>
        <v>0.20353851773083709</v>
      </c>
      <c r="BM169" s="8">
        <f t="shared" si="332"/>
        <v>0.33663404538476727</v>
      </c>
      <c r="BN169" s="8">
        <f t="shared" si="333"/>
        <v>0.6629359824847938</v>
      </c>
    </row>
    <row r="170" spans="1:66" x14ac:dyDescent="0.25">
      <c r="A170" t="s">
        <v>99</v>
      </c>
      <c r="B170" t="s">
        <v>114</v>
      </c>
      <c r="C170" t="s">
        <v>105</v>
      </c>
      <c r="D170" s="15">
        <v>44215</v>
      </c>
      <c r="E170">
        <f>VLOOKUP(A170,home!$A$2:$E$405,3,FALSE)</f>
        <v>1.36466165413534</v>
      </c>
      <c r="F170">
        <f>VLOOKUP(B170,home!$B$2:$E$405,3,FALSE)</f>
        <v>1.83</v>
      </c>
      <c r="G170">
        <f>VLOOKUP(C170,away!$B$2:$E$405,4,FALSE)</f>
        <v>0.79</v>
      </c>
      <c r="H170">
        <f>VLOOKUP(A170,away!$A$2:$E$405,3,FALSE)</f>
        <v>1.29699248120301</v>
      </c>
      <c r="I170">
        <f>VLOOKUP(C170,away!$B$2:$E$405,3,FALSE)</f>
        <v>0.96</v>
      </c>
      <c r="J170">
        <f>VLOOKUP(B170,home!$B$2:$E$405,4,FALSE)</f>
        <v>0.69</v>
      </c>
      <c r="K170" s="3">
        <f t="shared" si="334"/>
        <v>1.9728913533834613</v>
      </c>
      <c r="L170" s="3">
        <f t="shared" si="335"/>
        <v>0.85912781954887374</v>
      </c>
      <c r="M170" s="5">
        <f t="shared" si="280"/>
        <v>5.8893816731183879E-2</v>
      </c>
      <c r="N170" s="5">
        <f t="shared" si="281"/>
        <v>0.1161911017967029</v>
      </c>
      <c r="O170" s="5">
        <f t="shared" si="282"/>
        <v>5.059731635317298E-2</v>
      </c>
      <c r="P170" s="5">
        <f t="shared" si="283"/>
        <v>9.9823007937582586E-2</v>
      </c>
      <c r="Q170" s="5">
        <f t="shared" si="284"/>
        <v>0.11461621003740638</v>
      </c>
      <c r="R170" s="5">
        <f t="shared" si="285"/>
        <v>2.1734781036763035E-2</v>
      </c>
      <c r="S170" s="5">
        <f t="shared" si="286"/>
        <v>4.229914729074806E-2</v>
      </c>
      <c r="T170" s="5">
        <f t="shared" si="287"/>
        <v>9.8469974614392677E-2</v>
      </c>
      <c r="U170" s="5">
        <f t="shared" si="288"/>
        <v>4.2880361575112623E-2</v>
      </c>
      <c r="V170" s="5">
        <f t="shared" si="289"/>
        <v>7.9661788888641446E-3</v>
      </c>
      <c r="W170" s="5">
        <f t="shared" si="290"/>
        <v>7.5375109913460581E-2</v>
      </c>
      <c r="X170" s="5">
        <f t="shared" si="291"/>
        <v>6.4756853828208089E-2</v>
      </c>
      <c r="Y170" s="5">
        <f t="shared" si="292"/>
        <v>2.7817207315136771E-2</v>
      </c>
      <c r="Z170" s="5">
        <f t="shared" si="293"/>
        <v>6.2243183468288126E-3</v>
      </c>
      <c r="AA170" s="5">
        <f t="shared" si="294"/>
        <v>1.2279903847164606E-2</v>
      </c>
      <c r="AB170" s="5">
        <f t="shared" si="295"/>
        <v>1.2113458060225677E-2</v>
      </c>
      <c r="AC170" s="5">
        <f t="shared" si="296"/>
        <v>8.4390007155266339E-4</v>
      </c>
      <c r="AD170" s="5">
        <f t="shared" si="297"/>
        <v>3.7176725652148593E-2</v>
      </c>
      <c r="AE170" s="5">
        <f t="shared" si="298"/>
        <v>3.1939559247497105E-2</v>
      </c>
      <c r="AF170" s="5">
        <f t="shared" si="299"/>
        <v>1.3720081946827126E-2</v>
      </c>
      <c r="AG170" s="5">
        <f t="shared" si="300"/>
        <v>3.9291013623364854E-3</v>
      </c>
      <c r="AH170" s="5">
        <f t="shared" si="301"/>
        <v>1.336871262372272E-3</v>
      </c>
      <c r="AI170" s="5">
        <f t="shared" si="302"/>
        <v>2.6375017541210885E-3</v>
      </c>
      <c r="AJ170" s="5">
        <f t="shared" si="303"/>
        <v>2.601752202619604E-3</v>
      </c>
      <c r="AK170" s="5">
        <f t="shared" si="304"/>
        <v>1.7109914747315306E-3</v>
      </c>
      <c r="AL170" s="5">
        <f t="shared" si="305"/>
        <v>5.721527197032432E-5</v>
      </c>
      <c r="AM170" s="5">
        <f t="shared" si="306"/>
        <v>1.4669128117246619E-2</v>
      </c>
      <c r="AN170" s="5">
        <f t="shared" si="307"/>
        <v>1.2602656054053163E-2</v>
      </c>
      <c r="AO170" s="5">
        <f t="shared" si="308"/>
        <v>5.4136462081215532E-3</v>
      </c>
      <c r="AP170" s="5">
        <f t="shared" si="309"/>
        <v>1.5503380208641661E-3</v>
      </c>
      <c r="AQ170" s="5">
        <f t="shared" si="310"/>
        <v>3.3298463085718684E-4</v>
      </c>
      <c r="AR170" s="5">
        <f t="shared" si="311"/>
        <v>2.2970865853188811E-4</v>
      </c>
      <c r="AS170" s="5">
        <f t="shared" si="312"/>
        <v>4.5319022621487617E-4</v>
      </c>
      <c r="AT170" s="5">
        <f t="shared" si="313"/>
        <v>4.4704753936861206E-4</v>
      </c>
      <c r="AU170" s="5">
        <f t="shared" si="314"/>
        <v>2.939920749905624E-4</v>
      </c>
      <c r="AV170" s="5">
        <f t="shared" si="315"/>
        <v>1.4500360567803569E-4</v>
      </c>
      <c r="AW170" s="5">
        <f t="shared" si="316"/>
        <v>2.693831441551958E-6</v>
      </c>
      <c r="AX170" s="5">
        <f t="shared" si="317"/>
        <v>4.823432670698344E-3</v>
      </c>
      <c r="AY170" s="5">
        <f t="shared" si="318"/>
        <v>4.1439451931178685E-3</v>
      </c>
      <c r="AZ170" s="5">
        <f t="shared" si="319"/>
        <v>1.7800892990466953E-3</v>
      </c>
      <c r="BA170" s="5">
        <f t="shared" si="320"/>
        <v>5.0977474603075687E-4</v>
      </c>
      <c r="BB170" s="5">
        <f t="shared" si="321"/>
        <v>1.0949041650462125E-4</v>
      </c>
      <c r="BC170" s="5">
        <f t="shared" si="322"/>
        <v>1.8813252558622657E-5</v>
      </c>
      <c r="BD170" s="5">
        <f t="shared" si="323"/>
        <v>3.2891516489332959E-5</v>
      </c>
      <c r="BE170" s="5">
        <f t="shared" si="324"/>
        <v>6.4891388481474541E-5</v>
      </c>
      <c r="BF170" s="5">
        <f t="shared" si="325"/>
        <v>6.4011829622074144E-5</v>
      </c>
      <c r="BG170" s="5">
        <f t="shared" si="326"/>
        <v>4.20961283918818E-5</v>
      </c>
      <c r="BH170" s="5">
        <f t="shared" si="327"/>
        <v>2.0762771928815907E-5</v>
      </c>
      <c r="BI170" s="5">
        <f t="shared" si="328"/>
        <v>8.1925386421267518E-6</v>
      </c>
      <c r="BJ170" s="8">
        <f t="shared" si="329"/>
        <v>0.62994622432321645</v>
      </c>
      <c r="BK170" s="8">
        <f t="shared" si="330"/>
        <v>0.21402721138501954</v>
      </c>
      <c r="BL170" s="8">
        <f t="shared" si="331"/>
        <v>0.14969472584462307</v>
      </c>
      <c r="BM170" s="8">
        <f t="shared" si="332"/>
        <v>0.53389499464519974</v>
      </c>
      <c r="BN170" s="8">
        <f t="shared" si="333"/>
        <v>0.46185623389281177</v>
      </c>
    </row>
    <row r="171" spans="1:66" x14ac:dyDescent="0.25">
      <c r="A171" t="s">
        <v>99</v>
      </c>
      <c r="B171" t="s">
        <v>111</v>
      </c>
      <c r="C171" t="s">
        <v>112</v>
      </c>
      <c r="D171" s="15">
        <v>44215</v>
      </c>
      <c r="E171">
        <f>VLOOKUP(A171,home!$A$2:$E$405,3,FALSE)</f>
        <v>1.36466165413534</v>
      </c>
      <c r="F171">
        <f>VLOOKUP(B171,home!$B$2:$E$405,3,FALSE)</f>
        <v>0.9</v>
      </c>
      <c r="G171">
        <f>VLOOKUP(C171,away!$B$2:$E$405,4,FALSE)</f>
        <v>1.54</v>
      </c>
      <c r="H171">
        <f>VLOOKUP(A171,away!$A$2:$E$405,3,FALSE)</f>
        <v>1.29699248120301</v>
      </c>
      <c r="I171">
        <f>VLOOKUP(C171,away!$B$2:$E$405,3,FALSE)</f>
        <v>0.88</v>
      </c>
      <c r="J171">
        <f>VLOOKUP(B171,home!$B$2:$E$405,4,FALSE)</f>
        <v>0.86</v>
      </c>
      <c r="K171" s="3">
        <f t="shared" si="334"/>
        <v>1.8914210526315813</v>
      </c>
      <c r="L171" s="3">
        <f t="shared" si="335"/>
        <v>0.98156390977443808</v>
      </c>
      <c r="M171" s="5">
        <f t="shared" si="280"/>
        <v>5.6529934758138195E-2</v>
      </c>
      <c r="N171" s="5">
        <f t="shared" si="281"/>
        <v>0.10692190870543238</v>
      </c>
      <c r="O171" s="5">
        <f t="shared" si="282"/>
        <v>5.5487743780492038E-2</v>
      </c>
      <c r="P171" s="5">
        <f t="shared" si="283"/>
        <v>0.10495068674944973</v>
      </c>
      <c r="Q171" s="5">
        <f t="shared" si="284"/>
        <v>0.10111717455650338</v>
      </c>
      <c r="R171" s="5">
        <f t="shared" si="285"/>
        <v>2.7232383364871004E-2</v>
      </c>
      <c r="S171" s="5">
        <f t="shared" si="286"/>
        <v>4.8711566253821934E-2</v>
      </c>
      <c r="T171" s="5">
        <f t="shared" si="287"/>
        <v>9.9252969203025787E-2</v>
      </c>
      <c r="U171" s="5">
        <f t="shared" si="288"/>
        <v>5.1507903209651082E-2</v>
      </c>
      <c r="V171" s="5">
        <f t="shared" si="289"/>
        <v>1.0048387741336262E-2</v>
      </c>
      <c r="W171" s="5">
        <f t="shared" si="290"/>
        <v>6.3751717579597633E-2</v>
      </c>
      <c r="X171" s="5">
        <f t="shared" si="291"/>
        <v>6.257638516226563E-2</v>
      </c>
      <c r="Y171" s="5">
        <f t="shared" si="292"/>
        <v>3.071136063971229E-2</v>
      </c>
      <c r="Z171" s="5">
        <f t="shared" si="293"/>
        <v>8.9101082293663852E-3</v>
      </c>
      <c r="AA171" s="5">
        <f t="shared" si="294"/>
        <v>1.6852766286249484E-2</v>
      </c>
      <c r="AB171" s="5">
        <f t="shared" si="295"/>
        <v>1.5937838474446013E-2</v>
      </c>
      <c r="AC171" s="5">
        <f t="shared" si="296"/>
        <v>1.165958795426273E-3</v>
      </c>
      <c r="AD171" s="5">
        <f t="shared" si="297"/>
        <v>3.0145335192868494E-2</v>
      </c>
      <c r="AE171" s="5">
        <f t="shared" si="298"/>
        <v>2.9589573073372965E-2</v>
      </c>
      <c r="AF171" s="5">
        <f t="shared" si="299"/>
        <v>1.4522028517228199E-2</v>
      </c>
      <c r="AG171" s="5">
        <f t="shared" si="300"/>
        <v>4.7514330297421326E-3</v>
      </c>
      <c r="AH171" s="5">
        <f t="shared" si="301"/>
        <v>2.1864601675325663E-3</v>
      </c>
      <c r="AI171" s="5">
        <f t="shared" si="302"/>
        <v>4.1355167916114696E-3</v>
      </c>
      <c r="AJ171" s="5">
        <f t="shared" si="303"/>
        <v>3.9110017615826735E-3</v>
      </c>
      <c r="AK171" s="5">
        <f t="shared" si="304"/>
        <v>2.4657836895788893E-3</v>
      </c>
      <c r="AL171" s="5">
        <f t="shared" si="305"/>
        <v>8.6586462075427753E-5</v>
      </c>
      <c r="AM171" s="5">
        <f t="shared" si="306"/>
        <v>1.140350432448543E-2</v>
      </c>
      <c r="AN171" s="5">
        <f t="shared" si="307"/>
        <v>1.1193268289871631E-2</v>
      </c>
      <c r="AO171" s="5">
        <f t="shared" si="308"/>
        <v>5.4934540928803172E-3</v>
      </c>
      <c r="AP171" s="5">
        <f t="shared" si="309"/>
        <v>1.7973920925246649E-3</v>
      </c>
      <c r="AQ171" s="5">
        <f t="shared" si="310"/>
        <v>4.4106380243404212E-4</v>
      </c>
      <c r="AR171" s="5">
        <f t="shared" si="311"/>
        <v>4.2923007812186776E-4</v>
      </c>
      <c r="AS171" s="5">
        <f t="shared" si="312"/>
        <v>8.1185480618239903E-4</v>
      </c>
      <c r="AT171" s="5">
        <f t="shared" si="313"/>
        <v>7.6777963604676084E-4</v>
      </c>
      <c r="AU171" s="5">
        <f t="shared" si="314"/>
        <v>4.8406485580021881E-4</v>
      </c>
      <c r="AV171" s="5">
        <f t="shared" si="315"/>
        <v>2.2889261477490136E-4</v>
      </c>
      <c r="AW171" s="5">
        <f t="shared" si="316"/>
        <v>4.4653375522293902E-6</v>
      </c>
      <c r="AX171" s="5">
        <f t="shared" si="317"/>
        <v>3.5948046921844986E-3</v>
      </c>
      <c r="AY171" s="5">
        <f t="shared" si="318"/>
        <v>3.5285305485361121E-3</v>
      </c>
      <c r="AZ171" s="5">
        <f t="shared" si="319"/>
        <v>1.731739120489824E-3</v>
      </c>
      <c r="BA171" s="5">
        <f t="shared" si="320"/>
        <v>5.6660420727244623E-4</v>
      </c>
      <c r="BB171" s="5">
        <f t="shared" si="321"/>
        <v>1.3903956024624711E-4</v>
      </c>
      <c r="BC171" s="5">
        <f t="shared" si="322"/>
        <v>2.7295242873724972E-5</v>
      </c>
      <c r="BD171" s="5">
        <f t="shared" si="323"/>
        <v>7.0219458945681317E-5</v>
      </c>
      <c r="BE171" s="5">
        <f t="shared" si="324"/>
        <v>1.3281456295426066E-4</v>
      </c>
      <c r="BF171" s="5">
        <f t="shared" si="325"/>
        <v>1.2560413023387558E-4</v>
      </c>
      <c r="BG171" s="5">
        <f t="shared" si="326"/>
        <v>7.9190098740610366E-5</v>
      </c>
      <c r="BH171" s="5">
        <f t="shared" si="327"/>
        <v>3.7445454979491072E-5</v>
      </c>
      <c r="BI171" s="5">
        <f t="shared" si="328"/>
        <v>1.416502437471549E-5</v>
      </c>
      <c r="BJ171" s="8">
        <f t="shared" si="329"/>
        <v>0.58325658163354788</v>
      </c>
      <c r="BK171" s="8">
        <f t="shared" si="330"/>
        <v>0.22502165130878393</v>
      </c>
      <c r="BL171" s="8">
        <f t="shared" si="331"/>
        <v>0.18289865824717003</v>
      </c>
      <c r="BM171" s="8">
        <f t="shared" si="332"/>
        <v>0.54432310229299752</v>
      </c>
      <c r="BN171" s="8">
        <f t="shared" si="333"/>
        <v>0.4522398319148867</v>
      </c>
    </row>
    <row r="172" spans="1:66" x14ac:dyDescent="0.25">
      <c r="A172" t="s">
        <v>99</v>
      </c>
      <c r="B172" t="s">
        <v>117</v>
      </c>
      <c r="C172" t="s">
        <v>104</v>
      </c>
      <c r="D172" s="15">
        <v>44215</v>
      </c>
      <c r="E172">
        <f>VLOOKUP(A172,home!$A$2:$E$405,3,FALSE)</f>
        <v>1.36466165413534</v>
      </c>
      <c r="F172">
        <f>VLOOKUP(B172,home!$B$2:$E$405,3,FALSE)</f>
        <v>1.18</v>
      </c>
      <c r="G172">
        <f>VLOOKUP(C172,away!$B$2:$E$405,4,FALSE)</f>
        <v>1.1299999999999999</v>
      </c>
      <c r="H172">
        <f>VLOOKUP(A172,away!$A$2:$E$405,3,FALSE)</f>
        <v>1.29699248120301</v>
      </c>
      <c r="I172">
        <f>VLOOKUP(C172,away!$B$2:$E$405,3,FALSE)</f>
        <v>0.8</v>
      </c>
      <c r="J172">
        <f>VLOOKUP(B172,home!$B$2:$E$405,4,FALSE)</f>
        <v>0.77</v>
      </c>
      <c r="K172" s="3">
        <f t="shared" si="334"/>
        <v>1.8196398496240622</v>
      </c>
      <c r="L172" s="3">
        <f t="shared" si="335"/>
        <v>0.79894736842105418</v>
      </c>
      <c r="M172" s="5">
        <f t="shared" si="280"/>
        <v>7.290579008807048E-2</v>
      </c>
      <c r="N172" s="5">
        <f t="shared" si="281"/>
        <v>0.13266228091258001</v>
      </c>
      <c r="O172" s="5">
        <f t="shared" si="282"/>
        <v>5.8247889133521677E-2</v>
      </c>
      <c r="P172" s="5">
        <f t="shared" si="283"/>
        <v>0.10599018022384042</v>
      </c>
      <c r="Q172" s="5">
        <f t="shared" si="284"/>
        <v>0.12069878644527611</v>
      </c>
      <c r="R172" s="5">
        <f t="shared" si="285"/>
        <v>2.3268498869654233E-2</v>
      </c>
      <c r="S172" s="5">
        <f t="shared" si="286"/>
        <v>3.8522037448299927E-2</v>
      </c>
      <c r="T172" s="5">
        <f t="shared" si="287"/>
        <v>9.6431977802068136E-2</v>
      </c>
      <c r="U172" s="5">
        <f t="shared" si="288"/>
        <v>4.2340287784155287E-2</v>
      </c>
      <c r="V172" s="5">
        <f t="shared" si="289"/>
        <v>6.2225780037537511E-3</v>
      </c>
      <c r="W172" s="5">
        <f t="shared" si="290"/>
        <v>7.3209440539029669E-2</v>
      </c>
      <c r="X172" s="5">
        <f t="shared" si="291"/>
        <v>5.8490489862235401E-2</v>
      </c>
      <c r="Y172" s="5">
        <f t="shared" si="292"/>
        <v>2.336541147654566E-2</v>
      </c>
      <c r="Z172" s="5">
        <f t="shared" si="293"/>
        <v>6.196768646339508E-3</v>
      </c>
      <c r="AA172" s="5">
        <f t="shared" si="294"/>
        <v>1.1275887167780324E-2</v>
      </c>
      <c r="AB172" s="5">
        <f t="shared" si="295"/>
        <v>1.0259026815178844E-2</v>
      </c>
      <c r="AC172" s="5">
        <f t="shared" si="296"/>
        <v>5.6539762074970981E-4</v>
      </c>
      <c r="AD172" s="5">
        <f t="shared" si="297"/>
        <v>3.3303703843375415E-2</v>
      </c>
      <c r="AE172" s="5">
        <f t="shared" si="298"/>
        <v>2.6607906544338936E-2</v>
      </c>
      <c r="AF172" s="5">
        <f t="shared" si="299"/>
        <v>1.0629158456396469E-2</v>
      </c>
      <c r="AG172" s="5">
        <f t="shared" si="300"/>
        <v>2.8307127257561179E-3</v>
      </c>
      <c r="AH172" s="5">
        <f t="shared" si="301"/>
        <v>1.2377230006767618E-3</v>
      </c>
      <c r="AI172" s="5">
        <f t="shared" si="302"/>
        <v>2.2522100948277057E-3</v>
      </c>
      <c r="AJ172" s="5">
        <f t="shared" si="303"/>
        <v>2.049105619137041E-3</v>
      </c>
      <c r="AK172" s="5">
        <f t="shared" si="304"/>
        <v>1.2428780802234488E-3</v>
      </c>
      <c r="AL172" s="5">
        <f t="shared" si="305"/>
        <v>3.2878922592568198E-5</v>
      </c>
      <c r="AM172" s="5">
        <f t="shared" si="306"/>
        <v>1.2120149330696791E-2</v>
      </c>
      <c r="AN172" s="5">
        <f t="shared" si="307"/>
        <v>9.6833614126304018E-3</v>
      </c>
      <c r="AO172" s="5">
        <f t="shared" si="308"/>
        <v>3.868248059045521E-3</v>
      </c>
      <c r="AP172" s="5">
        <f t="shared" si="309"/>
        <v>1.0301755357247566E-3</v>
      </c>
      <c r="AQ172" s="5">
        <f t="shared" si="310"/>
        <v>2.0576400831976094E-4</v>
      </c>
      <c r="AR172" s="5">
        <f t="shared" si="311"/>
        <v>1.97775106844982E-4</v>
      </c>
      <c r="AS172" s="5">
        <f t="shared" si="312"/>
        <v>3.5987946567878586E-4</v>
      </c>
      <c r="AT172" s="5">
        <f t="shared" si="313"/>
        <v>3.2742550840526695E-4</v>
      </c>
      <c r="AU172" s="5">
        <f t="shared" si="314"/>
        <v>1.9859883429254737E-4</v>
      </c>
      <c r="AV172" s="5">
        <f t="shared" si="315"/>
        <v>9.0344588241901222E-5</v>
      </c>
      <c r="AW172" s="5">
        <f t="shared" si="316"/>
        <v>1.327757266124732E-6</v>
      </c>
      <c r="AX172" s="5">
        <f t="shared" si="317"/>
        <v>3.6757177842550483E-3</v>
      </c>
      <c r="AY172" s="5">
        <f t="shared" si="318"/>
        <v>2.9367050507890387E-3</v>
      </c>
      <c r="AZ172" s="5">
        <f t="shared" si="319"/>
        <v>1.1731363860783604E-3</v>
      </c>
      <c r="BA172" s="5">
        <f t="shared" si="320"/>
        <v>3.1242474281876397E-4</v>
      </c>
      <c r="BB172" s="5">
        <f t="shared" si="321"/>
        <v>6.2402731526169016E-5</v>
      </c>
      <c r="BC172" s="5">
        <f t="shared" si="322"/>
        <v>9.9712996270236637E-6</v>
      </c>
      <c r="BD172" s="5">
        <f t="shared" si="323"/>
        <v>2.6335316858831854E-5</v>
      </c>
      <c r="BE172" s="5">
        <f t="shared" si="324"/>
        <v>4.7920792008806827E-5</v>
      </c>
      <c r="BF172" s="5">
        <f t="shared" si="325"/>
        <v>4.3599291382385614E-5</v>
      </c>
      <c r="BG172" s="5">
        <f t="shared" si="326"/>
        <v>2.644500267158661E-5</v>
      </c>
      <c r="BH172" s="5">
        <f t="shared" si="327"/>
        <v>1.2030095171158445E-5</v>
      </c>
      <c r="BI172" s="5">
        <f t="shared" si="328"/>
        <v>4.3780881136419824E-6</v>
      </c>
      <c r="BJ172" s="8">
        <f t="shared" si="329"/>
        <v>0.61330792494911346</v>
      </c>
      <c r="BK172" s="8">
        <f t="shared" si="330"/>
        <v>0.22717556735809591</v>
      </c>
      <c r="BL172" s="8">
        <f t="shared" si="331"/>
        <v>0.15350823865482521</v>
      </c>
      <c r="BM172" s="8">
        <f t="shared" si="332"/>
        <v>0.48347969664190832</v>
      </c>
      <c r="BN172" s="8">
        <f t="shared" si="333"/>
        <v>0.51377342567294293</v>
      </c>
    </row>
    <row r="173" spans="1:66" x14ac:dyDescent="0.25">
      <c r="A173" t="s">
        <v>99</v>
      </c>
      <c r="B173" t="s">
        <v>121</v>
      </c>
      <c r="C173" t="s">
        <v>118</v>
      </c>
      <c r="D173" s="15">
        <v>44215</v>
      </c>
      <c r="E173">
        <f>VLOOKUP(A173,home!$A$2:$E$405,3,FALSE)</f>
        <v>1.36466165413534</v>
      </c>
      <c r="F173">
        <f>VLOOKUP(B173,home!$B$2:$E$405,3,FALSE)</f>
        <v>1.33</v>
      </c>
      <c r="G173">
        <f>VLOOKUP(C173,away!$B$2:$E$405,4,FALSE)</f>
        <v>1.34</v>
      </c>
      <c r="H173">
        <f>VLOOKUP(A173,away!$A$2:$E$405,3,FALSE)</f>
        <v>1.29699248120301</v>
      </c>
      <c r="I173">
        <f>VLOOKUP(C173,away!$B$2:$E$405,3,FALSE)</f>
        <v>1.34</v>
      </c>
      <c r="J173">
        <f>VLOOKUP(B173,home!$B$2:$E$405,4,FALSE)</f>
        <v>0.77</v>
      </c>
      <c r="K173" s="3">
        <f t="shared" si="334"/>
        <v>2.4321000000000033</v>
      </c>
      <c r="L173" s="3">
        <f t="shared" si="335"/>
        <v>1.3382368421052657</v>
      </c>
      <c r="M173" s="5">
        <f t="shared" si="280"/>
        <v>2.3044299689323845E-2</v>
      </c>
      <c r="N173" s="5">
        <f t="shared" si="281"/>
        <v>5.6046041274404601E-2</v>
      </c>
      <c r="O173" s="5">
        <f t="shared" si="282"/>
        <v>3.0838730844768101E-2</v>
      </c>
      <c r="P173" s="5">
        <f t="shared" si="283"/>
        <v>7.500287728756061E-2</v>
      </c>
      <c r="Q173" s="5">
        <f t="shared" si="284"/>
        <v>6.8154788491739823E-2</v>
      </c>
      <c r="R173" s="5">
        <f t="shared" si="285"/>
        <v>2.0634762890118362E-2</v>
      </c>
      <c r="S173" s="5">
        <f t="shared" si="286"/>
        <v>6.1028450389610571E-2</v>
      </c>
      <c r="T173" s="5">
        <f t="shared" si="287"/>
        <v>9.1207248925538206E-2</v>
      </c>
      <c r="U173" s="5">
        <f t="shared" si="288"/>
        <v>5.0185806825056932E-2</v>
      </c>
      <c r="V173" s="5">
        <f t="shared" si="289"/>
        <v>2.2070097051388543E-2</v>
      </c>
      <c r="W173" s="5">
        <f t="shared" si="290"/>
        <v>5.5253087030253542E-2</v>
      </c>
      <c r="X173" s="5">
        <f t="shared" si="291"/>
        <v>7.3941716703933916E-2</v>
      </c>
      <c r="Y173" s="5">
        <f t="shared" si="292"/>
        <v>4.9475764730857359E-2</v>
      </c>
      <c r="Z173" s="5">
        <f t="shared" si="293"/>
        <v>9.2047333092209731E-3</v>
      </c>
      <c r="AA173" s="5">
        <f t="shared" si="294"/>
        <v>2.2386831881356359E-2</v>
      </c>
      <c r="AB173" s="5">
        <f t="shared" si="295"/>
        <v>2.7223506909323441E-2</v>
      </c>
      <c r="AC173" s="5">
        <f t="shared" si="296"/>
        <v>4.4895071752732033E-3</v>
      </c>
      <c r="AD173" s="5">
        <f t="shared" si="297"/>
        <v>3.3595258241569954E-2</v>
      </c>
      <c r="AE173" s="5">
        <f t="shared" si="298"/>
        <v>4.4958412298909477E-2</v>
      </c>
      <c r="AF173" s="5">
        <f t="shared" si="299"/>
        <v>3.008250185047958E-2</v>
      </c>
      <c r="AG173" s="5">
        <f t="shared" si="300"/>
        <v>1.3419170759670536E-2</v>
      </c>
      <c r="AH173" s="5">
        <f t="shared" si="301"/>
        <v>3.0795283090382561E-3</v>
      </c>
      <c r="AI173" s="5">
        <f t="shared" si="302"/>
        <v>7.4897208004119529E-3</v>
      </c>
      <c r="AJ173" s="5">
        <f t="shared" si="303"/>
        <v>9.1078749793409679E-3</v>
      </c>
      <c r="AK173" s="5">
        <f t="shared" si="304"/>
        <v>7.3837542457517325E-3</v>
      </c>
      <c r="AL173" s="5">
        <f t="shared" si="305"/>
        <v>5.8448459755909218E-4</v>
      </c>
      <c r="AM173" s="5">
        <f t="shared" si="306"/>
        <v>1.6341405513864486E-2</v>
      </c>
      <c r="AN173" s="5">
        <f t="shared" si="307"/>
        <v>2.1868670910435588E-2</v>
      </c>
      <c r="AO173" s="5">
        <f t="shared" si="308"/>
        <v>1.4632730550110305E-2</v>
      </c>
      <c r="AP173" s="5">
        <f t="shared" si="309"/>
        <v>6.5273530409189536E-3</v>
      </c>
      <c r="AQ173" s="5">
        <f t="shared" si="310"/>
        <v>2.1837860801963956E-3</v>
      </c>
      <c r="AR173" s="5">
        <f t="shared" si="311"/>
        <v>8.2422764789222486E-4</v>
      </c>
      <c r="AS173" s="5">
        <f t="shared" si="312"/>
        <v>2.0046040624386828E-3</v>
      </c>
      <c r="AT173" s="5">
        <f t="shared" si="313"/>
        <v>2.4376987701285641E-3</v>
      </c>
      <c r="AU173" s="5">
        <f t="shared" si="314"/>
        <v>1.9762423929432292E-3</v>
      </c>
      <c r="AV173" s="5">
        <f t="shared" si="315"/>
        <v>1.2016047809693085E-3</v>
      </c>
      <c r="AW173" s="5">
        <f t="shared" si="316"/>
        <v>5.2842697589479278E-5</v>
      </c>
      <c r="AX173" s="5">
        <f t="shared" si="317"/>
        <v>6.6239887250449745E-3</v>
      </c>
      <c r="AY173" s="5">
        <f t="shared" si="318"/>
        <v>8.864465753545072E-3</v>
      </c>
      <c r="AZ173" s="5">
        <f t="shared" si="319"/>
        <v>5.9313773284872164E-3</v>
      </c>
      <c r="BA173" s="5">
        <f t="shared" si="320"/>
        <v>2.6458625551364998E-3</v>
      </c>
      <c r="BB173" s="5">
        <f t="shared" si="321"/>
        <v>8.8519768760760952E-4</v>
      </c>
      <c r="BC173" s="5">
        <f t="shared" si="322"/>
        <v>2.3692083162057818E-4</v>
      </c>
      <c r="BD173" s="5">
        <f t="shared" si="323"/>
        <v>1.8383530078185684E-4</v>
      </c>
      <c r="BE173" s="5">
        <f t="shared" si="324"/>
        <v>4.4710583503155459E-4</v>
      </c>
      <c r="BF173" s="5">
        <f t="shared" si="325"/>
        <v>5.4370305069012276E-4</v>
      </c>
      <c r="BG173" s="5">
        <f t="shared" si="326"/>
        <v>4.4078006319448311E-4</v>
      </c>
      <c r="BH173" s="5">
        <f t="shared" si="327"/>
        <v>2.6800529792382594E-4</v>
      </c>
      <c r="BI173" s="5">
        <f t="shared" si="328"/>
        <v>1.3036313701610765E-4</v>
      </c>
      <c r="BJ173" s="8">
        <f t="shared" si="329"/>
        <v>0.60287574928432475</v>
      </c>
      <c r="BK173" s="8">
        <f t="shared" si="330"/>
        <v>0.19508418194426094</v>
      </c>
      <c r="BL173" s="8">
        <f t="shared" si="331"/>
        <v>0.18878868802417609</v>
      </c>
      <c r="BM173" s="8">
        <f t="shared" si="332"/>
        <v>0.71342022902811175</v>
      </c>
      <c r="BN173" s="8">
        <f t="shared" si="333"/>
        <v>0.27372150047791532</v>
      </c>
    </row>
    <row r="174" spans="1:66" x14ac:dyDescent="0.25">
      <c r="A174" t="s">
        <v>99</v>
      </c>
      <c r="B174" t="s">
        <v>395</v>
      </c>
      <c r="C174" t="s">
        <v>103</v>
      </c>
      <c r="D174" s="15">
        <v>44215</v>
      </c>
      <c r="E174">
        <f>VLOOKUP(A174,home!$A$2:$E$405,3,FALSE)</f>
        <v>1.36466165413534</v>
      </c>
      <c r="F174">
        <f>VLOOKUP(B174,home!$B$2:$E$405,3,FALSE)</f>
        <v>1.1599999999999999</v>
      </c>
      <c r="G174">
        <f>VLOOKUP(C174,away!$B$2:$E$405,4,FALSE)</f>
        <v>0.87</v>
      </c>
      <c r="H174">
        <f>VLOOKUP(A174,away!$A$2:$E$405,3,FALSE)</f>
        <v>1.29699248120301</v>
      </c>
      <c r="I174">
        <f>VLOOKUP(C174,away!$B$2:$E$405,3,FALSE)</f>
        <v>0.93</v>
      </c>
      <c r="J174">
        <f>VLOOKUP(B174,home!$B$2:$E$405,4,FALSE)</f>
        <v>0.9</v>
      </c>
      <c r="K174" s="3">
        <f t="shared" si="334"/>
        <v>1.377216541353385</v>
      </c>
      <c r="L174" s="3">
        <f t="shared" si="335"/>
        <v>1.0855827067669195</v>
      </c>
      <c r="M174" s="5">
        <f t="shared" si="280"/>
        <v>8.5196131754478724E-2</v>
      </c>
      <c r="N174" s="5">
        <f t="shared" si="281"/>
        <v>0.11733352191159048</v>
      </c>
      <c r="O174" s="5">
        <f t="shared" si="282"/>
        <v>9.248744731609812E-2</v>
      </c>
      <c r="P174" s="5">
        <f t="shared" si="283"/>
        <v>0.12737524231128006</v>
      </c>
      <c r="Q174" s="5">
        <f t="shared" si="284"/>
        <v>8.079683361594614E-2</v>
      </c>
      <c r="R174" s="5">
        <f t="shared" si="285"/>
        <v>5.0201386699686323E-2</v>
      </c>
      <c r="S174" s="5">
        <f t="shared" si="286"/>
        <v>4.7609122678872087E-2</v>
      </c>
      <c r="T174" s="5">
        <f t="shared" si="287"/>
        <v>8.7711645334995245E-2</v>
      </c>
      <c r="U174" s="5">
        <f t="shared" si="288"/>
        <v>6.9138180161685811E-2</v>
      </c>
      <c r="V174" s="5">
        <f t="shared" si="289"/>
        <v>7.9088404766295833E-3</v>
      </c>
      <c r="W174" s="5">
        <f t="shared" si="290"/>
        <v>3.7091578581619433E-2</v>
      </c>
      <c r="X174" s="5">
        <f t="shared" si="291"/>
        <v>4.0265976274892326E-2</v>
      </c>
      <c r="Y174" s="5">
        <f t="shared" si="292"/>
        <v>2.1856023757555083E-2</v>
      </c>
      <c r="Z174" s="5">
        <f t="shared" si="293"/>
        <v>1.8165919085632774E-2</v>
      </c>
      <c r="AA174" s="5">
        <f t="shared" si="294"/>
        <v>2.5018404253620612E-2</v>
      </c>
      <c r="AB174" s="5">
        <f t="shared" si="295"/>
        <v>1.7227880088176103E-2</v>
      </c>
      <c r="AC174" s="5">
        <f t="shared" si="296"/>
        <v>7.390230426006062E-4</v>
      </c>
      <c r="AD174" s="5">
        <f t="shared" si="297"/>
        <v>1.2770783891878796E-2</v>
      </c>
      <c r="AE174" s="5">
        <f t="shared" si="298"/>
        <v>1.3863742144881157E-2</v>
      </c>
      <c r="AF174" s="5">
        <f t="shared" si="299"/>
        <v>7.5251193617793515E-3</v>
      </c>
      <c r="AG174" s="5">
        <f t="shared" si="300"/>
        <v>2.7230464818348613E-3</v>
      </c>
      <c r="AH174" s="5">
        <f t="shared" si="301"/>
        <v>4.930151902972516E-3</v>
      </c>
      <c r="AI174" s="5">
        <f t="shared" si="302"/>
        <v>6.7898867521586168E-3</v>
      </c>
      <c r="AJ174" s="5">
        <f t="shared" si="303"/>
        <v>4.6755721744945302E-3</v>
      </c>
      <c r="AK174" s="5">
        <f t="shared" si="304"/>
        <v>2.1464251130018284E-3</v>
      </c>
      <c r="AL174" s="5">
        <f t="shared" si="305"/>
        <v>4.419601556378087E-5</v>
      </c>
      <c r="AM174" s="5">
        <f t="shared" si="306"/>
        <v>3.5176269643889669E-3</v>
      </c>
      <c r="AN174" s="5">
        <f t="shared" si="307"/>
        <v>3.8186750013976772E-3</v>
      </c>
      <c r="AO174" s="5">
        <f t="shared" si="308"/>
        <v>2.0727437721402299E-3</v>
      </c>
      <c r="AP174" s="5">
        <f t="shared" si="309"/>
        <v>7.5004493153142215E-4</v>
      </c>
      <c r="AQ174" s="5">
        <f t="shared" si="310"/>
        <v>2.0355895174217244E-4</v>
      </c>
      <c r="AR174" s="5">
        <f t="shared" si="311"/>
        <v>1.0704175295201969E-3</v>
      </c>
      <c r="AS174" s="5">
        <f t="shared" si="312"/>
        <v>1.4741967278098403E-3</v>
      </c>
      <c r="AT174" s="5">
        <f t="shared" si="313"/>
        <v>1.015144059374373E-3</v>
      </c>
      <c r="AU174" s="5">
        <f t="shared" si="314"/>
        <v>4.6602439680900335E-4</v>
      </c>
      <c r="AV174" s="5">
        <f t="shared" si="315"/>
        <v>1.6045412698989815E-4</v>
      </c>
      <c r="AW174" s="5">
        <f t="shared" si="316"/>
        <v>1.8354635473659909E-6</v>
      </c>
      <c r="AX174" s="5">
        <f t="shared" si="317"/>
        <v>8.0742234027786331E-4</v>
      </c>
      <c r="AY174" s="5">
        <f t="shared" si="318"/>
        <v>8.7652372966292354E-4</v>
      </c>
      <c r="AZ174" s="5">
        <f t="shared" si="319"/>
        <v>4.7576950149645598E-4</v>
      </c>
      <c r="BA174" s="5">
        <f t="shared" si="320"/>
        <v>1.7216238107722361E-4</v>
      </c>
      <c r="BB174" s="5">
        <f t="shared" si="321"/>
        <v>4.6724125913312554E-5</v>
      </c>
      <c r="BC174" s="5">
        <f t="shared" si="322"/>
        <v>1.0144580616058443E-5</v>
      </c>
      <c r="BD174" s="5">
        <f t="shared" si="323"/>
        <v>1.9367112651121564E-4</v>
      </c>
      <c r="BE174" s="5">
        <f t="shared" si="324"/>
        <v>2.6672707901379027E-4</v>
      </c>
      <c r="BF174" s="5">
        <f t="shared" si="325"/>
        <v>1.8367047262233166E-4</v>
      </c>
      <c r="BG174" s="5">
        <f t="shared" si="326"/>
        <v>8.4318004351223105E-5</v>
      </c>
      <c r="BH174" s="5">
        <f t="shared" si="327"/>
        <v>2.9031037581602771E-5</v>
      </c>
      <c r="BI174" s="5">
        <f t="shared" si="328"/>
        <v>7.9964050340070215E-6</v>
      </c>
      <c r="BJ174" s="8">
        <f t="shared" si="329"/>
        <v>0.43468966763721711</v>
      </c>
      <c r="BK174" s="8">
        <f t="shared" si="330"/>
        <v>0.26974908000908771</v>
      </c>
      <c r="BL174" s="8">
        <f t="shared" si="331"/>
        <v>0.27756698542751201</v>
      </c>
      <c r="BM174" s="8">
        <f t="shared" si="332"/>
        <v>0.44590640028425427</v>
      </c>
      <c r="BN174" s="8">
        <f t="shared" si="333"/>
        <v>0.55339056360907979</v>
      </c>
    </row>
    <row r="175" spans="1:66" x14ac:dyDescent="0.25">
      <c r="A175" t="s">
        <v>99</v>
      </c>
      <c r="B175" t="s">
        <v>115</v>
      </c>
      <c r="C175" t="s">
        <v>108</v>
      </c>
      <c r="D175" s="15">
        <v>44215</v>
      </c>
      <c r="E175">
        <f>VLOOKUP(A175,home!$A$2:$E$405,3,FALSE)</f>
        <v>1.36466165413534</v>
      </c>
      <c r="F175">
        <f>VLOOKUP(B175,home!$B$2:$E$405,3,FALSE)</f>
        <v>1.1299999999999999</v>
      </c>
      <c r="G175">
        <f>VLOOKUP(C175,away!$B$2:$E$405,4,FALSE)</f>
        <v>0.85</v>
      </c>
      <c r="H175">
        <f>VLOOKUP(A175,away!$A$2:$E$405,3,FALSE)</f>
        <v>1.29699248120301</v>
      </c>
      <c r="I175">
        <f>VLOOKUP(C175,away!$B$2:$E$405,3,FALSE)</f>
        <v>0.79</v>
      </c>
      <c r="J175">
        <f>VLOOKUP(B175,home!$B$2:$E$405,4,FALSE)</f>
        <v>0.84</v>
      </c>
      <c r="K175" s="3">
        <f t="shared" si="334"/>
        <v>1.310757518796994</v>
      </c>
      <c r="L175" s="3">
        <f t="shared" si="335"/>
        <v>0.86068421052631749</v>
      </c>
      <c r="M175" s="5">
        <f t="shared" si="280"/>
        <v>0.11401312229931576</v>
      </c>
      <c r="N175" s="5">
        <f t="shared" si="281"/>
        <v>0.14944355729534933</v>
      </c>
      <c r="O175" s="5">
        <f t="shared" si="282"/>
        <v>9.8129294155827065E-2</v>
      </c>
      <c r="P175" s="5">
        <f t="shared" si="283"/>
        <v>0.12862371012899224</v>
      </c>
      <c r="Q175" s="5">
        <f t="shared" si="284"/>
        <v>9.794213318032427E-2</v>
      </c>
      <c r="R175" s="5">
        <f t="shared" si="285"/>
        <v>4.2229167035006399E-2</v>
      </c>
      <c r="S175" s="5">
        <f t="shared" si="286"/>
        <v>3.6276654988700176E-2</v>
      </c>
      <c r="T175" s="5">
        <f t="shared" si="287"/>
        <v>8.4297247573570849E-2</v>
      </c>
      <c r="U175" s="5">
        <f t="shared" si="288"/>
        <v>5.5352198203668795E-2</v>
      </c>
      <c r="V175" s="5">
        <f t="shared" si="289"/>
        <v>4.5472718516133218E-3</v>
      </c>
      <c r="W175" s="5">
        <f t="shared" si="290"/>
        <v>4.2792795824375514E-2</v>
      </c>
      <c r="X175" s="5">
        <f t="shared" si="291"/>
        <v>3.6831083690316534E-2</v>
      </c>
      <c r="Y175" s="5">
        <f t="shared" si="292"/>
        <v>1.5849966094414407E-2</v>
      </c>
      <c r="Z175" s="5">
        <f t="shared" si="293"/>
        <v>1.2115325763569492E-2</v>
      </c>
      <c r="AA175" s="5">
        <f t="shared" si="294"/>
        <v>1.5880254337273643E-2</v>
      </c>
      <c r="AB175" s="5">
        <f t="shared" si="295"/>
        <v>1.0407581386495003E-2</v>
      </c>
      <c r="AC175" s="5">
        <f t="shared" si="296"/>
        <v>3.2062481313781846E-4</v>
      </c>
      <c r="AD175" s="5">
        <f t="shared" si="297"/>
        <v>1.4022744719286204E-2</v>
      </c>
      <c r="AE175" s="5">
        <f t="shared" si="298"/>
        <v>1.2069154968130935E-2</v>
      </c>
      <c r="AF175" s="5">
        <f t="shared" si="299"/>
        <v>5.1938655577327773E-3</v>
      </c>
      <c r="AG175" s="5">
        <f t="shared" si="300"/>
        <v>1.4900926923790225E-3</v>
      </c>
      <c r="AH175" s="5">
        <f t="shared" si="301"/>
        <v>2.6068673975217405E-3</v>
      </c>
      <c r="AI175" s="5">
        <f t="shared" si="302"/>
        <v>3.4169710418083736E-3</v>
      </c>
      <c r="AJ175" s="5">
        <f t="shared" si="303"/>
        <v>2.2394102422809621E-3</v>
      </c>
      <c r="AK175" s="5">
        <f t="shared" si="304"/>
        <v>9.7844127091358934E-4</v>
      </c>
      <c r="AL175" s="5">
        <f t="shared" si="305"/>
        <v>1.4468493518468814E-5</v>
      </c>
      <c r="AM175" s="5">
        <f t="shared" si="306"/>
        <v>3.6760836149950455E-3</v>
      </c>
      <c r="AN175" s="5">
        <f t="shared" si="307"/>
        <v>3.1639471240007418E-3</v>
      </c>
      <c r="AO175" s="5">
        <f t="shared" si="308"/>
        <v>1.3615796662837956E-3</v>
      </c>
      <c r="AP175" s="5">
        <f t="shared" si="309"/>
        <v>3.9063004004805189E-4</v>
      </c>
      <c r="AQ175" s="5">
        <f t="shared" si="310"/>
        <v>8.4052276906655321E-5</v>
      </c>
      <c r="AR175" s="5">
        <f t="shared" si="311"/>
        <v>4.4873792159655915E-4</v>
      </c>
      <c r="AS175" s="5">
        <f t="shared" si="312"/>
        <v>5.8818660470202585E-4</v>
      </c>
      <c r="AT175" s="5">
        <f t="shared" si="313"/>
        <v>3.8548500728442792E-4</v>
      </c>
      <c r="AU175" s="5">
        <f t="shared" si="314"/>
        <v>1.6842579056052591E-4</v>
      </c>
      <c r="AV175" s="5">
        <f t="shared" si="315"/>
        <v>5.5191342834134278E-5</v>
      </c>
      <c r="AW175" s="5">
        <f t="shared" si="316"/>
        <v>4.5340573250397937E-7</v>
      </c>
      <c r="AX175" s="5">
        <f t="shared" si="317"/>
        <v>8.0307570634686424E-4</v>
      </c>
      <c r="AY175" s="5">
        <f t="shared" si="318"/>
        <v>6.9119458031001565E-4</v>
      </c>
      <c r="AZ175" s="5">
        <f t="shared" si="319"/>
        <v>2.9745013083709755E-4</v>
      </c>
      <c r="BA175" s="5">
        <f t="shared" si="320"/>
        <v>8.5336877010159072E-5</v>
      </c>
      <c r="BB175" s="5">
        <f t="shared" si="321"/>
        <v>1.8362025654567553E-5</v>
      </c>
      <c r="BC175" s="5">
        <f t="shared" si="322"/>
        <v>3.1607811108330931E-6</v>
      </c>
      <c r="BD175" s="5">
        <f t="shared" si="323"/>
        <v>6.4370273963759145E-5</v>
      </c>
      <c r="BE175" s="5">
        <f t="shared" si="324"/>
        <v>8.437382058501968E-5</v>
      </c>
      <c r="BF175" s="5">
        <f t="shared" si="325"/>
        <v>5.5296809860721576E-5</v>
      </c>
      <c r="BG175" s="5">
        <f t="shared" si="326"/>
        <v>2.4160236430142848E-5</v>
      </c>
      <c r="BH175" s="5">
        <f t="shared" si="327"/>
        <v>7.9170528891806963E-6</v>
      </c>
      <c r="BI175" s="5">
        <f t="shared" si="328"/>
        <v>2.0754673202414115E-6</v>
      </c>
      <c r="BJ175" s="8">
        <f t="shared" si="329"/>
        <v>0.47050751441938377</v>
      </c>
      <c r="BK175" s="8">
        <f t="shared" si="330"/>
        <v>0.28448704715558781</v>
      </c>
      <c r="BL175" s="8">
        <f t="shared" si="331"/>
        <v>0.23312440539882232</v>
      </c>
      <c r="BM175" s="8">
        <f t="shared" si="332"/>
        <v>0.36916256746797083</v>
      </c>
      <c r="BN175" s="8">
        <f t="shared" si="333"/>
        <v>0.63038098409481513</v>
      </c>
    </row>
    <row r="176" spans="1:66" x14ac:dyDescent="0.25">
      <c r="A176" t="s">
        <v>99</v>
      </c>
      <c r="B176" t="s">
        <v>109</v>
      </c>
      <c r="C176" t="s">
        <v>100</v>
      </c>
      <c r="D176" s="15">
        <v>44215</v>
      </c>
      <c r="E176">
        <f>VLOOKUP(A176,home!$A$2:$E$405,3,FALSE)</f>
        <v>1.36466165413534</v>
      </c>
      <c r="F176">
        <f>VLOOKUP(B176,home!$B$2:$E$405,3,FALSE)</f>
        <v>1.1000000000000001</v>
      </c>
      <c r="G176">
        <f>VLOOKUP(C176,away!$B$2:$E$405,4,FALSE)</f>
        <v>1.1299999999999999</v>
      </c>
      <c r="H176">
        <f>VLOOKUP(A176,away!$A$2:$E$405,3,FALSE)</f>
        <v>1.29699248120301</v>
      </c>
      <c r="I176">
        <f>VLOOKUP(C176,away!$B$2:$E$405,3,FALSE)</f>
        <v>0.68</v>
      </c>
      <c r="J176">
        <f>VLOOKUP(B176,home!$B$2:$E$405,4,FALSE)</f>
        <v>0.77</v>
      </c>
      <c r="K176" s="3">
        <f t="shared" si="334"/>
        <v>1.6962744360902278</v>
      </c>
      <c r="L176" s="3">
        <f t="shared" si="335"/>
        <v>0.67910526315789621</v>
      </c>
      <c r="M176" s="5">
        <f t="shared" si="280"/>
        <v>9.2979178383217106E-2</v>
      </c>
      <c r="N176" s="5">
        <f t="shared" si="281"/>
        <v>0.15771820338012427</v>
      </c>
      <c r="O176" s="5">
        <f t="shared" si="282"/>
        <v>6.314264940413962E-2</v>
      </c>
      <c r="P176" s="5">
        <f t="shared" si="283"/>
        <v>0.10710726201124988</v>
      </c>
      <c r="Q176" s="5">
        <f t="shared" si="284"/>
        <v>0.13376667824989213</v>
      </c>
      <c r="R176" s="5">
        <f t="shared" si="285"/>
        <v>2.1440252770042509E-2</v>
      </c>
      <c r="S176" s="5">
        <f t="shared" si="286"/>
        <v>3.0845523091913143E-2</v>
      </c>
      <c r="T176" s="5">
        <f t="shared" si="287"/>
        <v>9.0841655234650612E-2</v>
      </c>
      <c r="U176" s="5">
        <f t="shared" si="288"/>
        <v>3.6368552677135797E-2</v>
      </c>
      <c r="V176" s="5">
        <f t="shared" si="289"/>
        <v>3.9480518125167416E-3</v>
      </c>
      <c r="W176" s="5">
        <f t="shared" si="290"/>
        <v>7.5634998905332887E-2</v>
      </c>
      <c r="X176" s="5">
        <f t="shared" si="291"/>
        <v>5.1364125835553283E-2</v>
      </c>
      <c r="Y176" s="5">
        <f t="shared" si="292"/>
        <v>1.7440824096214353E-2</v>
      </c>
      <c r="Z176" s="5">
        <f t="shared" si="293"/>
        <v>4.8533961665238436E-3</v>
      </c>
      <c r="AA176" s="5">
        <f t="shared" si="294"/>
        <v>8.2326918454927039E-3</v>
      </c>
      <c r="AB176" s="5">
        <f t="shared" si="295"/>
        <v>6.9824523588588793E-3</v>
      </c>
      <c r="AC176" s="5">
        <f t="shared" si="296"/>
        <v>2.8424712074673255E-4</v>
      </c>
      <c r="AD176" s="5">
        <f t="shared" si="297"/>
        <v>3.2074428779207138E-2</v>
      </c>
      <c r="AE176" s="5">
        <f t="shared" si="298"/>
        <v>2.1781913396742663E-2</v>
      </c>
      <c r="AF176" s="5">
        <f t="shared" si="299"/>
        <v>7.396106014688715E-3</v>
      </c>
      <c r="AG176" s="5">
        <f t="shared" si="300"/>
        <v>1.6742448404829596E-3</v>
      </c>
      <c r="AH176" s="5">
        <f t="shared" si="301"/>
        <v>8.2399172021917482E-4</v>
      </c>
      <c r="AI176" s="5">
        <f t="shared" si="302"/>
        <v>1.3977160905577974E-3</v>
      </c>
      <c r="AJ176" s="5">
        <f t="shared" si="303"/>
        <v>1.1854550366625831E-3</v>
      </c>
      <c r="AK176" s="5">
        <f t="shared" si="304"/>
        <v>6.7028569127504779E-4</v>
      </c>
      <c r="AL176" s="5">
        <f t="shared" si="305"/>
        <v>1.3097526292299016E-5</v>
      </c>
      <c r="AM176" s="5">
        <f t="shared" si="306"/>
        <v>1.0881406718073144E-2</v>
      </c>
      <c r="AN176" s="5">
        <f t="shared" si="307"/>
        <v>7.3896205728051613E-3</v>
      </c>
      <c r="AO176" s="5">
        <f t="shared" si="308"/>
        <v>2.5091651118659265E-3</v>
      </c>
      <c r="AP176" s="5">
        <f t="shared" si="309"/>
        <v>5.6799574453344072E-4</v>
      </c>
      <c r="AQ176" s="5">
        <f t="shared" si="310"/>
        <v>9.6432224890986856E-5</v>
      </c>
      <c r="AR176" s="5">
        <f t="shared" si="311"/>
        <v>1.1191542279987411E-4</v>
      </c>
      <c r="AS176" s="5">
        <f t="shared" si="312"/>
        <v>1.8983927069965586E-4</v>
      </c>
      <c r="AT176" s="5">
        <f t="shared" si="313"/>
        <v>1.6100975092691946E-4</v>
      </c>
      <c r="AU176" s="5">
        <f t="shared" si="314"/>
        <v>9.1038908152862771E-5</v>
      </c>
      <c r="AV176" s="5">
        <f t="shared" si="315"/>
        <v>3.8606743147316839E-5</v>
      </c>
      <c r="AW176" s="5">
        <f t="shared" si="316"/>
        <v>4.1910224916362061E-7</v>
      </c>
      <c r="AX176" s="5">
        <f t="shared" si="317"/>
        <v>3.0763086740946562E-3</v>
      </c>
      <c r="AY176" s="5">
        <f t="shared" si="318"/>
        <v>2.0891374116759702E-3</v>
      </c>
      <c r="AZ176" s="5">
        <f t="shared" si="319"/>
        <v>7.0937210586460788E-4</v>
      </c>
      <c r="BA176" s="5">
        <f t="shared" si="320"/>
        <v>1.6057944354335184E-4</v>
      </c>
      <c r="BB176" s="5">
        <f t="shared" si="321"/>
        <v>2.7262586316314124E-5</v>
      </c>
      <c r="BC176" s="5">
        <f t="shared" si="322"/>
        <v>3.7028331709410741E-6</v>
      </c>
      <c r="BD176" s="5">
        <f t="shared" si="323"/>
        <v>1.2667058775322611E-5</v>
      </c>
      <c r="BE176" s="5">
        <f t="shared" si="324"/>
        <v>2.1486807981032131E-5</v>
      </c>
      <c r="BF176" s="5">
        <f t="shared" si="325"/>
        <v>1.8223761545702148E-5</v>
      </c>
      <c r="BG176" s="5">
        <f t="shared" si="326"/>
        <v>1.0304166946459561E-5</v>
      </c>
      <c r="BH176" s="5">
        <f t="shared" si="327"/>
        <v>4.3696737441213149E-6</v>
      </c>
      <c r="BI176" s="5">
        <f t="shared" si="328"/>
        <v>1.4824331732415303E-6</v>
      </c>
      <c r="BJ176" s="8">
        <f t="shared" si="329"/>
        <v>0.61720416215972362</v>
      </c>
      <c r="BK176" s="8">
        <f t="shared" si="330"/>
        <v>0.23726649735761185</v>
      </c>
      <c r="BL176" s="8">
        <f t="shared" si="331"/>
        <v>0.14090499159227665</v>
      </c>
      <c r="BM176" s="8">
        <f t="shared" si="332"/>
        <v>0.42198610476804338</v>
      </c>
      <c r="BN176" s="8">
        <f t="shared" si="333"/>
        <v>0.57615422419866547</v>
      </c>
    </row>
    <row r="177" spans="1:66" x14ac:dyDescent="0.25">
      <c r="A177" t="s">
        <v>99</v>
      </c>
      <c r="B177" t="s">
        <v>101</v>
      </c>
      <c r="C177" t="s">
        <v>116</v>
      </c>
      <c r="D177" s="15">
        <v>44215</v>
      </c>
      <c r="E177">
        <f>VLOOKUP(A177,home!$A$2:$E$405,3,FALSE)</f>
        <v>1.36466165413534</v>
      </c>
      <c r="F177">
        <f>VLOOKUP(B177,home!$B$2:$E$405,3,FALSE)</f>
        <v>0.73</v>
      </c>
      <c r="G177">
        <f>VLOOKUP(C177,away!$B$2:$E$405,4,FALSE)</f>
        <v>1.61</v>
      </c>
      <c r="H177">
        <f>VLOOKUP(A177,away!$A$2:$E$405,3,FALSE)</f>
        <v>1.29699248120301</v>
      </c>
      <c r="I177">
        <f>VLOOKUP(C177,away!$B$2:$E$405,3,FALSE)</f>
        <v>0.81</v>
      </c>
      <c r="J177">
        <f>VLOOKUP(B177,home!$B$2:$E$405,4,FALSE)</f>
        <v>0.84</v>
      </c>
      <c r="K177" s="3">
        <f t="shared" si="334"/>
        <v>1.6038868421052652</v>
      </c>
      <c r="L177" s="3">
        <f t="shared" si="335"/>
        <v>0.88247368421052796</v>
      </c>
      <c r="M177" s="5">
        <f t="shared" si="280"/>
        <v>8.321226498655683E-2</v>
      </c>
      <c r="N177" s="5">
        <f t="shared" si="281"/>
        <v>0.13346305691371516</v>
      </c>
      <c r="O177" s="5">
        <f t="shared" si="282"/>
        <v>7.3432634054189538E-2</v>
      </c>
      <c r="P177" s="5">
        <f t="shared" si="283"/>
        <v>0.1177776355406456</v>
      </c>
      <c r="Q177" s="5">
        <f t="shared" si="284"/>
        <v>0.10702982044552696</v>
      </c>
      <c r="R177" s="5">
        <f t="shared" si="285"/>
        <v>3.2401183557542061E-2</v>
      </c>
      <c r="S177" s="5">
        <f t="shared" si="286"/>
        <v>4.1675260959986297E-2</v>
      </c>
      <c r="T177" s="5">
        <f t="shared" si="287"/>
        <v>9.4450999968955479E-2</v>
      </c>
      <c r="U177" s="5">
        <f t="shared" si="288"/>
        <v>5.1967831976579171E-2</v>
      </c>
      <c r="V177" s="5">
        <f t="shared" si="289"/>
        <v>6.5540734853069644E-3</v>
      </c>
      <c r="W177" s="5">
        <f t="shared" si="290"/>
        <v>5.7221240241823262E-2</v>
      </c>
      <c r="X177" s="5">
        <f t="shared" si="291"/>
        <v>5.0496238691297497E-2</v>
      </c>
      <c r="Y177" s="5">
        <f t="shared" si="292"/>
        <v>2.2280800898341755E-2</v>
      </c>
      <c r="Z177" s="5">
        <f t="shared" si="293"/>
        <v>9.531063942268575E-3</v>
      </c>
      <c r="AA177" s="5">
        <f t="shared" si="294"/>
        <v>1.5286748048268503E-2</v>
      </c>
      <c r="AB177" s="5">
        <f t="shared" si="295"/>
        <v>1.2259107026598099E-2</v>
      </c>
      <c r="AC177" s="5">
        <f t="shared" si="296"/>
        <v>5.7978478171441929E-4</v>
      </c>
      <c r="AD177" s="5">
        <f t="shared" si="297"/>
        <v>2.2944098578201153E-2</v>
      </c>
      <c r="AE177" s="5">
        <f t="shared" si="298"/>
        <v>2.0247563203194711E-2</v>
      </c>
      <c r="AF177" s="5">
        <f t="shared" si="299"/>
        <v>8.9339708481043778E-3</v>
      </c>
      <c r="AG177" s="5">
        <f t="shared" si="300"/>
        <v>2.6279980563187087E-3</v>
      </c>
      <c r="AH177" s="5">
        <f t="shared" si="301"/>
        <v>2.1027282778949669E-3</v>
      </c>
      <c r="AI177" s="5">
        <f t="shared" si="302"/>
        <v>3.3725382174384006E-3</v>
      </c>
      <c r="AJ177" s="5">
        <f t="shared" si="303"/>
        <v>2.7045848357232986E-3</v>
      </c>
      <c r="AK177" s="5">
        <f t="shared" si="304"/>
        <v>1.4459493437913428E-3</v>
      </c>
      <c r="AL177" s="5">
        <f t="shared" si="305"/>
        <v>3.2824815295584316E-5</v>
      </c>
      <c r="AM177" s="5">
        <f t="shared" si="306"/>
        <v>7.3599475627085902E-3</v>
      </c>
      <c r="AN177" s="5">
        <f t="shared" si="307"/>
        <v>6.4949600412597458E-3</v>
      </c>
      <c r="AO177" s="5">
        <f t="shared" si="308"/>
        <v>2.8658156582053252E-3</v>
      </c>
      <c r="AP177" s="5">
        <f t="shared" si="309"/>
        <v>8.430023007215576E-4</v>
      </c>
      <c r="AQ177" s="5">
        <f t="shared" si="310"/>
        <v>1.8598183652892607E-4</v>
      </c>
      <c r="AR177" s="5">
        <f t="shared" si="311"/>
        <v>3.711204740575261E-4</v>
      </c>
      <c r="AS177" s="5">
        <f t="shared" si="312"/>
        <v>5.9523524517673455E-4</v>
      </c>
      <c r="AT177" s="5">
        <f t="shared" si="313"/>
        <v>4.7734498884813309E-4</v>
      </c>
      <c r="AU177" s="5">
        <f t="shared" si="314"/>
        <v>2.5520244891946839E-4</v>
      </c>
      <c r="AV177" s="5">
        <f t="shared" si="315"/>
        <v>1.0232896247374408E-4</v>
      </c>
      <c r="AW177" s="5">
        <f t="shared" si="316"/>
        <v>1.290551316495934E-6</v>
      </c>
      <c r="AX177" s="5">
        <f t="shared" si="317"/>
        <v>1.9674205090688388E-3</v>
      </c>
      <c r="AY177" s="5">
        <f t="shared" si="318"/>
        <v>1.7361968250293306E-3</v>
      </c>
      <c r="AZ177" s="5">
        <f t="shared" si="319"/>
        <v>7.6607400434912745E-4</v>
      </c>
      <c r="BA177" s="5">
        <f t="shared" si="320"/>
        <v>2.2534671633196217E-4</v>
      </c>
      <c r="BB177" s="5">
        <f t="shared" si="321"/>
        <v>4.9715636746552845E-5</v>
      </c>
      <c r="BC177" s="5">
        <f t="shared" si="322"/>
        <v>8.7745482245205619E-6</v>
      </c>
      <c r="BD177" s="5">
        <f t="shared" si="323"/>
        <v>5.4584008671250429E-5</v>
      </c>
      <c r="BE177" s="5">
        <f t="shared" si="324"/>
        <v>8.7546573297178263E-5</v>
      </c>
      <c r="BF177" s="5">
        <f t="shared" si="325"/>
        <v>7.0207398491374203E-5</v>
      </c>
      <c r="BG177" s="5">
        <f t="shared" si="326"/>
        <v>3.7534907552918704E-5</v>
      </c>
      <c r="BH177" s="5">
        <f t="shared" si="327"/>
        <v>1.505043608594096E-5</v>
      </c>
      <c r="BI177" s="5">
        <f t="shared" si="328"/>
        <v>4.8278392812373948E-6</v>
      </c>
      <c r="BJ177" s="8">
        <f t="shared" si="329"/>
        <v>0.54219902348465387</v>
      </c>
      <c r="BK177" s="8">
        <f t="shared" si="330"/>
        <v>0.25156804139453504</v>
      </c>
      <c r="BL177" s="8">
        <f t="shared" si="331"/>
        <v>0.19704428862088091</v>
      </c>
      <c r="BM177" s="8">
        <f t="shared" si="332"/>
        <v>0.4512909156704491</v>
      </c>
      <c r="BN177" s="8">
        <f t="shared" si="333"/>
        <v>0.54731659549817624</v>
      </c>
    </row>
    <row r="178" spans="1:66" x14ac:dyDescent="0.25">
      <c r="A178" t="s">
        <v>122</v>
      </c>
      <c r="B178" t="s">
        <v>135</v>
      </c>
      <c r="C178" t="s">
        <v>136</v>
      </c>
      <c r="D178" s="15">
        <v>44215</v>
      </c>
      <c r="E178">
        <f>VLOOKUP(A178,home!$A$2:$E$405,3,FALSE)</f>
        <v>1.35943060498221</v>
      </c>
      <c r="F178">
        <f>VLOOKUP(B178,home!$B$2:$E$405,3,FALSE)</f>
        <v>0.51</v>
      </c>
      <c r="G178">
        <f>VLOOKUP(C178,away!$B$2:$E$405,4,FALSE)</f>
        <v>1.18</v>
      </c>
      <c r="H178">
        <f>VLOOKUP(A178,away!$A$2:$E$405,3,FALSE)</f>
        <v>1.17437722419929</v>
      </c>
      <c r="I178">
        <f>VLOOKUP(C178,away!$B$2:$E$405,3,FALSE)</f>
        <v>1.32</v>
      </c>
      <c r="J178">
        <f>VLOOKUP(B178,home!$B$2:$E$405,4,FALSE)</f>
        <v>1.1100000000000001</v>
      </c>
      <c r="K178" s="3">
        <f t="shared" si="334"/>
        <v>0.818105338078294</v>
      </c>
      <c r="L178" s="3">
        <f t="shared" si="335"/>
        <v>1.7206975088968</v>
      </c>
      <c r="M178" s="5">
        <f t="shared" si="280"/>
        <v>7.8960871476997443E-2</v>
      </c>
      <c r="N178" s="5">
        <f t="shared" si="281"/>
        <v>6.4598310454645716E-2</v>
      </c>
      <c r="O178" s="5">
        <f t="shared" si="282"/>
        <v>0.13586777485078991</v>
      </c>
      <c r="P178" s="5">
        <f t="shared" si="283"/>
        <v>0.11115415187825099</v>
      </c>
      <c r="Q178" s="5">
        <f t="shared" si="284"/>
        <v>2.6424111306892258E-2</v>
      </c>
      <c r="R178" s="5">
        <f t="shared" si="285"/>
        <v>0.11689367086255276</v>
      </c>
      <c r="S178" s="5">
        <f t="shared" si="286"/>
        <v>3.9118253283756399E-2</v>
      </c>
      <c r="T178" s="5">
        <f t="shared" si="287"/>
        <v>4.5467902500581275E-2</v>
      </c>
      <c r="U178" s="5">
        <f t="shared" si="288"/>
        <v>9.5631336120221538E-2</v>
      </c>
      <c r="V178" s="5">
        <f t="shared" si="289"/>
        <v>6.1185808241761572E-3</v>
      </c>
      <c r="W178" s="5">
        <f t="shared" si="290"/>
        <v>7.2059021713811898E-3</v>
      </c>
      <c r="X178" s="5">
        <f t="shared" si="291"/>
        <v>1.2399177915649654E-2</v>
      </c>
      <c r="Y178" s="5">
        <f t="shared" si="292"/>
        <v>1.0667617275913291E-2</v>
      </c>
      <c r="Z178" s="5">
        <f t="shared" si="293"/>
        <v>6.704621608633235E-2</v>
      </c>
      <c r="AA178" s="5">
        <f t="shared" si="294"/>
        <v>5.4850867278179269E-2</v>
      </c>
      <c r="AB178" s="5">
        <f t="shared" si="295"/>
        <v>2.243689365925124E-2</v>
      </c>
      <c r="AC178" s="5">
        <f t="shared" si="296"/>
        <v>5.3832490818566054E-4</v>
      </c>
      <c r="AD178" s="5">
        <f t="shared" si="297"/>
        <v>1.4737967580192297E-3</v>
      </c>
      <c r="AE178" s="5">
        <f t="shared" si="298"/>
        <v>2.5359584101438686E-3</v>
      </c>
      <c r="AF178" s="5">
        <f t="shared" si="299"/>
        <v>2.1818086595002226E-3</v>
      </c>
      <c r="AG178" s="5">
        <f t="shared" si="300"/>
        <v>1.2514109084305E-3</v>
      </c>
      <c r="AH178" s="5">
        <f t="shared" si="301"/>
        <v>2.8841564250177146E-2</v>
      </c>
      <c r="AI178" s="5">
        <f t="shared" si="302"/>
        <v>2.359543767159801E-2</v>
      </c>
      <c r="AJ178" s="5">
        <f t="shared" si="303"/>
        <v>9.6517767567140013E-3</v>
      </c>
      <c r="AK178" s="5">
        <f t="shared" si="304"/>
        <v>2.6320566955359099E-3</v>
      </c>
      <c r="AL178" s="5">
        <f t="shared" si="305"/>
        <v>3.0312253390843532E-5</v>
      </c>
      <c r="AM178" s="5">
        <f t="shared" si="306"/>
        <v>2.4114419899560317E-4</v>
      </c>
      <c r="AN178" s="5">
        <f t="shared" si="307"/>
        <v>4.1493622249664863E-4</v>
      </c>
      <c r="AO178" s="5">
        <f t="shared" si="308"/>
        <v>3.5698986220051589E-4</v>
      </c>
      <c r="AP178" s="5">
        <f t="shared" si="309"/>
        <v>2.0475718886327991E-4</v>
      </c>
      <c r="AQ178" s="5">
        <f t="shared" si="310"/>
        <v>8.8081296201439311E-5</v>
      </c>
      <c r="AR178" s="5">
        <f t="shared" si="311"/>
        <v>9.9255215515933557E-3</v>
      </c>
      <c r="AS178" s="5">
        <f t="shared" si="312"/>
        <v>8.1201221645696743E-3</v>
      </c>
      <c r="AT178" s="5">
        <f t="shared" si="313"/>
        <v>3.3215576443411609E-3</v>
      </c>
      <c r="AU178" s="5">
        <f t="shared" si="314"/>
        <v>9.0579467985675587E-4</v>
      </c>
      <c r="AV178" s="5">
        <f t="shared" si="315"/>
        <v>1.8525886569843277E-4</v>
      </c>
      <c r="AW178" s="5">
        <f t="shared" si="316"/>
        <v>1.1853032584905721E-6</v>
      </c>
      <c r="AX178" s="5">
        <f t="shared" si="317"/>
        <v>3.2880226074152878E-5</v>
      </c>
      <c r="AY178" s="5">
        <f t="shared" si="318"/>
        <v>5.6576923097758471E-5</v>
      </c>
      <c r="AZ178" s="5">
        <f t="shared" si="319"/>
        <v>4.8675885317679427E-5</v>
      </c>
      <c r="BA178" s="5">
        <f t="shared" si="320"/>
        <v>2.7918824869825777E-5</v>
      </c>
      <c r="BB178" s="5">
        <f t="shared" si="321"/>
        <v>1.2009963101208806E-5</v>
      </c>
      <c r="BC178" s="5">
        <f t="shared" si="322"/>
        <v>4.1331027180384919E-6</v>
      </c>
      <c r="BD178" s="5">
        <f t="shared" si="323"/>
        <v>2.8464700347213667E-3</v>
      </c>
      <c r="BE178" s="5">
        <f t="shared" si="324"/>
        <v>2.3287123300854569E-3</v>
      </c>
      <c r="BF178" s="5">
        <f t="shared" si="325"/>
        <v>9.5256599404582715E-4</v>
      </c>
      <c r="BG178" s="5">
        <f t="shared" si="326"/>
        <v>2.5976644153358257E-4</v>
      </c>
      <c r="BH178" s="5">
        <f t="shared" si="327"/>
        <v>5.3129078118056727E-5</v>
      </c>
      <c r="BI178" s="5">
        <f t="shared" si="328"/>
        <v>8.6930364831121801E-6</v>
      </c>
      <c r="BJ178" s="8">
        <f t="shared" si="329"/>
        <v>0.17569410005509337</v>
      </c>
      <c r="BK178" s="8">
        <f t="shared" si="330"/>
        <v>0.23597707154785527</v>
      </c>
      <c r="BL178" s="8">
        <f t="shared" si="331"/>
        <v>0.51930896996606657</v>
      </c>
      <c r="BM178" s="8">
        <f t="shared" si="332"/>
        <v>0.46407207520537919</v>
      </c>
      <c r="BN178" s="8">
        <f t="shared" si="333"/>
        <v>0.53389889083012909</v>
      </c>
    </row>
    <row r="179" spans="1:66" x14ac:dyDescent="0.25">
      <c r="A179" t="s">
        <v>122</v>
      </c>
      <c r="B179" t="s">
        <v>126</v>
      </c>
      <c r="C179" t="s">
        <v>139</v>
      </c>
      <c r="D179" s="15">
        <v>44215</v>
      </c>
      <c r="E179">
        <f>VLOOKUP(A179,home!$A$2:$E$405,3,FALSE)</f>
        <v>1.35943060498221</v>
      </c>
      <c r="F179">
        <f>VLOOKUP(B179,home!$B$2:$E$405,3,FALSE)</f>
        <v>1.1000000000000001</v>
      </c>
      <c r="G179">
        <f>VLOOKUP(C179,away!$B$2:$E$405,4,FALSE)</f>
        <v>0.85</v>
      </c>
      <c r="H179">
        <f>VLOOKUP(A179,away!$A$2:$E$405,3,FALSE)</f>
        <v>1.17437722419929</v>
      </c>
      <c r="I179">
        <f>VLOOKUP(C179,away!$B$2:$E$405,3,FALSE)</f>
        <v>1.08</v>
      </c>
      <c r="J179">
        <f>VLOOKUP(B179,home!$B$2:$E$405,4,FALSE)</f>
        <v>0.92</v>
      </c>
      <c r="K179" s="3">
        <f t="shared" si="334"/>
        <v>1.2710676156583665</v>
      </c>
      <c r="L179" s="3">
        <f t="shared" si="335"/>
        <v>1.1668612099644147</v>
      </c>
      <c r="M179" s="5">
        <f t="shared" si="280"/>
        <v>8.7341563863072208E-2</v>
      </c>
      <c r="N179" s="5">
        <f t="shared" si="281"/>
        <v>0.11101703332730814</v>
      </c>
      <c r="O179" s="5">
        <f t="shared" si="282"/>
        <v>0.10191548288944864</v>
      </c>
      <c r="P179" s="5">
        <f t="shared" si="283"/>
        <v>0.12954146983496254</v>
      </c>
      <c r="Q179" s="5">
        <f t="shared" si="284"/>
        <v>7.0555077924403492E-2</v>
      </c>
      <c r="R179" s="5">
        <f t="shared" si="285"/>
        <v>5.9460611839244823E-2</v>
      </c>
      <c r="S179" s="5">
        <f t="shared" si="286"/>
        <v>4.8032665276381288E-2</v>
      </c>
      <c r="T179" s="5">
        <f t="shared" si="287"/>
        <v>8.2327983596003018E-2</v>
      </c>
      <c r="U179" s="5">
        <f t="shared" si="288"/>
        <v>7.557845811609655E-2</v>
      </c>
      <c r="V179" s="5">
        <f t="shared" si="289"/>
        <v>7.9155670689589671E-3</v>
      </c>
      <c r="W179" s="5">
        <f t="shared" si="290"/>
        <v>2.989342488998727E-2</v>
      </c>
      <c r="X179" s="5">
        <f t="shared" si="291"/>
        <v>3.4881477937110897E-2</v>
      </c>
      <c r="Y179" s="5">
        <f t="shared" si="292"/>
        <v>2.035092177552213E-2</v>
      </c>
      <c r="Z179" s="5">
        <f t="shared" si="293"/>
        <v>2.3127427158655199E-2</v>
      </c>
      <c r="AA179" s="5">
        <f t="shared" si="294"/>
        <v>2.9396523694864413E-2</v>
      </c>
      <c r="AB179" s="5">
        <f t="shared" si="295"/>
        <v>1.8682484640737993E-2</v>
      </c>
      <c r="AC179" s="5">
        <f t="shared" si="296"/>
        <v>7.337530290115581E-4</v>
      </c>
      <c r="AD179" s="5">
        <f t="shared" si="297"/>
        <v>9.4991410746946489E-3</v>
      </c>
      <c r="AE179" s="5">
        <f t="shared" si="298"/>
        <v>1.108417924804087E-2</v>
      </c>
      <c r="AF179" s="5">
        <f t="shared" si="299"/>
        <v>6.4668494044157129E-3</v>
      </c>
      <c r="AG179" s="5">
        <f t="shared" si="300"/>
        <v>2.5153052402313906E-3</v>
      </c>
      <c r="AH179" s="5">
        <f t="shared" si="301"/>
        <v>6.7466244094280666E-3</v>
      </c>
      <c r="AI179" s="5">
        <f t="shared" si="302"/>
        <v>8.5754158018342668E-3</v>
      </c>
      <c r="AJ179" s="5">
        <f t="shared" si="303"/>
        <v>5.4499666582582809E-3</v>
      </c>
      <c r="AK179" s="5">
        <f t="shared" si="304"/>
        <v>2.3090920419099833E-3</v>
      </c>
      <c r="AL179" s="5">
        <f t="shared" si="305"/>
        <v>4.3530910906531409E-5</v>
      </c>
      <c r="AM179" s="5">
        <f t="shared" si="306"/>
        <v>2.4148101193229138E-3</v>
      </c>
      <c r="AN179" s="5">
        <f t="shared" si="307"/>
        <v>2.8177482576674478E-3</v>
      </c>
      <c r="AO179" s="5">
        <f t="shared" si="308"/>
        <v>1.6439605706584798E-3</v>
      </c>
      <c r="AP179" s="5">
        <f t="shared" si="309"/>
        <v>6.3942460687078093E-4</v>
      </c>
      <c r="AQ179" s="5">
        <f t="shared" si="310"/>
        <v>1.865299426135649E-4</v>
      </c>
      <c r="AR179" s="5">
        <f t="shared" si="311"/>
        <v>1.574474864312137E-3</v>
      </c>
      <c r="AS179" s="5">
        <f t="shared" si="312"/>
        <v>2.001264011695258E-3</v>
      </c>
      <c r="AT179" s="5">
        <f t="shared" si="313"/>
        <v>1.2718709378241946E-3</v>
      </c>
      <c r="AU179" s="5">
        <f t="shared" si="314"/>
        <v>5.3887798678845661E-4</v>
      </c>
      <c r="AV179" s="5">
        <f t="shared" si="315"/>
        <v>1.7123758944949613E-4</v>
      </c>
      <c r="AW179" s="5">
        <f t="shared" si="316"/>
        <v>1.7934245521815776E-6</v>
      </c>
      <c r="AX179" s="5">
        <f t="shared" si="317"/>
        <v>5.1156449010591185E-4</v>
      </c>
      <c r="AY179" s="5">
        <f t="shared" si="318"/>
        <v>5.9692475989981319E-4</v>
      </c>
      <c r="AZ179" s="5">
        <f t="shared" si="319"/>
        <v>3.4826417379720686E-4</v>
      </c>
      <c r="BA179" s="5">
        <f t="shared" si="320"/>
        <v>1.3545865174142198E-4</v>
      </c>
      <c r="BB179" s="5">
        <f t="shared" si="321"/>
        <v>3.9515361567785969E-5</v>
      </c>
      <c r="BC179" s="5">
        <f t="shared" si="322"/>
        <v>9.2217885222336092E-6</v>
      </c>
      <c r="BD179" s="5">
        <f t="shared" si="323"/>
        <v>3.0619894087163645E-4</v>
      </c>
      <c r="BE179" s="5">
        <f t="shared" si="324"/>
        <v>3.8919955769082805E-4</v>
      </c>
      <c r="BF179" s="5">
        <f t="shared" si="325"/>
        <v>2.4734947690468583E-4</v>
      </c>
      <c r="BG179" s="5">
        <f t="shared" si="326"/>
        <v>1.0479930328119444E-4</v>
      </c>
      <c r="BH179" s="5">
        <f t="shared" si="327"/>
        <v>3.3301750136071469E-5</v>
      </c>
      <c r="BI179" s="5">
        <f t="shared" si="328"/>
        <v>8.4657552285413999E-6</v>
      </c>
      <c r="BJ179" s="8">
        <f t="shared" si="329"/>
        <v>0.38793481714048511</v>
      </c>
      <c r="BK179" s="8">
        <f t="shared" si="330"/>
        <v>0.2742054747431929</v>
      </c>
      <c r="BL179" s="8">
        <f t="shared" si="331"/>
        <v>0.31476170026600547</v>
      </c>
      <c r="BM179" s="8">
        <f t="shared" si="332"/>
        <v>0.43960304829455127</v>
      </c>
      <c r="BN179" s="8">
        <f t="shared" si="333"/>
        <v>0.55983123967843984</v>
      </c>
    </row>
    <row r="180" spans="1:66" x14ac:dyDescent="0.25">
      <c r="A180" t="s">
        <v>122</v>
      </c>
      <c r="B180" t="s">
        <v>128</v>
      </c>
      <c r="C180" t="s">
        <v>141</v>
      </c>
      <c r="D180" s="15">
        <v>44215</v>
      </c>
      <c r="E180">
        <f>VLOOKUP(A180,home!$A$2:$E$405,3,FALSE)</f>
        <v>1.35943060498221</v>
      </c>
      <c r="F180">
        <f>VLOOKUP(B180,home!$B$2:$E$405,3,FALSE)</f>
        <v>1.4</v>
      </c>
      <c r="G180">
        <f>VLOOKUP(C180,away!$B$2:$E$405,4,FALSE)</f>
        <v>1.1399999999999999</v>
      </c>
      <c r="H180">
        <f>VLOOKUP(A180,away!$A$2:$E$405,3,FALSE)</f>
        <v>1.17437722419929</v>
      </c>
      <c r="I180">
        <f>VLOOKUP(C180,away!$B$2:$E$405,3,FALSE)</f>
        <v>0.47</v>
      </c>
      <c r="J180">
        <f>VLOOKUP(B180,home!$B$2:$E$405,4,FALSE)</f>
        <v>0.94</v>
      </c>
      <c r="K180" s="3">
        <f t="shared" si="334"/>
        <v>2.169651245551607</v>
      </c>
      <c r="L180" s="3">
        <f t="shared" si="335"/>
        <v>0.51883985765124629</v>
      </c>
      <c r="M180" s="5">
        <f t="shared" si="280"/>
        <v>6.7983442017275644E-2</v>
      </c>
      <c r="N180" s="5">
        <f t="shared" si="281"/>
        <v>0.14750035964966754</v>
      </c>
      <c r="O180" s="5">
        <f t="shared" si="282"/>
        <v>3.5272519378885057E-2</v>
      </c>
      <c r="P180" s="5">
        <f t="shared" si="283"/>
        <v>7.6529065604141147E-2</v>
      </c>
      <c r="Q180" s="5">
        <f t="shared" si="284"/>
        <v>0.16001216951660566</v>
      </c>
      <c r="R180" s="5">
        <f t="shared" si="285"/>
        <v>9.150394466770774E-3</v>
      </c>
      <c r="S180" s="5">
        <f t="shared" si="286"/>
        <v>2.1537221816286766E-2</v>
      </c>
      <c r="T180" s="5">
        <f t="shared" si="287"/>
        <v>8.3020691254462778E-2</v>
      </c>
      <c r="U180" s="5">
        <f t="shared" si="288"/>
        <v>1.9853164752117739E-2</v>
      </c>
      <c r="V180" s="5">
        <f t="shared" si="289"/>
        <v>2.6938315376701266E-3</v>
      </c>
      <c r="W180" s="5">
        <f t="shared" si="290"/>
        <v>0.11572353429837276</v>
      </c>
      <c r="X180" s="5">
        <f t="shared" si="291"/>
        <v>6.0041982062266845E-2</v>
      </c>
      <c r="Y180" s="5">
        <f t="shared" si="292"/>
        <v>1.5576086713142605E-2</v>
      </c>
      <c r="Z180" s="5">
        <f t="shared" si="293"/>
        <v>1.5825297875307002E-3</v>
      </c>
      <c r="AA180" s="5">
        <f t="shared" si="294"/>
        <v>3.4335377246385032E-3</v>
      </c>
      <c r="AB180" s="5">
        <f t="shared" si="295"/>
        <v>3.7247897004551813E-3</v>
      </c>
      <c r="AC180" s="5">
        <f t="shared" si="296"/>
        <v>1.8952814497506066E-4</v>
      </c>
      <c r="AD180" s="5">
        <f t="shared" si="297"/>
        <v>6.2769927582524671E-2</v>
      </c>
      <c r="AE180" s="5">
        <f t="shared" si="298"/>
        <v>3.2567540291696138E-2</v>
      </c>
      <c r="AF180" s="5">
        <f t="shared" si="299"/>
        <v>8.4486689844974257E-3</v>
      </c>
      <c r="AG180" s="5">
        <f t="shared" si="300"/>
        <v>1.4611687377530482E-3</v>
      </c>
      <c r="AH180" s="5">
        <f t="shared" si="301"/>
        <v>2.0526988242282134E-4</v>
      </c>
      <c r="AI180" s="5">
        <f t="shared" si="302"/>
        <v>4.4536405607290621E-4</v>
      </c>
      <c r="AJ180" s="5">
        <f t="shared" si="303"/>
        <v>4.8314233949124858E-4</v>
      </c>
      <c r="AK180" s="5">
        <f t="shared" si="304"/>
        <v>3.4941679288530154E-4</v>
      </c>
      <c r="AL180" s="5">
        <f t="shared" si="305"/>
        <v>8.5340850126075102E-6</v>
      </c>
      <c r="AM180" s="5">
        <f t="shared" si="306"/>
        <v>2.7237770312521753E-2</v>
      </c>
      <c r="AN180" s="5">
        <f t="shared" si="307"/>
        <v>1.413204087168613E-2</v>
      </c>
      <c r="AO180" s="5">
        <f t="shared" si="308"/>
        <v>3.6661330370936131E-3</v>
      </c>
      <c r="AP180" s="5">
        <f t="shared" si="309"/>
        <v>6.3404531436539392E-4</v>
      </c>
      <c r="AQ180" s="5">
        <f t="shared" si="310"/>
        <v>8.2241995162445154E-5</v>
      </c>
      <c r="AR180" s="5">
        <f t="shared" si="311"/>
        <v>2.130043931526895E-5</v>
      </c>
      <c r="AS180" s="5">
        <f t="shared" si="312"/>
        <v>4.6214524691169691E-5</v>
      </c>
      <c r="AT180" s="5">
        <f t="shared" si="313"/>
        <v>5.0134700529385929E-5</v>
      </c>
      <c r="AU180" s="5">
        <f t="shared" si="314"/>
        <v>3.6258271816312992E-5</v>
      </c>
      <c r="AV180" s="5">
        <f t="shared" si="315"/>
        <v>1.9666951151953061E-5</v>
      </c>
      <c r="AW180" s="5">
        <f t="shared" si="316"/>
        <v>2.6685646305986334E-7</v>
      </c>
      <c r="AX180" s="5">
        <f t="shared" si="317"/>
        <v>9.8494103807685637E-3</v>
      </c>
      <c r="AY180" s="5">
        <f t="shared" si="318"/>
        <v>5.1102666799066696E-3</v>
      </c>
      <c r="AZ180" s="5">
        <f t="shared" si="319"/>
        <v>1.3257050183813415E-3</v>
      </c>
      <c r="BA180" s="5">
        <f t="shared" si="320"/>
        <v>2.2927620100817274E-4</v>
      </c>
      <c r="BB180" s="5">
        <f t="shared" si="321"/>
        <v>2.9739407873474715E-5</v>
      </c>
      <c r="BC180" s="5">
        <f t="shared" si="322"/>
        <v>3.0859980295411966E-6</v>
      </c>
      <c r="BD180" s="5">
        <f t="shared" si="323"/>
        <v>1.8419194837071909E-6</v>
      </c>
      <c r="BE180" s="5">
        <f t="shared" si="324"/>
        <v>3.9963229020310789E-6</v>
      </c>
      <c r="BF180" s="5">
        <f t="shared" si="325"/>
        <v>4.3353134810090742E-6</v>
      </c>
      <c r="BG180" s="5">
        <f t="shared" si="326"/>
        <v>3.1353727646426697E-6</v>
      </c>
      <c r="BH180" s="5">
        <f t="shared" si="327"/>
        <v>1.7006663560188891E-6</v>
      </c>
      <c r="BI180" s="5">
        <f t="shared" si="328"/>
        <v>7.3797057552081881E-7</v>
      </c>
      <c r="BJ180" s="8">
        <f t="shared" si="329"/>
        <v>0.74942184430778669</v>
      </c>
      <c r="BK180" s="8">
        <f t="shared" si="330"/>
        <v>0.17405188988526801</v>
      </c>
      <c r="BL180" s="8">
        <f t="shared" si="331"/>
        <v>7.3106921546806564E-2</v>
      </c>
      <c r="BM180" s="8">
        <f t="shared" si="332"/>
        <v>0.4966052350706025</v>
      </c>
      <c r="BN180" s="8">
        <f t="shared" si="333"/>
        <v>0.49644795063334579</v>
      </c>
    </row>
    <row r="181" spans="1:66" x14ac:dyDescent="0.25">
      <c r="A181" t="s">
        <v>122</v>
      </c>
      <c r="B181" t="s">
        <v>138</v>
      </c>
      <c r="C181" t="s">
        <v>143</v>
      </c>
      <c r="D181" s="15">
        <v>44215</v>
      </c>
      <c r="E181">
        <f>VLOOKUP(A181,home!$A$2:$E$405,3,FALSE)</f>
        <v>1.35943060498221</v>
      </c>
      <c r="F181">
        <f>VLOOKUP(B181,home!$B$2:$E$405,3,FALSE)</f>
        <v>1.04</v>
      </c>
      <c r="G181">
        <f>VLOOKUP(C181,away!$B$2:$E$405,4,FALSE)</f>
        <v>1.1000000000000001</v>
      </c>
      <c r="H181">
        <f>VLOOKUP(A181,away!$A$2:$E$405,3,FALSE)</f>
        <v>1.17437722419929</v>
      </c>
      <c r="I181">
        <f>VLOOKUP(C181,away!$B$2:$E$405,3,FALSE)</f>
        <v>1.1000000000000001</v>
      </c>
      <c r="J181">
        <f>VLOOKUP(B181,home!$B$2:$E$405,4,FALSE)</f>
        <v>0.99</v>
      </c>
      <c r="K181" s="3">
        <f t="shared" si="334"/>
        <v>1.5551886120996483</v>
      </c>
      <c r="L181" s="3">
        <f t="shared" si="335"/>
        <v>1.2788967971530267</v>
      </c>
      <c r="M181" s="5">
        <f t="shared" si="280"/>
        <v>5.8772253820110858E-2</v>
      </c>
      <c r="N181" s="5">
        <f t="shared" si="281"/>
        <v>9.1401939848466465E-2</v>
      </c>
      <c r="O181" s="5">
        <f t="shared" si="282"/>
        <v>7.5163647172004522E-2</v>
      </c>
      <c r="P181" s="5">
        <f t="shared" si="283"/>
        <v>0.11689364812577738</v>
      </c>
      <c r="Q181" s="5">
        <f t="shared" si="284"/>
        <v>7.1073627988076052E-2</v>
      </c>
      <c r="R181" s="5">
        <f t="shared" si="285"/>
        <v>4.806327381530838E-2</v>
      </c>
      <c r="S181" s="5">
        <f t="shared" si="286"/>
        <v>5.8123196253354464E-2</v>
      </c>
      <c r="T181" s="5">
        <f t="shared" si="287"/>
        <v>9.08958351959962E-2</v>
      </c>
      <c r="U181" s="5">
        <f t="shared" si="288"/>
        <v>7.4747456097794818E-2</v>
      </c>
      <c r="V181" s="5">
        <f t="shared" si="289"/>
        <v>1.2844746758641119E-2</v>
      </c>
      <c r="W181" s="5">
        <f t="shared" si="290"/>
        <v>3.6844298955887568E-2</v>
      </c>
      <c r="X181" s="5">
        <f t="shared" si="291"/>
        <v>4.7120055928033221E-2</v>
      </c>
      <c r="Y181" s="5">
        <f t="shared" si="292"/>
        <v>3.0130844304016597E-2</v>
      </c>
      <c r="Z181" s="5">
        <f t="shared" si="293"/>
        <v>2.048932231436228E-2</v>
      </c>
      <c r="AA181" s="5">
        <f t="shared" si="294"/>
        <v>3.1864760732935433E-2</v>
      </c>
      <c r="AB181" s="5">
        <f t="shared" si="295"/>
        <v>2.4777856509570616E-2</v>
      </c>
      <c r="AC181" s="5">
        <f t="shared" si="296"/>
        <v>1.5967029617251316E-3</v>
      </c>
      <c r="AD181" s="5">
        <f t="shared" si="297"/>
        <v>1.4324958539247833E-2</v>
      </c>
      <c r="AE181" s="5">
        <f t="shared" si="298"/>
        <v>1.8320143595193957E-2</v>
      </c>
      <c r="AF181" s="5">
        <f t="shared" si="299"/>
        <v>1.1714786483638547E-2</v>
      </c>
      <c r="AG181" s="5">
        <f t="shared" si="300"/>
        <v>4.9940009710856366E-3</v>
      </c>
      <c r="AH181" s="5">
        <f t="shared" si="301"/>
        <v>6.5509321709184909E-3</v>
      </c>
      <c r="AI181" s="5">
        <f t="shared" si="302"/>
        <v>1.0187935110849665E-2</v>
      </c>
      <c r="AJ181" s="5">
        <f t="shared" si="303"/>
        <v>7.9220803326017844E-3</v>
      </c>
      <c r="AK181" s="5">
        <f t="shared" si="304"/>
        <v>4.1067763724669621E-3</v>
      </c>
      <c r="AL181" s="5">
        <f t="shared" si="305"/>
        <v>1.2702894446795388E-4</v>
      </c>
      <c r="AM181" s="5">
        <f t="shared" si="306"/>
        <v>4.4556024778075682E-3</v>
      </c>
      <c r="AN181" s="5">
        <f t="shared" si="307"/>
        <v>5.6982557382551898E-3</v>
      </c>
      <c r="AO181" s="5">
        <f t="shared" si="308"/>
        <v>3.6437405065067098E-3</v>
      </c>
      <c r="AP181" s="5">
        <f t="shared" si="309"/>
        <v>1.5533226878093934E-3</v>
      </c>
      <c r="AQ181" s="5">
        <f t="shared" si="310"/>
        <v>4.9663485259614107E-4</v>
      </c>
      <c r="AR181" s="5">
        <f t="shared" si="311"/>
        <v>1.6755932343508742E-3</v>
      </c>
      <c r="AS181" s="5">
        <f t="shared" si="312"/>
        <v>2.6058635165736969E-3</v>
      </c>
      <c r="AT181" s="5">
        <f t="shared" si="313"/>
        <v>2.0263046328306785E-3</v>
      </c>
      <c r="AU181" s="5">
        <f t="shared" si="314"/>
        <v>1.0504286298743434E-3</v>
      </c>
      <c r="AV181" s="5">
        <f t="shared" si="315"/>
        <v>4.0840366075100399E-4</v>
      </c>
      <c r="AW181" s="5">
        <f t="shared" si="316"/>
        <v>7.0180871316681267E-6</v>
      </c>
      <c r="AX181" s="5">
        <f t="shared" si="317"/>
        <v>1.1548837055882165E-3</v>
      </c>
      <c r="AY181" s="5">
        <f t="shared" si="318"/>
        <v>1.4769770721609894E-3</v>
      </c>
      <c r="AZ181" s="5">
        <f t="shared" si="319"/>
        <v>9.4445062352757235E-4</v>
      </c>
      <c r="BA181" s="5">
        <f t="shared" si="320"/>
        <v>4.0261829249953055E-4</v>
      </c>
      <c r="BB181" s="5">
        <f t="shared" si="321"/>
        <v>1.2872681118821752E-4</v>
      </c>
      <c r="BC181" s="5">
        <f t="shared" si="322"/>
        <v>3.292566130726672E-5</v>
      </c>
      <c r="BD181" s="5">
        <f t="shared" si="323"/>
        <v>3.5715180345710244E-4</v>
      </c>
      <c r="BE181" s="5">
        <f t="shared" si="324"/>
        <v>5.5543841752733758E-4</v>
      </c>
      <c r="BF181" s="5">
        <f t="shared" si="325"/>
        <v>4.3190575083058261E-4</v>
      </c>
      <c r="BG181" s="5">
        <f t="shared" si="326"/>
        <v>2.2389830173069006E-4</v>
      </c>
      <c r="BH181" s="5">
        <f t="shared" si="327"/>
        <v>8.7051022280005075E-5</v>
      </c>
      <c r="BI181" s="5">
        <f t="shared" si="328"/>
        <v>2.707615170429933E-5</v>
      </c>
      <c r="BJ181" s="8">
        <f t="shared" si="329"/>
        <v>0.43680863023888877</v>
      </c>
      <c r="BK181" s="8">
        <f t="shared" si="330"/>
        <v>0.24983455393623788</v>
      </c>
      <c r="BL181" s="8">
        <f t="shared" si="331"/>
        <v>0.29283383343636127</v>
      </c>
      <c r="BM181" s="8">
        <f t="shared" si="332"/>
        <v>0.53712799017107726</v>
      </c>
      <c r="BN181" s="8">
        <f t="shared" si="333"/>
        <v>0.46136839076974367</v>
      </c>
    </row>
    <row r="182" spans="1:66" x14ac:dyDescent="0.25">
      <c r="A182" t="s">
        <v>122</v>
      </c>
      <c r="B182" t="s">
        <v>134</v>
      </c>
      <c r="C182" t="s">
        <v>130</v>
      </c>
      <c r="D182" s="15">
        <v>44215</v>
      </c>
      <c r="E182">
        <f>VLOOKUP(A182,home!$A$2:$E$405,3,FALSE)</f>
        <v>1.35943060498221</v>
      </c>
      <c r="F182">
        <f>VLOOKUP(B182,home!$B$2:$E$405,3,FALSE)</f>
        <v>0.68</v>
      </c>
      <c r="G182">
        <f>VLOOKUP(C182,away!$B$2:$E$405,4,FALSE)</f>
        <v>0.74</v>
      </c>
      <c r="H182">
        <f>VLOOKUP(A182,away!$A$2:$E$405,3,FALSE)</f>
        <v>1.17437722419929</v>
      </c>
      <c r="I182">
        <f>VLOOKUP(C182,away!$B$2:$E$405,3,FALSE)</f>
        <v>1.1599999999999999</v>
      </c>
      <c r="J182">
        <f>VLOOKUP(B182,home!$B$2:$E$405,4,FALSE)</f>
        <v>1.24</v>
      </c>
      <c r="K182" s="3">
        <f t="shared" si="334"/>
        <v>0.68406548042704807</v>
      </c>
      <c r="L182" s="3">
        <f t="shared" si="335"/>
        <v>1.6892241992882586</v>
      </c>
      <c r="M182" s="5">
        <f t="shared" si="280"/>
        <v>9.3173709898704479E-2</v>
      </c>
      <c r="N182" s="5">
        <f t="shared" si="281"/>
        <v>6.3736918625027686E-2</v>
      </c>
      <c r="O182" s="5">
        <f t="shared" si="282"/>
        <v>0.15739128549835557</v>
      </c>
      <c r="P182" s="5">
        <f t="shared" si="283"/>
        <v>0.10766594532946328</v>
      </c>
      <c r="Q182" s="5">
        <f t="shared" si="284"/>
        <v>2.1800112930084613E-2</v>
      </c>
      <c r="R182" s="5">
        <f t="shared" si="285"/>
        <v>0.13293458411045472</v>
      </c>
      <c r="S182" s="5">
        <f t="shared" si="286"/>
        <v>3.1103075632303863E-2</v>
      </c>
      <c r="T182" s="5">
        <f t="shared" si="287"/>
        <v>3.6825278308715792E-2</v>
      </c>
      <c r="U182" s="5">
        <f t="shared" si="288"/>
        <v>9.0935960144888028E-2</v>
      </c>
      <c r="V182" s="5">
        <f t="shared" si="289"/>
        <v>3.993427430985793E-3</v>
      </c>
      <c r="W182" s="5">
        <f t="shared" si="290"/>
        <v>4.9709015749607455E-3</v>
      </c>
      <c r="X182" s="5">
        <f t="shared" si="291"/>
        <v>8.3969672327038093E-3</v>
      </c>
      <c r="Y182" s="5">
        <f t="shared" si="292"/>
        <v>7.0921801250569197E-3</v>
      </c>
      <c r="Z182" s="5">
        <f t="shared" si="293"/>
        <v>7.4852105467233532E-2</v>
      </c>
      <c r="AA182" s="5">
        <f t="shared" si="294"/>
        <v>5.1203741487419172E-2</v>
      </c>
      <c r="AB182" s="5">
        <f t="shared" si="295"/>
        <v>1.7513356010126883E-2</v>
      </c>
      <c r="AC182" s="5">
        <f t="shared" si="296"/>
        <v>2.8841031172388245E-4</v>
      </c>
      <c r="AD182" s="5">
        <f t="shared" si="297"/>
        <v>8.5010554350777295E-4</v>
      </c>
      <c r="AE182" s="5">
        <f t="shared" si="298"/>
        <v>1.4360188560424275E-3</v>
      </c>
      <c r="AF182" s="5">
        <f t="shared" si="299"/>
        <v>1.2128789011305557E-3</v>
      </c>
      <c r="AG182" s="5">
        <f t="shared" si="300"/>
        <v>6.8294146353196211E-4</v>
      </c>
      <c r="AH182" s="5">
        <f t="shared" si="301"/>
        <v>3.1610496980731949E-2</v>
      </c>
      <c r="AI182" s="5">
        <f t="shared" si="302"/>
        <v>2.1623649803662152E-2</v>
      </c>
      <c r="AJ182" s="5">
        <f t="shared" si="303"/>
        <v>7.3959961957641976E-3</v>
      </c>
      <c r="AK182" s="5">
        <f t="shared" si="304"/>
        <v>1.6864485636306854E-3</v>
      </c>
      <c r="AL182" s="5">
        <f t="shared" si="305"/>
        <v>1.3330785642549041E-5</v>
      </c>
      <c r="AM182" s="5">
        <f t="shared" si="306"/>
        <v>1.1630557140666831E-4</v>
      </c>
      <c r="AN182" s="5">
        <f t="shared" si="307"/>
        <v>1.9646618573219266E-4</v>
      </c>
      <c r="AO182" s="5">
        <f t="shared" si="308"/>
        <v>1.6593771764034074E-4</v>
      </c>
      <c r="AP182" s="5">
        <f t="shared" si="309"/>
        <v>9.3435336070908599E-5</v>
      </c>
      <c r="AQ182" s="5">
        <f t="shared" si="310"/>
        <v>3.9458307689902468E-5</v>
      </c>
      <c r="AR182" s="5">
        <f t="shared" si="311"/>
        <v>1.0679443290276164E-2</v>
      </c>
      <c r="AS182" s="5">
        <f t="shared" si="312"/>
        <v>7.3054385050561783E-3</v>
      </c>
      <c r="AT182" s="5">
        <f t="shared" si="313"/>
        <v>2.4986991503457554E-3</v>
      </c>
      <c r="AU182" s="5">
        <f t="shared" si="314"/>
        <v>5.6975794490797538E-4</v>
      </c>
      <c r="AV182" s="5">
        <f t="shared" si="315"/>
        <v>9.7437935577650422E-5</v>
      </c>
      <c r="AW182" s="5">
        <f t="shared" si="316"/>
        <v>4.278959876097929E-7</v>
      </c>
      <c r="AX182" s="5">
        <f t="shared" si="317"/>
        <v>1.3260104430107482E-5</v>
      </c>
      <c r="AY182" s="5">
        <f t="shared" si="318"/>
        <v>2.2399289288427001E-5</v>
      </c>
      <c r="AZ182" s="5">
        <f t="shared" si="319"/>
        <v>1.8918710756434591E-5</v>
      </c>
      <c r="BA182" s="5">
        <f t="shared" si="320"/>
        <v>1.0652648009701463E-5</v>
      </c>
      <c r="BB182" s="5">
        <f t="shared" si="321"/>
        <v>4.4986777011219026E-6</v>
      </c>
      <c r="BC182" s="5">
        <f t="shared" si="322"/>
        <v>1.5198550475067173E-6</v>
      </c>
      <c r="BD182" s="5">
        <f t="shared" si="323"/>
        <v>3.0066623401435255E-3</v>
      </c>
      <c r="BE182" s="5">
        <f t="shared" si="324"/>
        <v>2.0567539181921934E-3</v>
      </c>
      <c r="BF182" s="5">
        <f t="shared" si="325"/>
        <v>7.0347717858417814E-4</v>
      </c>
      <c r="BG182" s="5">
        <f t="shared" si="326"/>
        <v>1.6040815137921674E-4</v>
      </c>
      <c r="BH182" s="5">
        <f t="shared" si="327"/>
        <v>2.743241978440963E-5</v>
      </c>
      <c r="BI182" s="5">
        <f t="shared" si="328"/>
        <v>3.7531142838197267E-6</v>
      </c>
      <c r="BJ182" s="8">
        <f t="shared" si="329"/>
        <v>0.14768715596453555</v>
      </c>
      <c r="BK182" s="8">
        <f t="shared" si="330"/>
        <v>0.2362602986781123</v>
      </c>
      <c r="BL182" s="8">
        <f t="shared" si="331"/>
        <v>0.53940478274356429</v>
      </c>
      <c r="BM182" s="8">
        <f t="shared" si="332"/>
        <v>0.42147981506805465</v>
      </c>
      <c r="BN182" s="8">
        <f t="shared" si="333"/>
        <v>0.57670255639209034</v>
      </c>
    </row>
    <row r="183" spans="1:66" x14ac:dyDescent="0.25">
      <c r="A183" t="s">
        <v>122</v>
      </c>
      <c r="B183" t="s">
        <v>142</v>
      </c>
      <c r="C183" t="s">
        <v>131</v>
      </c>
      <c r="D183" s="15">
        <v>44215</v>
      </c>
      <c r="E183">
        <f>VLOOKUP(A183,home!$A$2:$E$405,3,FALSE)</f>
        <v>1.35943060498221</v>
      </c>
      <c r="F183">
        <f>VLOOKUP(B183,home!$B$2:$E$405,3,FALSE)</f>
        <v>1.07</v>
      </c>
      <c r="G183">
        <f>VLOOKUP(C183,away!$B$2:$E$405,4,FALSE)</f>
        <v>0.68</v>
      </c>
      <c r="H183">
        <f>VLOOKUP(A183,away!$A$2:$E$405,3,FALSE)</f>
        <v>1.17437722419929</v>
      </c>
      <c r="I183">
        <f>VLOOKUP(C183,away!$B$2:$E$405,3,FALSE)</f>
        <v>0.96</v>
      </c>
      <c r="J183">
        <f>VLOOKUP(B183,home!$B$2:$E$405,4,FALSE)</f>
        <v>0.93</v>
      </c>
      <c r="K183" s="3">
        <f t="shared" si="334"/>
        <v>0.98912170818505607</v>
      </c>
      <c r="L183" s="3">
        <f t="shared" si="335"/>
        <v>1.0484839857651262</v>
      </c>
      <c r="M183" s="5">
        <f t="shared" si="280"/>
        <v>0.13034041241305955</v>
      </c>
      <c r="N183" s="5">
        <f t="shared" si="281"/>
        <v>0.12892253137155016</v>
      </c>
      <c r="O183" s="5">
        <f t="shared" si="282"/>
        <v>0.13665983511311502</v>
      </c>
      <c r="P183" s="5">
        <f t="shared" si="283"/>
        <v>0.13517320954737241</v>
      </c>
      <c r="Q183" s="5">
        <f t="shared" si="284"/>
        <v>6.3760037226884572E-2</v>
      </c>
      <c r="R183" s="5">
        <f t="shared" si="285"/>
        <v>7.164282430670188E-2</v>
      </c>
      <c r="S183" s="5">
        <f t="shared" si="286"/>
        <v>3.5046299610885484E-2</v>
      </c>
      <c r="T183" s="5">
        <f t="shared" si="287"/>
        <v>6.6851377964176756E-2</v>
      </c>
      <c r="U183" s="5">
        <f t="shared" si="288"/>
        <v>7.086347275744681E-2</v>
      </c>
      <c r="V183" s="5">
        <f t="shared" si="289"/>
        <v>4.0384173117298935E-3</v>
      </c>
      <c r="W183" s="5">
        <f t="shared" si="290"/>
        <v>2.102214564526628E-2</v>
      </c>
      <c r="X183" s="5">
        <f t="shared" si="291"/>
        <v>2.2041383055483778E-2</v>
      </c>
      <c r="Y183" s="5">
        <f t="shared" si="292"/>
        <v>1.1555018578894773E-2</v>
      </c>
      <c r="Z183" s="5">
        <f t="shared" si="293"/>
        <v>2.503878466018716E-2</v>
      </c>
      <c r="AA183" s="5">
        <f t="shared" si="294"/>
        <v>2.4766405453962099E-2</v>
      </c>
      <c r="AB183" s="5">
        <f t="shared" si="295"/>
        <v>1.2248494634113339E-2</v>
      </c>
      <c r="AC183" s="5">
        <f t="shared" si="296"/>
        <v>2.6175967770276221E-4</v>
      </c>
      <c r="AD183" s="5">
        <f t="shared" si="297"/>
        <v>5.1983651525902052E-3</v>
      </c>
      <c r="AE183" s="5">
        <f t="shared" si="298"/>
        <v>5.4504026146503159E-3</v>
      </c>
      <c r="AF183" s="5">
        <f t="shared" si="299"/>
        <v>2.8573299287166141E-3</v>
      </c>
      <c r="AG183" s="5">
        <f t="shared" si="300"/>
        <v>9.9862155743559344E-4</v>
      </c>
      <c r="AH183" s="5">
        <f t="shared" si="301"/>
        <v>6.5631911848069322E-3</v>
      </c>
      <c r="AI183" s="5">
        <f t="shared" si="302"/>
        <v>6.4917948758613344E-3</v>
      </c>
      <c r="AJ183" s="5">
        <f t="shared" si="303"/>
        <v>3.2105876183994783E-3</v>
      </c>
      <c r="AK183" s="5">
        <f t="shared" si="304"/>
        <v>1.0585539697963611E-3</v>
      </c>
      <c r="AL183" s="5">
        <f t="shared" si="305"/>
        <v>1.0858610958828898E-5</v>
      </c>
      <c r="AM183" s="5">
        <f t="shared" si="306"/>
        <v>1.0283631638999388E-3</v>
      </c>
      <c r="AN183" s="5">
        <f t="shared" si="307"/>
        <v>1.0782223088998434E-3</v>
      </c>
      <c r="AO183" s="5">
        <f t="shared" si="308"/>
        <v>5.6524941198809239E-4</v>
      </c>
      <c r="AP183" s="5">
        <f t="shared" si="309"/>
        <v>1.9755165214422308E-4</v>
      </c>
      <c r="AQ183" s="5">
        <f t="shared" si="310"/>
        <v>5.1782435908665182E-5</v>
      </c>
      <c r="AR183" s="5">
        <f t="shared" si="311"/>
        <v>1.3762801705569834E-3</v>
      </c>
      <c r="AS183" s="5">
        <f t="shared" si="312"/>
        <v>1.3613085932425435E-3</v>
      </c>
      <c r="AT183" s="5">
        <f t="shared" si="313"/>
        <v>6.7324994055753009E-4</v>
      </c>
      <c r="AU183" s="5">
        <f t="shared" si="314"/>
        <v>2.2197537707991722E-4</v>
      </c>
      <c r="AV183" s="5">
        <f t="shared" si="315"/>
        <v>5.4890166038077409E-5</v>
      </c>
      <c r="AW183" s="5">
        <f t="shared" si="316"/>
        <v>3.1281192996374198E-7</v>
      </c>
      <c r="AX183" s="5">
        <f t="shared" si="317"/>
        <v>1.6952938821854934E-4</v>
      </c>
      <c r="AY183" s="5">
        <f t="shared" si="318"/>
        <v>1.7774884866370803E-4</v>
      </c>
      <c r="AZ183" s="5">
        <f t="shared" si="319"/>
        <v>9.3183410656043396E-5</v>
      </c>
      <c r="BA183" s="5">
        <f t="shared" si="320"/>
        <v>3.2567104603945651E-5</v>
      </c>
      <c r="BB183" s="5">
        <f t="shared" si="321"/>
        <v>8.5365219099936799E-6</v>
      </c>
      <c r="BC183" s="5">
        <f t="shared" si="322"/>
        <v>1.7900813033523012E-6</v>
      </c>
      <c r="BD183" s="5">
        <f t="shared" si="323"/>
        <v>2.4050128645918215E-4</v>
      </c>
      <c r="BE183" s="5">
        <f t="shared" si="324"/>
        <v>2.3788504328320972E-4</v>
      </c>
      <c r="BF183" s="5">
        <f t="shared" si="325"/>
        <v>1.176486301819822E-4</v>
      </c>
      <c r="BG183" s="5">
        <f t="shared" si="326"/>
        <v>3.8789604683744724E-5</v>
      </c>
      <c r="BH183" s="5">
        <f t="shared" si="327"/>
        <v>9.5919100111521572E-6</v>
      </c>
      <c r="BI183" s="5">
        <f t="shared" si="328"/>
        <v>1.8975132829976328E-6</v>
      </c>
      <c r="BJ183" s="8">
        <f t="shared" si="329"/>
        <v>0.33206173742384548</v>
      </c>
      <c r="BK183" s="8">
        <f t="shared" si="330"/>
        <v>0.3050487060203726</v>
      </c>
      <c r="BL183" s="8">
        <f t="shared" si="331"/>
        <v>0.33783917814958048</v>
      </c>
      <c r="BM183" s="8">
        <f t="shared" si="332"/>
        <v>0.33331212023856838</v>
      </c>
      <c r="BN183" s="8">
        <f t="shared" si="333"/>
        <v>0.66649884997868358</v>
      </c>
    </row>
    <row r="184" spans="1:66" x14ac:dyDescent="0.25">
      <c r="A184" t="s">
        <v>145</v>
      </c>
      <c r="B184" t="s">
        <v>371</v>
      </c>
      <c r="C184" t="s">
        <v>423</v>
      </c>
      <c r="D184" s="15">
        <v>44215</v>
      </c>
      <c r="E184">
        <f>VLOOKUP(A184,home!$A$2:$E$405,3,FALSE)</f>
        <v>1.4565217391304299</v>
      </c>
      <c r="F184">
        <f>VLOOKUP(B184,home!$B$2:$E$405,3,FALSE)</f>
        <v>0.49</v>
      </c>
      <c r="G184">
        <f>VLOOKUP(C184,away!$B$2:$E$405,4,FALSE)</f>
        <v>0.84</v>
      </c>
      <c r="H184">
        <f>VLOOKUP(A184,away!$A$2:$E$405,3,FALSE)</f>
        <v>1.2934782608695701</v>
      </c>
      <c r="I184">
        <f>VLOOKUP(C184,away!$B$2:$E$405,3,FALSE)</f>
        <v>1.07</v>
      </c>
      <c r="J184">
        <f>VLOOKUP(B184,home!$B$2:$E$405,4,FALSE)</f>
        <v>0.77</v>
      </c>
      <c r="K184" s="3">
        <f t="shared" si="334"/>
        <v>0.59950434782608486</v>
      </c>
      <c r="L184" s="3">
        <f t="shared" si="335"/>
        <v>1.0656967391304388</v>
      </c>
      <c r="M184" s="5">
        <f t="shared" si="280"/>
        <v>0.18915261803316266</v>
      </c>
      <c r="N184" s="5">
        <f t="shared" si="281"/>
        <v>0.11339781691356773</v>
      </c>
      <c r="O184" s="5">
        <f t="shared" si="282"/>
        <v>0.20157932823592686</v>
      </c>
      <c r="P184" s="5">
        <f t="shared" si="283"/>
        <v>0.12084768370929964</v>
      </c>
      <c r="Q184" s="5">
        <f t="shared" si="284"/>
        <v>3.3991242136835097E-2</v>
      </c>
      <c r="R184" s="5">
        <f t="shared" si="285"/>
        <v>0.10741121638856582</v>
      </c>
      <c r="S184" s="5">
        <f t="shared" si="286"/>
        <v>1.9302088982112966E-2</v>
      </c>
      <c r="T184" s="5">
        <f t="shared" si="287"/>
        <v>3.6224355904218332E-2</v>
      </c>
      <c r="U184" s="5">
        <f t="shared" si="288"/>
        <v>6.4393491230233649E-2</v>
      </c>
      <c r="V184" s="5">
        <f t="shared" si="289"/>
        <v>1.370212035653187E-3</v>
      </c>
      <c r="W184" s="5">
        <f t="shared" si="290"/>
        <v>6.7926324830139542E-3</v>
      </c>
      <c r="X184" s="5">
        <f t="shared" si="291"/>
        <v>7.2388862872594661E-3</v>
      </c>
      <c r="Y184" s="5">
        <f t="shared" si="292"/>
        <v>3.8572287556342313E-3</v>
      </c>
      <c r="Z184" s="5">
        <f t="shared" si="293"/>
        <v>3.8155927683776188E-2</v>
      </c>
      <c r="AA184" s="5">
        <f t="shared" si="294"/>
        <v>2.2874644541761507E-2</v>
      </c>
      <c r="AB184" s="5">
        <f t="shared" si="295"/>
        <v>6.8567244288811205E-3</v>
      </c>
      <c r="AC184" s="5">
        <f t="shared" si="296"/>
        <v>5.4713408285426433E-5</v>
      </c>
      <c r="AD184" s="5">
        <f t="shared" si="297"/>
        <v>1.0180531766878899E-3</v>
      </c>
      <c r="AE184" s="5">
        <f t="shared" si="298"/>
        <v>1.0849359506576687E-3</v>
      </c>
      <c r="AF184" s="5">
        <f t="shared" si="299"/>
        <v>5.7810635239063013E-4</v>
      </c>
      <c r="AG184" s="5">
        <f t="shared" si="300"/>
        <v>2.0536201820442899E-4</v>
      </c>
      <c r="AH184" s="5">
        <f t="shared" si="301"/>
        <v>1.0165661927774279E-2</v>
      </c>
      <c r="AI184" s="5">
        <f t="shared" si="302"/>
        <v>6.0943585242307806E-3</v>
      </c>
      <c r="AJ184" s="5">
        <f t="shared" si="303"/>
        <v>1.8267972162436573E-3</v>
      </c>
      <c r="AK184" s="5">
        <f t="shared" si="304"/>
        <v>3.6505762457822043E-4</v>
      </c>
      <c r="AL184" s="5">
        <f t="shared" si="305"/>
        <v>1.3982336016043434E-6</v>
      </c>
      <c r="AM184" s="5">
        <f t="shared" si="306"/>
        <v>1.2206546114850953E-4</v>
      </c>
      <c r="AN184" s="5">
        <f t="shared" si="307"/>
        <v>1.3008476390641985E-4</v>
      </c>
      <c r="AO184" s="5">
        <f t="shared" si="308"/>
        <v>6.9315454352812328E-5</v>
      </c>
      <c r="AP184" s="5">
        <f t="shared" si="309"/>
        <v>2.4623084558378963E-5</v>
      </c>
      <c r="AQ184" s="5">
        <f t="shared" si="310"/>
        <v>6.560185230299379E-6</v>
      </c>
      <c r="AR184" s="5">
        <f t="shared" si="311"/>
        <v>2.1667025535063006E-3</v>
      </c>
      <c r="AS184" s="5">
        <f t="shared" si="312"/>
        <v>1.2989476012729077E-3</v>
      </c>
      <c r="AT184" s="5">
        <f t="shared" si="313"/>
        <v>3.8936236728068588E-4</v>
      </c>
      <c r="AU184" s="5">
        <f t="shared" si="314"/>
        <v>7.7808144021542709E-5</v>
      </c>
      <c r="AV184" s="5">
        <f t="shared" si="315"/>
        <v>1.1661580159298261E-5</v>
      </c>
      <c r="AW184" s="5">
        <f t="shared" si="316"/>
        <v>2.4814367389824935E-8</v>
      </c>
      <c r="AX184" s="5">
        <f t="shared" si="317"/>
        <v>1.2196462446321245E-5</v>
      </c>
      <c r="AY184" s="5">
        <f t="shared" si="318"/>
        <v>1.2997730257971404E-5</v>
      </c>
      <c r="AZ184" s="5">
        <f t="shared" si="319"/>
        <v>6.9258193760085811E-6</v>
      </c>
      <c r="BA184" s="5">
        <f t="shared" si="320"/>
        <v>2.4602743749395857E-6</v>
      </c>
      <c r="BB184" s="5">
        <f t="shared" si="321"/>
        <v>6.5547659468482362E-7</v>
      </c>
      <c r="BC184" s="5">
        <f t="shared" si="322"/>
        <v>1.3970785390638822E-7</v>
      </c>
      <c r="BD184" s="5">
        <f t="shared" si="323"/>
        <v>3.8484130765620978E-4</v>
      </c>
      <c r="BE184" s="5">
        <f t="shared" si="324"/>
        <v>2.3071403716297376E-4</v>
      </c>
      <c r="BF184" s="5">
        <f t="shared" si="325"/>
        <v>6.9157034191855837E-5</v>
      </c>
      <c r="BG184" s="5">
        <f t="shared" si="326"/>
        <v>1.3819980893591597E-5</v>
      </c>
      <c r="BH184" s="5">
        <f t="shared" si="327"/>
        <v>2.0712846581453958E-6</v>
      </c>
      <c r="BI184" s="5">
        <f t="shared" si="328"/>
        <v>2.4834883162872621E-7</v>
      </c>
      <c r="BJ184" s="8">
        <f t="shared" si="329"/>
        <v>0.20477664439856971</v>
      </c>
      <c r="BK184" s="8">
        <f t="shared" si="330"/>
        <v>0.33074171213237347</v>
      </c>
      <c r="BL184" s="8">
        <f t="shared" si="331"/>
        <v>0.42621261435783114</v>
      </c>
      <c r="BM184" s="8">
        <f t="shared" si="332"/>
        <v>0.23349402023930194</v>
      </c>
      <c r="BN184" s="8">
        <f t="shared" si="333"/>
        <v>0.7663799054173579</v>
      </c>
    </row>
    <row r="185" spans="1:66" x14ac:dyDescent="0.25">
      <c r="A185" t="s">
        <v>145</v>
      </c>
      <c r="B185" t="s">
        <v>375</v>
      </c>
      <c r="C185" t="s">
        <v>391</v>
      </c>
      <c r="D185" s="15">
        <v>44215</v>
      </c>
      <c r="E185">
        <f>VLOOKUP(A185,home!$A$2:$E$405,3,FALSE)</f>
        <v>1.4565217391304299</v>
      </c>
      <c r="F185">
        <f>VLOOKUP(B185,home!$B$2:$E$405,3,FALSE)</f>
        <v>0.69</v>
      </c>
      <c r="G185">
        <f>VLOOKUP(C185,away!$B$2:$E$405,4,FALSE)</f>
        <v>1.63</v>
      </c>
      <c r="H185">
        <f>VLOOKUP(A185,away!$A$2:$E$405,3,FALSE)</f>
        <v>1.2934782608695701</v>
      </c>
      <c r="I185">
        <f>VLOOKUP(C185,away!$B$2:$E$405,3,FALSE)</f>
        <v>0.86</v>
      </c>
      <c r="J185">
        <f>VLOOKUP(B185,home!$B$2:$E$405,4,FALSE)</f>
        <v>0.66</v>
      </c>
      <c r="K185" s="3">
        <f t="shared" si="334"/>
        <v>1.6381499999999942</v>
      </c>
      <c r="L185" s="3">
        <f t="shared" si="335"/>
        <v>0.73417826086956794</v>
      </c>
      <c r="M185" s="5">
        <f t="shared" si="280"/>
        <v>9.3263331934582833E-2</v>
      </c>
      <c r="N185" s="5">
        <f t="shared" si="281"/>
        <v>0.15277932720863632</v>
      </c>
      <c r="O185" s="5">
        <f t="shared" si="282"/>
        <v>6.8471910842633266E-2</v>
      </c>
      <c r="P185" s="5">
        <f t="shared" si="283"/>
        <v>0.11216726074685927</v>
      </c>
      <c r="Q185" s="5">
        <f t="shared" si="284"/>
        <v>0.12513772743341339</v>
      </c>
      <c r="R185" s="5">
        <f t="shared" si="285"/>
        <v>2.5135294210430297E-2</v>
      </c>
      <c r="S185" s="5">
        <f t="shared" si="286"/>
        <v>3.3725726184324206E-2</v>
      </c>
      <c r="T185" s="5">
        <f t="shared" si="287"/>
        <v>9.1873399096233474E-2</v>
      </c>
      <c r="U185" s="5">
        <f t="shared" si="288"/>
        <v>4.1175382210816243E-2</v>
      </c>
      <c r="V185" s="5">
        <f t="shared" si="289"/>
        <v>4.5068591676257399E-3</v>
      </c>
      <c r="W185" s="5">
        <f t="shared" si="290"/>
        <v>6.8331456065015145E-2</v>
      </c>
      <c r="X185" s="5">
        <f t="shared" si="291"/>
        <v>5.0167469576498112E-2</v>
      </c>
      <c r="Y185" s="5">
        <f t="shared" si="292"/>
        <v>1.8415932782950166E-2</v>
      </c>
      <c r="Z185" s="5">
        <f t="shared" si="293"/>
        <v>6.1512621966195464E-3</v>
      </c>
      <c r="AA185" s="5">
        <f t="shared" si="294"/>
        <v>1.0076690167392273E-2</v>
      </c>
      <c r="AB185" s="5">
        <f t="shared" si="295"/>
        <v>8.2535649988568008E-3</v>
      </c>
      <c r="AC185" s="5">
        <f t="shared" si="296"/>
        <v>3.3877331323461262E-4</v>
      </c>
      <c r="AD185" s="5">
        <f t="shared" si="297"/>
        <v>2.7984293688226032E-2</v>
      </c>
      <c r="AE185" s="5">
        <f t="shared" si="298"/>
        <v>2.0545460071685017E-2</v>
      </c>
      <c r="AF185" s="5">
        <f t="shared" si="299"/>
        <v>7.5420150720974253E-3</v>
      </c>
      <c r="AG185" s="5">
        <f t="shared" si="300"/>
        <v>1.8457278363615192E-3</v>
      </c>
      <c r="AH185" s="5">
        <f t="shared" si="301"/>
        <v>1.1290307454167141E-3</v>
      </c>
      <c r="AI185" s="5">
        <f t="shared" si="302"/>
        <v>1.8495217156043835E-3</v>
      </c>
      <c r="AJ185" s="5">
        <f t="shared" si="303"/>
        <v>1.5148969992086557E-3</v>
      </c>
      <c r="AK185" s="5">
        <f t="shared" si="304"/>
        <v>8.272095064178834E-4</v>
      </c>
      <c r="AL185" s="5">
        <f t="shared" si="305"/>
        <v>1.6297626847094783E-5</v>
      </c>
      <c r="AM185" s="5">
        <f t="shared" si="306"/>
        <v>9.1684941410734595E-3</v>
      </c>
      <c r="AN185" s="5">
        <f t="shared" si="307"/>
        <v>6.7313090832861354E-3</v>
      </c>
      <c r="AO185" s="5">
        <f t="shared" si="308"/>
        <v>2.4709903980712697E-3</v>
      </c>
      <c r="AP185" s="5">
        <f t="shared" si="309"/>
        <v>6.0471581102712222E-4</v>
      </c>
      <c r="AQ185" s="5">
        <f t="shared" si="310"/>
        <v>1.1099230061505571E-4</v>
      </c>
      <c r="AR185" s="5">
        <f t="shared" si="311"/>
        <v>1.6578196582766309E-4</v>
      </c>
      <c r="AS185" s="5">
        <f t="shared" si="312"/>
        <v>2.715757273205853E-4</v>
      </c>
      <c r="AT185" s="5">
        <f t="shared" si="313"/>
        <v>2.2244088885510773E-4</v>
      </c>
      <c r="AU185" s="5">
        <f t="shared" si="314"/>
        <v>1.2146384735933114E-4</v>
      </c>
      <c r="AV185" s="5">
        <f t="shared" si="315"/>
        <v>4.9744000387921883E-5</v>
      </c>
      <c r="AW185" s="5">
        <f t="shared" si="316"/>
        <v>5.4447388741856638E-7</v>
      </c>
      <c r="AX185" s="5">
        <f t="shared" si="317"/>
        <v>2.5032281128665752E-3</v>
      </c>
      <c r="AY185" s="5">
        <f t="shared" si="318"/>
        <v>1.8378156624641927E-3</v>
      </c>
      <c r="AZ185" s="5">
        <f t="shared" si="319"/>
        <v>6.7464215343340675E-4</v>
      </c>
      <c r="BA185" s="5">
        <f t="shared" si="320"/>
        <v>1.6510253430567965E-4</v>
      </c>
      <c r="BB185" s="5">
        <f t="shared" si="321"/>
        <v>3.0303672875425511E-5</v>
      </c>
      <c r="BC185" s="5">
        <f t="shared" si="322"/>
        <v>4.4496595699280425E-6</v>
      </c>
      <c r="BD185" s="5">
        <f t="shared" si="323"/>
        <v>2.028558589248196E-5</v>
      </c>
      <c r="BE185" s="5">
        <f t="shared" si="324"/>
        <v>3.3230832529769203E-5</v>
      </c>
      <c r="BF185" s="5">
        <f t="shared" si="325"/>
        <v>2.7218544154320625E-5</v>
      </c>
      <c r="BG185" s="5">
        <f t="shared" si="326"/>
        <v>1.4862686035466724E-5</v>
      </c>
      <c r="BH185" s="5">
        <f t="shared" si="327"/>
        <v>6.0868272822499302E-6</v>
      </c>
      <c r="BI185" s="5">
        <f t="shared" si="328"/>
        <v>1.994227222483537E-6</v>
      </c>
      <c r="BJ185" s="8">
        <f t="shared" si="329"/>
        <v>0.58892485236070491</v>
      </c>
      <c r="BK185" s="8">
        <f t="shared" si="330"/>
        <v>0.24585606463593795</v>
      </c>
      <c r="BL185" s="8">
        <f t="shared" si="331"/>
        <v>0.15936818652964391</v>
      </c>
      <c r="BM185" s="8">
        <f t="shared" si="332"/>
        <v>0.42150824215777394</v>
      </c>
      <c r="BN185" s="8">
        <f t="shared" si="333"/>
        <v>0.57695485237655542</v>
      </c>
    </row>
    <row r="186" spans="1:66" x14ac:dyDescent="0.25">
      <c r="A186" t="s">
        <v>27</v>
      </c>
      <c r="B186" t="s">
        <v>30</v>
      </c>
      <c r="C186" t="s">
        <v>28</v>
      </c>
      <c r="D186" s="15">
        <v>44215</v>
      </c>
      <c r="E186">
        <f>VLOOKUP(A186,home!$A$2:$E$405,3,FALSE)</f>
        <v>1.32085561497326</v>
      </c>
      <c r="F186">
        <f>VLOOKUP(B186,home!$B$2:$E$405,3,FALSE)</f>
        <v>0.93</v>
      </c>
      <c r="G186">
        <f>VLOOKUP(C186,away!$B$2:$E$405,4,FALSE)</f>
        <v>0.61</v>
      </c>
      <c r="H186">
        <f>VLOOKUP(A186,away!$A$2:$E$405,3,FALSE)</f>
        <v>1.0855614973262</v>
      </c>
      <c r="I186">
        <f>VLOOKUP(C186,away!$B$2:$E$405,3,FALSE)</f>
        <v>0.83</v>
      </c>
      <c r="J186">
        <f>VLOOKUP(B186,home!$B$2:$E$405,4,FALSE)</f>
        <v>1.1299999999999999</v>
      </c>
      <c r="K186" s="3">
        <f t="shared" si="334"/>
        <v>0.74932139037433043</v>
      </c>
      <c r="L186" s="3">
        <f t="shared" si="335"/>
        <v>1.0181481283422429</v>
      </c>
      <c r="M186" s="5">
        <f t="shared" si="280"/>
        <v>0.17076455907551169</v>
      </c>
      <c r="N186" s="5">
        <f t="shared" si="281"/>
        <v>0.12795753683312192</v>
      </c>
      <c r="O186" s="5">
        <f t="shared" si="282"/>
        <v>0.17386361620992061</v>
      </c>
      <c r="P186" s="5">
        <f t="shared" si="283"/>
        <v>0.13027972663392667</v>
      </c>
      <c r="Q186" s="5">
        <f t="shared" si="284"/>
        <v>4.7940659704334747E-2</v>
      </c>
      <c r="R186" s="5">
        <f t="shared" si="285"/>
        <v>8.8509457715472348E-2</v>
      </c>
      <c r="S186" s="5">
        <f t="shared" si="286"/>
        <v>2.4848257834790711E-2</v>
      </c>
      <c r="T186" s="5">
        <f t="shared" si="287"/>
        <v>4.8810692949460804E-2</v>
      </c>
      <c r="U186" s="5">
        <f t="shared" si="288"/>
        <v>6.6322029916635744E-2</v>
      </c>
      <c r="V186" s="5">
        <f t="shared" si="289"/>
        <v>2.106359679973413E-3</v>
      </c>
      <c r="W186" s="5">
        <f t="shared" si="290"/>
        <v>1.1974320595038251E-2</v>
      </c>
      <c r="X186" s="5">
        <f t="shared" si="291"/>
        <v>1.2191632102008168E-2</v>
      </c>
      <c r="Y186" s="5">
        <f t="shared" si="292"/>
        <v>6.2064437030484101E-3</v>
      </c>
      <c r="Z186" s="5">
        <f t="shared" si="293"/>
        <v>3.0038579571198355E-2</v>
      </c>
      <c r="AA186" s="5">
        <f t="shared" si="294"/>
        <v>2.2508550209160309E-2</v>
      </c>
      <c r="AB186" s="5">
        <f t="shared" si="295"/>
        <v>8.4330690690192136E-3</v>
      </c>
      <c r="AC186" s="5">
        <f t="shared" si="296"/>
        <v>1.0043651797001219E-4</v>
      </c>
      <c r="AD186" s="5">
        <f t="shared" si="297"/>
        <v>2.2431536392655102E-3</v>
      </c>
      <c r="AE186" s="5">
        <f t="shared" si="298"/>
        <v>2.2838626794022699E-3</v>
      </c>
      <c r="AF186" s="5">
        <f t="shared" si="299"/>
        <v>1.1626552562120603E-3</v>
      </c>
      <c r="AG186" s="5">
        <f t="shared" si="300"/>
        <v>3.9458509100652678E-4</v>
      </c>
      <c r="AH186" s="5">
        <f t="shared" si="301"/>
        <v>7.6459308921187829E-3</v>
      </c>
      <c r="AI186" s="5">
        <f t="shared" si="302"/>
        <v>5.7292595667884907E-3</v>
      </c>
      <c r="AJ186" s="5">
        <f t="shared" si="303"/>
        <v>2.1465283722006926E-3</v>
      </c>
      <c r="AK186" s="5">
        <f t="shared" si="304"/>
        <v>5.3614654144512391E-4</v>
      </c>
      <c r="AL186" s="5">
        <f t="shared" si="305"/>
        <v>3.0650018191211615E-6</v>
      </c>
      <c r="AM186" s="5">
        <f t="shared" si="306"/>
        <v>3.3616860075953432E-4</v>
      </c>
      <c r="AN186" s="5">
        <f t="shared" si="307"/>
        <v>3.422694316707506E-4</v>
      </c>
      <c r="AO186" s="5">
        <f t="shared" si="308"/>
        <v>1.7424049062216893E-4</v>
      </c>
      <c r="AP186" s="5">
        <f t="shared" si="309"/>
        <v>5.9134209802798486E-5</v>
      </c>
      <c r="AQ186" s="5">
        <f t="shared" si="310"/>
        <v>1.5051846257929194E-5</v>
      </c>
      <c r="AR186" s="5">
        <f t="shared" si="311"/>
        <v>1.5569380454489756E-3</v>
      </c>
      <c r="AS186" s="5">
        <f t="shared" si="312"/>
        <v>1.1666469809425188E-3</v>
      </c>
      <c r="AT186" s="5">
        <f t="shared" si="313"/>
        <v>4.3709676891793154E-4</v>
      </c>
      <c r="AU186" s="5">
        <f t="shared" si="314"/>
        <v>1.0917531953790399E-4</v>
      </c>
      <c r="AV186" s="5">
        <f t="shared" si="315"/>
        <v>2.0451850557675999E-5</v>
      </c>
      <c r="AW186" s="5">
        <f t="shared" si="316"/>
        <v>6.4954214232705265E-8</v>
      </c>
      <c r="AX186" s="5">
        <f t="shared" si="317"/>
        <v>4.19830538868879E-5</v>
      </c>
      <c r="AY186" s="5">
        <f t="shared" si="318"/>
        <v>4.2744967737026442E-5</v>
      </c>
      <c r="AZ186" s="5">
        <f t="shared" si="319"/>
        <v>2.1760354448751513E-5</v>
      </c>
      <c r="BA186" s="5">
        <f t="shared" si="320"/>
        <v>7.3850880513533845E-6</v>
      </c>
      <c r="BB186" s="5">
        <f t="shared" si="321"/>
        <v>1.8797783942820272E-6</v>
      </c>
      <c r="BC186" s="5">
        <f t="shared" si="322"/>
        <v>3.8277857076728669E-7</v>
      </c>
      <c r="BD186" s="5">
        <f t="shared" si="323"/>
        <v>2.641989261531173E-4</v>
      </c>
      <c r="BE186" s="5">
        <f t="shared" si="324"/>
        <v>1.9796990668045889E-4</v>
      </c>
      <c r="BF186" s="5">
        <f t="shared" si="325"/>
        <v>7.4171542863038951E-5</v>
      </c>
      <c r="BG186" s="5">
        <f t="shared" si="326"/>
        <v>1.8526107874780535E-5</v>
      </c>
      <c r="BH186" s="5">
        <f t="shared" si="327"/>
        <v>3.4705022277388446E-6</v>
      </c>
      <c r="BI186" s="5">
        <f t="shared" si="328"/>
        <v>5.2010431091729652E-7</v>
      </c>
      <c r="BJ186" s="8">
        <f t="shared" si="329"/>
        <v>0.26220854315310094</v>
      </c>
      <c r="BK186" s="8">
        <f t="shared" si="330"/>
        <v>0.3281451497117287</v>
      </c>
      <c r="BL186" s="8">
        <f t="shared" si="331"/>
        <v>0.37954375454827644</v>
      </c>
      <c r="BM186" s="8">
        <f t="shared" si="332"/>
        <v>0.26057779079849358</v>
      </c>
      <c r="BN186" s="8">
        <f t="shared" si="333"/>
        <v>0.73931555617228806</v>
      </c>
    </row>
    <row r="187" spans="1:66" x14ac:dyDescent="0.25">
      <c r="A187" t="s">
        <v>340</v>
      </c>
      <c r="B187" t="s">
        <v>361</v>
      </c>
      <c r="C187" t="s">
        <v>394</v>
      </c>
      <c r="D187" s="15">
        <v>44215</v>
      </c>
      <c r="E187">
        <f>VLOOKUP(A187,home!$A$2:$E$405,3,FALSE)</f>
        <v>1.3350515463917501</v>
      </c>
      <c r="F187">
        <f>VLOOKUP(B187,home!$B$2:$E$405,3,FALSE)</f>
        <v>0.67</v>
      </c>
      <c r="G187">
        <f>VLOOKUP(C187,away!$B$2:$E$405,4,FALSE)</f>
        <v>1.2</v>
      </c>
      <c r="H187">
        <f>VLOOKUP(A187,away!$A$2:$E$405,3,FALSE)</f>
        <v>1.1340206185567001</v>
      </c>
      <c r="I187">
        <f>VLOOKUP(C187,away!$B$2:$E$405,3,FALSE)</f>
        <v>0.82</v>
      </c>
      <c r="J187">
        <f>VLOOKUP(B187,home!$B$2:$E$405,4,FALSE)</f>
        <v>1.1499999999999999</v>
      </c>
      <c r="K187" s="3">
        <f t="shared" si="334"/>
        <v>1.073381443298967</v>
      </c>
      <c r="L187" s="3">
        <f t="shared" si="335"/>
        <v>1.0693814432989679</v>
      </c>
      <c r="M187" s="5">
        <f t="shared" si="280"/>
        <v>0.11733022468114256</v>
      </c>
      <c r="N187" s="5">
        <f t="shared" si="281"/>
        <v>0.12594008591083689</v>
      </c>
      <c r="O187" s="5">
        <f t="shared" si="282"/>
        <v>0.12547076501211241</v>
      </c>
      <c r="P187" s="5">
        <f t="shared" si="283"/>
        <v>0.13467799084052676</v>
      </c>
      <c r="Q187" s="5">
        <f t="shared" si="284"/>
        <v>6.7590875592084987E-2</v>
      </c>
      <c r="R187" s="5">
        <f t="shared" si="285"/>
        <v>6.7088053890239183E-2</v>
      </c>
      <c r="S187" s="5">
        <f t="shared" si="286"/>
        <v>3.8647674258984403E-2</v>
      </c>
      <c r="T187" s="5">
        <f t="shared" si="287"/>
        <v>7.2280428094504828E-2</v>
      </c>
      <c r="U187" s="5">
        <f t="shared" si="288"/>
        <v>7.2011072112823815E-2</v>
      </c>
      <c r="V187" s="5">
        <f t="shared" si="289"/>
        <v>4.9290994560242107E-3</v>
      </c>
      <c r="W187" s="5">
        <f t="shared" si="290"/>
        <v>2.4183597198957702E-2</v>
      </c>
      <c r="X187" s="5">
        <f t="shared" si="291"/>
        <v>2.5861490076782265E-2</v>
      </c>
      <c r="Y187" s="5">
        <f t="shared" si="292"/>
        <v>1.3827898792085671E-2</v>
      </c>
      <c r="Z187" s="5">
        <f t="shared" si="293"/>
        <v>2.391423996575431E-2</v>
      </c>
      <c r="AA187" s="5">
        <f t="shared" si="294"/>
        <v>2.56691014098392E-2</v>
      </c>
      <c r="AB187" s="5">
        <f t="shared" si="295"/>
        <v>1.3776368559740373E-2</v>
      </c>
      <c r="AC187" s="5">
        <f t="shared" si="296"/>
        <v>3.5361796864071768E-4</v>
      </c>
      <c r="AD187" s="5">
        <f t="shared" si="297"/>
        <v>6.4895561163945178E-3</v>
      </c>
      <c r="AE187" s="5">
        <f t="shared" si="298"/>
        <v>6.9398108861196146E-3</v>
      </c>
      <c r="AF187" s="5">
        <f t="shared" si="299"/>
        <v>3.7106524908102402E-3</v>
      </c>
      <c r="AG187" s="5">
        <f t="shared" si="300"/>
        <v>1.322700972067855E-3</v>
      </c>
      <c r="AH187" s="5">
        <f t="shared" si="301"/>
        <v>6.3933611124940507E-3</v>
      </c>
      <c r="AI187" s="5">
        <f t="shared" si="302"/>
        <v>6.8625151784603537E-3</v>
      </c>
      <c r="AJ187" s="5">
        <f t="shared" si="303"/>
        <v>3.6830482234584206E-3</v>
      </c>
      <c r="AK187" s="5">
        <f t="shared" si="304"/>
        <v>1.3177718726118321E-3</v>
      </c>
      <c r="AL187" s="5">
        <f t="shared" si="305"/>
        <v>1.6236074778196363E-5</v>
      </c>
      <c r="AM187" s="5">
        <f t="shared" si="306"/>
        <v>1.3931538221170379E-3</v>
      </c>
      <c r="AN187" s="5">
        <f t="shared" si="307"/>
        <v>1.4898128450329916E-3</v>
      </c>
      <c r="AO187" s="5">
        <f t="shared" si="308"/>
        <v>7.9658910523336076E-4</v>
      </c>
      <c r="AP187" s="5">
        <f t="shared" si="309"/>
        <v>2.8395253569022831E-4</v>
      </c>
      <c r="AQ187" s="5">
        <f t="shared" si="310"/>
        <v>7.5913393111204508E-5</v>
      </c>
      <c r="AR187" s="5">
        <f t="shared" si="311"/>
        <v>1.3673883468020771E-3</v>
      </c>
      <c r="AS187" s="5">
        <f t="shared" si="312"/>
        <v>1.4677292772406019E-3</v>
      </c>
      <c r="AT187" s="5">
        <f t="shared" si="313"/>
        <v>7.8771668498833324E-4</v>
      </c>
      <c r="AU187" s="5">
        <f t="shared" si="314"/>
        <v>2.8184015741448498E-4</v>
      </c>
      <c r="AV187" s="5">
        <f t="shared" si="315"/>
        <v>7.5630498736291976E-5</v>
      </c>
      <c r="AW187" s="5">
        <f t="shared" si="316"/>
        <v>5.1768462715820274E-7</v>
      </c>
      <c r="AX187" s="5">
        <f t="shared" si="317"/>
        <v>2.492309100535763E-4</v>
      </c>
      <c r="AY187" s="5">
        <f t="shared" si="318"/>
        <v>2.6652291030780873E-4</v>
      </c>
      <c r="AZ187" s="5">
        <f t="shared" si="319"/>
        <v>1.4250732724860286E-4</v>
      </c>
      <c r="BA187" s="5">
        <f t="shared" si="320"/>
        <v>5.0798230431263098E-5</v>
      </c>
      <c r="BB187" s="5">
        <f t="shared" si="321"/>
        <v>1.3580671243904421E-5</v>
      </c>
      <c r="BC187" s="5">
        <f t="shared" si="322"/>
        <v>2.9045835631550607E-6</v>
      </c>
      <c r="BD187" s="5">
        <f t="shared" si="323"/>
        <v>2.4370995397556572E-4</v>
      </c>
      <c r="BE187" s="5">
        <f t="shared" si="324"/>
        <v>2.6159374214461753E-4</v>
      </c>
      <c r="BF187" s="5">
        <f t="shared" si="325"/>
        <v>1.4039493425058367E-4</v>
      </c>
      <c r="BG187" s="5">
        <f t="shared" si="326"/>
        <v>5.0232439052585029E-5</v>
      </c>
      <c r="BH187" s="5">
        <f t="shared" si="327"/>
        <v>1.3479641982672778E-5</v>
      </c>
      <c r="BI187" s="5">
        <f t="shared" si="328"/>
        <v>2.8937595133029321E-6</v>
      </c>
      <c r="BJ187" s="8">
        <f t="shared" si="329"/>
        <v>0.35291206246467766</v>
      </c>
      <c r="BK187" s="8">
        <f t="shared" si="330"/>
        <v>0.29622136619040462</v>
      </c>
      <c r="BL187" s="8">
        <f t="shared" si="331"/>
        <v>0.32696466680788078</v>
      </c>
      <c r="BM187" s="8">
        <f t="shared" si="332"/>
        <v>0.36164833427609394</v>
      </c>
      <c r="BN187" s="8">
        <f t="shared" si="333"/>
        <v>0.63809799592694283</v>
      </c>
    </row>
    <row r="188" spans="1:66" x14ac:dyDescent="0.25">
      <c r="A188" t="s">
        <v>340</v>
      </c>
      <c r="B188" t="s">
        <v>429</v>
      </c>
      <c r="C188" t="s">
        <v>378</v>
      </c>
      <c r="D188" s="15">
        <v>44215</v>
      </c>
      <c r="E188">
        <f>VLOOKUP(A188,home!$A$2:$E$405,3,FALSE)</f>
        <v>1.3350515463917501</v>
      </c>
      <c r="F188">
        <f>VLOOKUP(B188,home!$B$2:$E$405,3,FALSE)</f>
        <v>0.82</v>
      </c>
      <c r="G188">
        <f>VLOOKUP(C188,away!$B$2:$E$405,4,FALSE)</f>
        <v>0.94</v>
      </c>
      <c r="H188">
        <f>VLOOKUP(A188,away!$A$2:$E$405,3,FALSE)</f>
        <v>1.1340206185567001</v>
      </c>
      <c r="I188">
        <f>VLOOKUP(C188,away!$B$2:$E$405,3,FALSE)</f>
        <v>0.75</v>
      </c>
      <c r="J188">
        <f>VLOOKUP(B188,home!$B$2:$E$405,4,FALSE)</f>
        <v>1.41</v>
      </c>
      <c r="K188" s="3">
        <f t="shared" si="334"/>
        <v>1.0290577319587608</v>
      </c>
      <c r="L188" s="3">
        <f t="shared" si="335"/>
        <v>1.1992268041237102</v>
      </c>
      <c r="M188" s="5">
        <f t="shared" si="280"/>
        <v>0.10771304958652944</v>
      </c>
      <c r="N188" s="5">
        <f t="shared" si="281"/>
        <v>0.11084294650987551</v>
      </c>
      <c r="O188" s="5">
        <f t="shared" si="282"/>
        <v>0.12917237621807245</v>
      </c>
      <c r="P188" s="5">
        <f t="shared" si="283"/>
        <v>0.13292583250269341</v>
      </c>
      <c r="Q188" s="5">
        <f t="shared" si="284"/>
        <v>5.7031895569539366E-2</v>
      </c>
      <c r="R188" s="5">
        <f t="shared" si="285"/>
        <v>7.7453487956532285E-2</v>
      </c>
      <c r="S188" s="5">
        <f t="shared" si="286"/>
        <v>4.1010065666044912E-2</v>
      </c>
      <c r="T188" s="5">
        <f t="shared" si="287"/>
        <v>6.8394177856975893E-2</v>
      </c>
      <c r="U188" s="5">
        <f t="shared" si="288"/>
        <v>7.9704110648844306E-2</v>
      </c>
      <c r="V188" s="5">
        <f t="shared" si="289"/>
        <v>5.6232711104742955E-3</v>
      </c>
      <c r="W188" s="5">
        <f t="shared" si="290"/>
        <v>1.9563037701366366E-2</v>
      </c>
      <c r="X188" s="5">
        <f t="shared" si="291"/>
        <v>2.3460519181561241E-2</v>
      </c>
      <c r="Y188" s="5">
        <f t="shared" si="292"/>
        <v>1.4067241720593345E-2</v>
      </c>
      <c r="Z188" s="5">
        <f t="shared" si="293"/>
        <v>3.096143294344884E-2</v>
      </c>
      <c r="AA188" s="5">
        <f t="shared" si="294"/>
        <v>3.186110196297872E-2</v>
      </c>
      <c r="AB188" s="5">
        <f t="shared" si="295"/>
        <v>1.6393456661864852E-2</v>
      </c>
      <c r="AC188" s="5">
        <f t="shared" si="296"/>
        <v>4.3372065676897537E-4</v>
      </c>
      <c r="AD188" s="5">
        <f t="shared" si="297"/>
        <v>5.0328738017979494E-3</v>
      </c>
      <c r="AE188" s="5">
        <f t="shared" si="298"/>
        <v>6.0355571648881027E-3</v>
      </c>
      <c r="AF188" s="5">
        <f t="shared" si="299"/>
        <v>3.6190009649773604E-3</v>
      </c>
      <c r="AG188" s="5">
        <f t="shared" si="300"/>
        <v>1.4466676537834748E-3</v>
      </c>
      <c r="AH188" s="5">
        <f t="shared" si="301"/>
        <v>9.2824450699656707E-3</v>
      </c>
      <c r="AI188" s="5">
        <f t="shared" si="302"/>
        <v>9.5521718707306542E-3</v>
      </c>
      <c r="AJ188" s="5">
        <f t="shared" si="303"/>
        <v>4.9148681602871796E-3</v>
      </c>
      <c r="AK188" s="5">
        <f t="shared" si="304"/>
        <v>1.6858943606338178E-3</v>
      </c>
      <c r="AL188" s="5">
        <f t="shared" si="305"/>
        <v>2.1409728754663736E-5</v>
      </c>
      <c r="AM188" s="5">
        <f t="shared" si="306"/>
        <v>1.035823539942573E-3</v>
      </c>
      <c r="AN188" s="5">
        <f t="shared" si="307"/>
        <v>1.2421873534414402E-3</v>
      </c>
      <c r="AO188" s="5">
        <f t="shared" si="308"/>
        <v>7.4483218499523415E-4</v>
      </c>
      <c r="AP188" s="5">
        <f t="shared" si="309"/>
        <v>2.97740906940105E-4</v>
      </c>
      <c r="AQ188" s="5">
        <f t="shared" si="310"/>
        <v>8.9264719071669224E-5</v>
      </c>
      <c r="AR188" s="5">
        <f t="shared" si="311"/>
        <v>2.2263513871417645E-3</v>
      </c>
      <c r="AS188" s="5">
        <f t="shared" si="312"/>
        <v>2.2910441089953448E-3</v>
      </c>
      <c r="AT188" s="5">
        <f t="shared" si="313"/>
        <v>1.1788083273101147E-3</v>
      </c>
      <c r="AU188" s="5">
        <f t="shared" si="314"/>
        <v>4.0435394123861584E-4</v>
      </c>
      <c r="AV188" s="5">
        <f t="shared" si="315"/>
        <v>1.0402588741989899E-4</v>
      </c>
      <c r="AW188" s="5">
        <f t="shared" si="316"/>
        <v>7.3392170454918899E-7</v>
      </c>
      <c r="AX188" s="5">
        <f t="shared" si="317"/>
        <v>1.7765370378713315E-4</v>
      </c>
      <c r="AY188" s="5">
        <f t="shared" si="318"/>
        <v>2.1304708343338396E-4</v>
      </c>
      <c r="AZ188" s="5">
        <f t="shared" si="319"/>
        <v>1.2774588649684725E-4</v>
      </c>
      <c r="BA188" s="5">
        <f t="shared" si="320"/>
        <v>5.1065430401188132E-5</v>
      </c>
      <c r="BB188" s="5">
        <f t="shared" si="321"/>
        <v>1.530975822530464E-5</v>
      </c>
      <c r="BC188" s="5">
        <f t="shared" si="322"/>
        <v>3.6719744856877537E-6</v>
      </c>
      <c r="BD188" s="5">
        <f t="shared" si="323"/>
        <v>4.4498337647640163E-4</v>
      </c>
      <c r="BE188" s="5">
        <f t="shared" si="324"/>
        <v>4.5791358415615721E-4</v>
      </c>
      <c r="BF188" s="5">
        <f t="shared" si="325"/>
        <v>2.3560975717242113E-4</v>
      </c>
      <c r="BG188" s="5">
        <f t="shared" si="326"/>
        <v>8.0818680781068709E-5</v>
      </c>
      <c r="BH188" s="5">
        <f t="shared" si="327"/>
        <v>2.079177208611641E-5</v>
      </c>
      <c r="BI188" s="5">
        <f t="shared" si="328"/>
        <v>4.2791867652684864E-6</v>
      </c>
      <c r="BJ188" s="8">
        <f t="shared" si="329"/>
        <v>0.3134922606665792</v>
      </c>
      <c r="BK188" s="8">
        <f t="shared" si="330"/>
        <v>0.28794039633469909</v>
      </c>
      <c r="BL188" s="8">
        <f t="shared" si="331"/>
        <v>0.36746889291945312</v>
      </c>
      <c r="BM188" s="8">
        <f t="shared" si="332"/>
        <v>0.38451108135920897</v>
      </c>
      <c r="BN188" s="8">
        <f t="shared" si="333"/>
        <v>0.61513958834324245</v>
      </c>
    </row>
    <row r="189" spans="1:66" x14ac:dyDescent="0.25">
      <c r="A189" t="s">
        <v>340</v>
      </c>
      <c r="B189" t="s">
        <v>341</v>
      </c>
      <c r="C189" t="s">
        <v>415</v>
      </c>
      <c r="D189" s="15">
        <v>44215</v>
      </c>
      <c r="E189">
        <f>VLOOKUP(A189,home!$A$2:$E$405,3,FALSE)</f>
        <v>1.3350515463917501</v>
      </c>
      <c r="F189">
        <f>VLOOKUP(B189,home!$B$2:$E$405,3,FALSE)</f>
        <v>0.61</v>
      </c>
      <c r="G189">
        <f>VLOOKUP(C189,away!$B$2:$E$405,4,FALSE)</f>
        <v>0.67</v>
      </c>
      <c r="H189">
        <f>VLOOKUP(A189,away!$A$2:$E$405,3,FALSE)</f>
        <v>1.1340206185567001</v>
      </c>
      <c r="I189">
        <f>VLOOKUP(C189,away!$B$2:$E$405,3,FALSE)</f>
        <v>0.82</v>
      </c>
      <c r="J189">
        <f>VLOOKUP(B189,home!$B$2:$E$405,4,FALSE)</f>
        <v>1.2</v>
      </c>
      <c r="K189" s="3">
        <f t="shared" si="334"/>
        <v>0.54563556701030824</v>
      </c>
      <c r="L189" s="3">
        <f t="shared" si="335"/>
        <v>1.1158762886597928</v>
      </c>
      <c r="M189" s="5">
        <f t="shared" si="280"/>
        <v>0.18985173459793173</v>
      </c>
      <c r="N189" s="5">
        <f t="shared" si="281"/>
        <v>0.10358985885523304</v>
      </c>
      <c r="O189" s="5">
        <f t="shared" si="282"/>
        <v>0.21185104899876403</v>
      </c>
      <c r="P189" s="5">
        <f t="shared" si="283"/>
        <v>0.11559346724216922</v>
      </c>
      <c r="Q189" s="5">
        <f t="shared" si="284"/>
        <v>2.8261155686496436E-2</v>
      </c>
      <c r="R189" s="5">
        <f t="shared" si="285"/>
        <v>0.1181997811527124</v>
      </c>
      <c r="S189" s="5">
        <f t="shared" si="286"/>
        <v>1.7595111387004436E-2</v>
      </c>
      <c r="T189" s="5">
        <f t="shared" si="287"/>
        <v>3.1535953520684244E-2</v>
      </c>
      <c r="U189" s="5">
        <f t="shared" si="288"/>
        <v>6.4494004609754588E-2</v>
      </c>
      <c r="V189" s="5">
        <f t="shared" si="289"/>
        <v>1.1903323378128433E-3</v>
      </c>
      <c r="W189" s="5">
        <f t="shared" si="290"/>
        <v>5.1400972357893608E-3</v>
      </c>
      <c r="X189" s="5">
        <f t="shared" si="291"/>
        <v>5.7357126268230921E-3</v>
      </c>
      <c r="Y189" s="5">
        <f t="shared" si="292"/>
        <v>3.2001728594192327E-3</v>
      </c>
      <c r="Z189" s="5">
        <f t="shared" si="293"/>
        <v>4.3965444371029477E-2</v>
      </c>
      <c r="AA189" s="5">
        <f t="shared" si="294"/>
        <v>2.3989110168246838E-2</v>
      </c>
      <c r="AB189" s="5">
        <f t="shared" si="295"/>
        <v>6.5446558643620558E-3</v>
      </c>
      <c r="AC189" s="5">
        <f t="shared" si="296"/>
        <v>4.5296742478302102E-5</v>
      </c>
      <c r="AD189" s="5">
        <f t="shared" si="297"/>
        <v>7.0115496743451125E-4</v>
      </c>
      <c r="AE189" s="5">
        <f t="shared" si="298"/>
        <v>7.8240220283620028E-4</v>
      </c>
      <c r="AF189" s="5">
        <f t="shared" si="299"/>
        <v>4.3653203317005297E-4</v>
      </c>
      <c r="AG189" s="5">
        <f t="shared" si="300"/>
        <v>1.6237191501830407E-4</v>
      </c>
      <c r="AH189" s="5">
        <f t="shared" si="301"/>
        <v>1.2264999223505737E-2</v>
      </c>
      <c r="AI189" s="5">
        <f t="shared" si="302"/>
        <v>6.6922198056985436E-3</v>
      </c>
      <c r="AJ189" s="5">
        <f t="shared" si="303"/>
        <v>1.8257565741199697E-3</v>
      </c>
      <c r="AK189" s="5">
        <f t="shared" si="304"/>
        <v>3.3206590784758258E-4</v>
      </c>
      <c r="AL189" s="5">
        <f t="shared" si="305"/>
        <v>1.1031782309350851E-6</v>
      </c>
      <c r="AM189" s="5">
        <f t="shared" si="306"/>
        <v>7.651501764364476E-5</v>
      </c>
      <c r="AN189" s="5">
        <f t="shared" si="307"/>
        <v>8.5381293914928895E-5</v>
      </c>
      <c r="AO189" s="5">
        <f t="shared" si="308"/>
        <v>4.7637480687380916E-5</v>
      </c>
      <c r="AP189" s="5">
        <f t="shared" si="309"/>
        <v>1.7719178383512389E-5</v>
      </c>
      <c r="AQ189" s="5">
        <f t="shared" si="310"/>
        <v>4.9431027531736573E-6</v>
      </c>
      <c r="AR189" s="5">
        <f t="shared" si="311"/>
        <v>2.7372443627881647E-3</v>
      </c>
      <c r="AS189" s="5">
        <f t="shared" si="312"/>
        <v>1.4935378799356904E-3</v>
      </c>
      <c r="AT189" s="5">
        <f t="shared" si="313"/>
        <v>4.0746369398504196E-4</v>
      </c>
      <c r="AU189" s="5">
        <f t="shared" si="314"/>
        <v>7.410889456788105E-5</v>
      </c>
      <c r="AV189" s="5">
        <f t="shared" si="315"/>
        <v>1.0109112177013227E-5</v>
      </c>
      <c r="AW189" s="5">
        <f t="shared" si="316"/>
        <v>1.8657863166798042E-8</v>
      </c>
      <c r="AX189" s="5">
        <f t="shared" si="317"/>
        <v>6.9582191727989751E-6</v>
      </c>
      <c r="AY189" s="5">
        <f t="shared" si="318"/>
        <v>7.7645117862243351E-6</v>
      </c>
      <c r="AZ189" s="5">
        <f t="shared" si="319"/>
        <v>4.3321172976336162E-6</v>
      </c>
      <c r="BA189" s="5">
        <f t="shared" si="320"/>
        <v>1.61136899070743E-6</v>
      </c>
      <c r="BB189" s="5">
        <f t="shared" si="321"/>
        <v>4.4952211225302071E-7</v>
      </c>
      <c r="BC189" s="5">
        <f t="shared" si="322"/>
        <v>1.0032221325828232E-7</v>
      </c>
      <c r="BD189" s="5">
        <f t="shared" si="323"/>
        <v>5.0907101345049912E-4</v>
      </c>
      <c r="BE189" s="5">
        <f t="shared" si="324"/>
        <v>2.7776725107257533E-4</v>
      </c>
      <c r="BF189" s="5">
        <f t="shared" si="325"/>
        <v>7.5779845767939632E-5</v>
      </c>
      <c r="BG189" s="5">
        <f t="shared" si="326"/>
        <v>1.3782726371181153E-5</v>
      </c>
      <c r="BH189" s="5">
        <f t="shared" si="327"/>
        <v>1.8800864296218385E-6</v>
      </c>
      <c r="BI189" s="5">
        <f t="shared" si="328"/>
        <v>2.0516840501101962E-7</v>
      </c>
      <c r="BJ189" s="8">
        <f t="shared" si="329"/>
        <v>0.17979882403785996</v>
      </c>
      <c r="BK189" s="8">
        <f t="shared" si="330"/>
        <v>0.32428480999741371</v>
      </c>
      <c r="BL189" s="8">
        <f t="shared" si="331"/>
        <v>0.45179459233996228</v>
      </c>
      <c r="BM189" s="8">
        <f t="shared" si="332"/>
        <v>0.23248887835903553</v>
      </c>
      <c r="BN189" s="8">
        <f t="shared" si="333"/>
        <v>0.76734704653330699</v>
      </c>
    </row>
    <row r="190" spans="1:66" x14ac:dyDescent="0.25">
      <c r="A190" t="s">
        <v>342</v>
      </c>
      <c r="B190" t="s">
        <v>402</v>
      </c>
      <c r="C190" t="s">
        <v>430</v>
      </c>
      <c r="D190" s="15">
        <v>44215</v>
      </c>
      <c r="E190">
        <f>VLOOKUP(A190,home!$A$2:$E$405,3,FALSE)</f>
        <v>1.1422594142259399</v>
      </c>
      <c r="F190">
        <f>VLOOKUP(B190,home!$B$2:$E$405,3,FALSE)</f>
        <v>0.64</v>
      </c>
      <c r="G190">
        <f>VLOOKUP(C190,away!$B$2:$E$405,4,FALSE)</f>
        <v>0.8</v>
      </c>
      <c r="H190">
        <f>VLOOKUP(A190,away!$A$2:$E$405,3,FALSE)</f>
        <v>0.82426778242677801</v>
      </c>
      <c r="I190">
        <f>VLOOKUP(C190,away!$B$2:$E$405,3,FALSE)</f>
        <v>0.56000000000000005</v>
      </c>
      <c r="J190">
        <f>VLOOKUP(B190,home!$B$2:$E$405,4,FALSE)</f>
        <v>0.88</v>
      </c>
      <c r="K190" s="3">
        <f t="shared" si="334"/>
        <v>0.58483682008368132</v>
      </c>
      <c r="L190" s="3">
        <f t="shared" si="335"/>
        <v>0.40619916317991622</v>
      </c>
      <c r="M190" s="5">
        <f t="shared" si="280"/>
        <v>0.37119194311960896</v>
      </c>
      <c r="N190" s="5">
        <f t="shared" si="281"/>
        <v>0.21708671565475479</v>
      </c>
      <c r="O190" s="5">
        <f t="shared" si="282"/>
        <v>0.15077785667431221</v>
      </c>
      <c r="P190" s="5">
        <f t="shared" si="283"/>
        <v>8.8180442236437812E-2</v>
      </c>
      <c r="Q190" s="5">
        <f t="shared" si="284"/>
        <v>6.3480152232968559E-2</v>
      </c>
      <c r="R190" s="5">
        <f t="shared" si="285"/>
        <v>3.0622919603583484E-2</v>
      </c>
      <c r="S190" s="5">
        <f t="shared" si="286"/>
        <v>5.2370414667837753E-3</v>
      </c>
      <c r="T190" s="5">
        <f t="shared" si="287"/>
        <v>2.5785584715565517E-2</v>
      </c>
      <c r="U190" s="5">
        <f t="shared" si="288"/>
        <v>1.7909410922637991E-2</v>
      </c>
      <c r="V190" s="5">
        <f t="shared" si="289"/>
        <v>1.3823475102348252E-4</v>
      </c>
      <c r="W190" s="5">
        <f t="shared" si="290"/>
        <v>1.2375176790119109E-2</v>
      </c>
      <c r="X190" s="5">
        <f t="shared" si="291"/>
        <v>5.0267864563499033E-3</v>
      </c>
      <c r="Y190" s="5">
        <f t="shared" si="292"/>
        <v>1.0209382260267337E-3</v>
      </c>
      <c r="Z190" s="5">
        <f t="shared" si="293"/>
        <v>4.1463347723671561E-3</v>
      </c>
      <c r="AA190" s="5">
        <f t="shared" si="294"/>
        <v>2.4249292432736019E-3</v>
      </c>
      <c r="AB190" s="5">
        <f t="shared" si="295"/>
        <v>7.0909395378203051E-4</v>
      </c>
      <c r="AC190" s="5">
        <f t="shared" si="296"/>
        <v>2.0524424262905391E-6</v>
      </c>
      <c r="AD190" s="5">
        <f t="shared" si="297"/>
        <v>1.8093647604766597E-3</v>
      </c>
      <c r="AE190" s="5">
        <f t="shared" si="298"/>
        <v>7.3496245159284865E-4</v>
      </c>
      <c r="AF190" s="5">
        <f t="shared" si="299"/>
        <v>1.492705664028374E-4</v>
      </c>
      <c r="AG190" s="5">
        <f t="shared" si="300"/>
        <v>2.0211193053408231E-5</v>
      </c>
      <c r="AH190" s="5">
        <f t="shared" si="301"/>
        <v>4.2105942869983165E-4</v>
      </c>
      <c r="AI190" s="5">
        <f t="shared" si="302"/>
        <v>2.4625105734706108E-4</v>
      </c>
      <c r="AJ190" s="5">
        <f t="shared" si="303"/>
        <v>7.2008342660549721E-5</v>
      </c>
      <c r="AK190" s="5">
        <f t="shared" si="304"/>
        <v>1.4037710047030661E-5</v>
      </c>
      <c r="AL190" s="5">
        <f t="shared" si="305"/>
        <v>1.9503147540765292E-8</v>
      </c>
      <c r="AM190" s="5">
        <f t="shared" si="306"/>
        <v>2.1163662657772833E-4</v>
      </c>
      <c r="AN190" s="5">
        <f t="shared" si="307"/>
        <v>8.5966620614093668E-5</v>
      </c>
      <c r="AO190" s="5">
        <f t="shared" si="308"/>
        <v>1.7459784677425091E-5</v>
      </c>
      <c r="AP190" s="5">
        <f t="shared" si="309"/>
        <v>2.3640499750905329E-6</v>
      </c>
      <c r="AQ190" s="5">
        <f t="shared" si="310"/>
        <v>2.4006878039931899E-7</v>
      </c>
      <c r="AR190" s="5">
        <f t="shared" si="311"/>
        <v>3.4206797517377046E-5</v>
      </c>
      <c r="AS190" s="5">
        <f t="shared" si="312"/>
        <v>2.0005394685309157E-5</v>
      </c>
      <c r="AT190" s="5">
        <f t="shared" si="313"/>
        <v>5.8499457061375921E-6</v>
      </c>
      <c r="AU190" s="5">
        <f t="shared" si="314"/>
        <v>1.1404212148132317E-6</v>
      </c>
      <c r="AV190" s="5">
        <f t="shared" si="315"/>
        <v>1.667400792068348E-7</v>
      </c>
      <c r="AW190" s="5">
        <f t="shared" si="316"/>
        <v>1.2869922653713662E-10</v>
      </c>
      <c r="AX190" s="5">
        <f t="shared" si="317"/>
        <v>2.062881528349268E-5</v>
      </c>
      <c r="AY190" s="5">
        <f t="shared" si="318"/>
        <v>8.3794075055477917E-6</v>
      </c>
      <c r="AZ190" s="5">
        <f t="shared" si="319"/>
        <v>1.7018541583485112E-6</v>
      </c>
      <c r="BA190" s="5">
        <f t="shared" si="320"/>
        <v>2.3043057832514205E-7</v>
      </c>
      <c r="BB190" s="5">
        <f t="shared" si="321"/>
        <v>2.3400177021684204E-8</v>
      </c>
      <c r="BC190" s="5">
        <f t="shared" si="322"/>
        <v>1.9010264648940058E-9</v>
      </c>
      <c r="BD190" s="5">
        <f t="shared" si="323"/>
        <v>2.3157954211038993E-6</v>
      </c>
      <c r="BE190" s="5">
        <f t="shared" si="324"/>
        <v>1.354362430042754E-6</v>
      </c>
      <c r="BF190" s="5">
        <f t="shared" si="325"/>
        <v>3.9604050841350574E-7</v>
      </c>
      <c r="BG190" s="5">
        <f t="shared" si="326"/>
        <v>7.7206357188293037E-8</v>
      </c>
      <c r="BH190" s="5">
        <f t="shared" si="327"/>
        <v>1.1288280107061543E-8</v>
      </c>
      <c r="BI190" s="5">
        <f t="shared" si="328"/>
        <v>1.3203603684055506E-9</v>
      </c>
      <c r="BJ190" s="8">
        <f t="shared" si="329"/>
        <v>0.32783779600666435</v>
      </c>
      <c r="BK190" s="8">
        <f t="shared" si="330"/>
        <v>0.46475811292693336</v>
      </c>
      <c r="BL190" s="8">
        <f t="shared" si="331"/>
        <v>0.20326309224890385</v>
      </c>
      <c r="BM190" s="8">
        <f t="shared" si="332"/>
        <v>7.865692715439658E-2</v>
      </c>
      <c r="BN190" s="8">
        <f t="shared" si="333"/>
        <v>0.92134002952166583</v>
      </c>
    </row>
    <row r="191" spans="1:66" x14ac:dyDescent="0.25">
      <c r="A191" t="s">
        <v>40</v>
      </c>
      <c r="B191" t="s">
        <v>233</v>
      </c>
      <c r="C191" t="s">
        <v>41</v>
      </c>
      <c r="D191" s="15">
        <v>44215</v>
      </c>
      <c r="E191">
        <f>VLOOKUP(A191,home!$A$2:$E$405,3,FALSE)</f>
        <v>1.56038647342995</v>
      </c>
      <c r="F191">
        <f>VLOOKUP(B191,home!$B$2:$E$405,3,FALSE)</f>
        <v>1.22</v>
      </c>
      <c r="G191">
        <f>VLOOKUP(C191,away!$B$2:$E$405,4,FALSE)</f>
        <v>1.41</v>
      </c>
      <c r="H191">
        <f>VLOOKUP(A191,away!$A$2:$E$405,3,FALSE)</f>
        <v>1.19323671497585</v>
      </c>
      <c r="I191">
        <f>VLOOKUP(C191,away!$B$2:$E$405,3,FALSE)</f>
        <v>0.38</v>
      </c>
      <c r="J191">
        <f>VLOOKUP(B191,home!$B$2:$E$405,4,FALSE)</f>
        <v>0.92</v>
      </c>
      <c r="K191" s="3">
        <f t="shared" si="334"/>
        <v>2.6841768115941997</v>
      </c>
      <c r="L191" s="3">
        <f t="shared" si="335"/>
        <v>0.41715555555555717</v>
      </c>
      <c r="M191" s="5">
        <f t="shared" si="280"/>
        <v>4.498922028413533E-2</v>
      </c>
      <c r="N191" s="5">
        <f t="shared" si="281"/>
        <v>0.12075902185837946</v>
      </c>
      <c r="O191" s="5">
        <f t="shared" si="282"/>
        <v>1.8767503181639816E-2</v>
      </c>
      <c r="P191" s="5">
        <f t="shared" si="283"/>
        <v>5.0375296851677957E-2</v>
      </c>
      <c r="Q191" s="5">
        <f t="shared" si="284"/>
        <v>0.16206928313152968</v>
      </c>
      <c r="R191" s="5">
        <f t="shared" si="285"/>
        <v>3.9144841080638211E-3</v>
      </c>
      <c r="S191" s="5">
        <f t="shared" si="286"/>
        <v>1.4101547642233427E-2</v>
      </c>
      <c r="T191" s="5">
        <f t="shared" si="287"/>
        <v>6.7608101843224147E-2</v>
      </c>
      <c r="U191" s="5">
        <f t="shared" si="288"/>
        <v>1.0507167472218911E-2</v>
      </c>
      <c r="V191" s="5">
        <f t="shared" si="289"/>
        <v>1.7544194020482527E-3</v>
      </c>
      <c r="W191" s="5">
        <f t="shared" si="290"/>
        <v>0.14500753721778231</v>
      </c>
      <c r="X191" s="5">
        <f t="shared" si="291"/>
        <v>6.0490699747827115E-2</v>
      </c>
      <c r="Y191" s="5">
        <f t="shared" si="292"/>
        <v>1.2617015729624608E-2</v>
      </c>
      <c r="Z191" s="5">
        <f t="shared" si="293"/>
        <v>5.443162642709211E-4</v>
      </c>
      <c r="AA191" s="5">
        <f t="shared" si="294"/>
        <v>1.4610410947295865E-3</v>
      </c>
      <c r="AB191" s="5">
        <f t="shared" si="295"/>
        <v>1.9608463136296813E-3</v>
      </c>
      <c r="AC191" s="5">
        <f t="shared" si="296"/>
        <v>1.2277857565427941E-4</v>
      </c>
      <c r="AD191" s="5">
        <f t="shared" si="297"/>
        <v>9.7306467226588533E-2</v>
      </c>
      <c r="AE191" s="5">
        <f t="shared" si="298"/>
        <v>4.0591933395056158E-2</v>
      </c>
      <c r="AF191" s="5">
        <f t="shared" si="299"/>
        <v>8.4665752632444094E-3</v>
      </c>
      <c r="AG191" s="5">
        <f t="shared" si="300"/>
        <v>1.17729296919722E-3</v>
      </c>
      <c r="AH191" s="5">
        <f t="shared" si="301"/>
        <v>5.676613840496537E-5</v>
      </c>
      <c r="AI191" s="5">
        <f t="shared" si="302"/>
        <v>1.5237035239035497E-4</v>
      </c>
      <c r="AJ191" s="5">
        <f t="shared" si="303"/>
        <v>2.0449448333031392E-4</v>
      </c>
      <c r="AK191" s="5">
        <f t="shared" si="304"/>
        <v>1.8296645008472173E-4</v>
      </c>
      <c r="AL191" s="5">
        <f t="shared" si="305"/>
        <v>5.4991014794640118E-6</v>
      </c>
      <c r="AM191" s="5">
        <f t="shared" si="306"/>
        <v>5.2237552589551962E-2</v>
      </c>
      <c r="AN191" s="5">
        <f t="shared" si="307"/>
        <v>2.1791185271357184E-2</v>
      </c>
      <c r="AO191" s="5">
        <f t="shared" si="308"/>
        <v>4.5451569990435396E-3</v>
      </c>
      <c r="AP191" s="5">
        <f t="shared" si="309"/>
        <v>6.3201249767441236E-4</v>
      </c>
      <c r="AQ191" s="5">
        <f t="shared" si="310"/>
        <v>6.591188114635617E-5</v>
      </c>
      <c r="AR191" s="5">
        <f t="shared" si="311"/>
        <v>4.7360620006133955E-6</v>
      </c>
      <c r="AS191" s="5">
        <f t="shared" si="312"/>
        <v>1.271242780031891E-5</v>
      </c>
      <c r="AT191" s="5">
        <f t="shared" si="313"/>
        <v>1.7061201960340746E-5</v>
      </c>
      <c r="AU191" s="5">
        <f t="shared" si="314"/>
        <v>1.5265094226624042E-5</v>
      </c>
      <c r="AV191" s="5">
        <f t="shared" si="315"/>
        <v>1.0243552987476187E-5</v>
      </c>
      <c r="AW191" s="5">
        <f t="shared" si="316"/>
        <v>1.7104027469491103E-7</v>
      </c>
      <c r="AX191" s="5">
        <f t="shared" si="317"/>
        <v>2.3369137892551343E-2</v>
      </c>
      <c r="AY191" s="5">
        <f t="shared" si="318"/>
        <v>9.7485657004216797E-3</v>
      </c>
      <c r="AZ191" s="5">
        <f t="shared" si="319"/>
        <v>2.0333341703146269E-3</v>
      </c>
      <c r="BA191" s="5">
        <f t="shared" si="320"/>
        <v>2.8273888181589872E-4</v>
      </c>
      <c r="BB191" s="5">
        <f t="shared" si="321"/>
        <v>2.9486523830267054E-5</v>
      </c>
      <c r="BC191" s="5">
        <f t="shared" si="322"/>
        <v>2.4600934459634456E-6</v>
      </c>
      <c r="BD191" s="5">
        <f t="shared" si="323"/>
        <v>3.2927909583524076E-7</v>
      </c>
      <c r="BE191" s="5">
        <f t="shared" si="324"/>
        <v>8.8384331358365727E-7</v>
      </c>
      <c r="BF191" s="5">
        <f t="shared" si="325"/>
        <v>1.1861958637019172E-6</v>
      </c>
      <c r="BG191" s="5">
        <f t="shared" si="326"/>
        <v>1.0613198104525468E-6</v>
      </c>
      <c r="BH191" s="5">
        <f t="shared" si="327"/>
        <v>7.1219250622556917E-7</v>
      </c>
      <c r="BI191" s="5">
        <f t="shared" si="328"/>
        <v>3.82330122120366E-7</v>
      </c>
      <c r="BJ191" s="8">
        <f t="shared" si="329"/>
        <v>0.83083147088360687</v>
      </c>
      <c r="BK191" s="8">
        <f t="shared" si="330"/>
        <v>0.12109732755765039</v>
      </c>
      <c r="BL191" s="8">
        <f t="shared" si="331"/>
        <v>3.7272213094179468E-2</v>
      </c>
      <c r="BM191" s="8">
        <f t="shared" si="332"/>
        <v>0.57912212372413463</v>
      </c>
      <c r="BN191" s="8">
        <f t="shared" si="333"/>
        <v>0.40087480941542608</v>
      </c>
    </row>
    <row r="192" spans="1:66" x14ac:dyDescent="0.25">
      <c r="A192" t="s">
        <v>40</v>
      </c>
      <c r="B192" t="s">
        <v>237</v>
      </c>
      <c r="C192" t="s">
        <v>234</v>
      </c>
      <c r="D192" s="15">
        <v>44215</v>
      </c>
      <c r="E192">
        <f>VLOOKUP(A192,home!$A$2:$E$405,3,FALSE)</f>
        <v>1.56038647342995</v>
      </c>
      <c r="F192">
        <f>VLOOKUP(B192,home!$B$2:$E$405,3,FALSE)</f>
        <v>0.45</v>
      </c>
      <c r="G192">
        <f>VLOOKUP(C192,away!$B$2:$E$405,4,FALSE)</f>
        <v>1.22</v>
      </c>
      <c r="H192">
        <f>VLOOKUP(A192,away!$A$2:$E$405,3,FALSE)</f>
        <v>1.19323671497585</v>
      </c>
      <c r="I192">
        <f>VLOOKUP(C192,away!$B$2:$E$405,3,FALSE)</f>
        <v>0.64</v>
      </c>
      <c r="J192">
        <f>VLOOKUP(B192,home!$B$2:$E$405,4,FALSE)</f>
        <v>0.92</v>
      </c>
      <c r="K192" s="3">
        <f t="shared" si="334"/>
        <v>0.8566521739130426</v>
      </c>
      <c r="L192" s="3">
        <f t="shared" si="335"/>
        <v>0.70257777777778052</v>
      </c>
      <c r="M192" s="5">
        <f t="shared" si="280"/>
        <v>0.21029794844574026</v>
      </c>
      <c r="N192" s="5">
        <f t="shared" si="281"/>
        <v>0.18015219470549634</v>
      </c>
      <c r="O192" s="5">
        <f t="shared" si="282"/>
        <v>0.14775066529023442</v>
      </c>
      <c r="P192" s="5">
        <f t="shared" si="283"/>
        <v>0.12657092861797764</v>
      </c>
      <c r="Q192" s="5">
        <f t="shared" si="284"/>
        <v>7.7163884614834574E-2</v>
      </c>
      <c r="R192" s="5">
        <f t="shared" si="285"/>
        <v>5.190316704240077E-2</v>
      </c>
      <c r="S192" s="5">
        <f t="shared" si="286"/>
        <v>1.9044646048164637E-2</v>
      </c>
      <c r="T192" s="5">
        <f t="shared" si="287"/>
        <v>5.4213630577391536E-2</v>
      </c>
      <c r="U192" s="5">
        <f t="shared" si="288"/>
        <v>4.4462960879844401E-2</v>
      </c>
      <c r="V192" s="5">
        <f t="shared" si="289"/>
        <v>1.2735890796485502E-3</v>
      </c>
      <c r="W192" s="5">
        <f t="shared" si="290"/>
        <v>2.203420316762441E-2</v>
      </c>
      <c r="X192" s="5">
        <f t="shared" si="291"/>
        <v>1.5480741496613689E-2</v>
      </c>
      <c r="Y192" s="5">
        <f t="shared" si="292"/>
        <v>5.4382124795215583E-3</v>
      </c>
      <c r="Z192" s="5">
        <f t="shared" si="293"/>
        <v>1.2155337253426291E-2</v>
      </c>
      <c r="AA192" s="5">
        <f t="shared" si="294"/>
        <v>1.0412896082793825E-2</v>
      </c>
      <c r="AB192" s="5">
        <f t="shared" si="295"/>
        <v>4.4601150330279673E-3</v>
      </c>
      <c r="AC192" s="5">
        <f t="shared" si="296"/>
        <v>4.7908025755902737E-5</v>
      </c>
      <c r="AD192" s="5">
        <f t="shared" si="297"/>
        <v>4.7189120109967751E-3</v>
      </c>
      <c r="AE192" s="5">
        <f t="shared" si="298"/>
        <v>3.3154027142149908E-3</v>
      </c>
      <c r="AF192" s="5">
        <f t="shared" si="299"/>
        <v>1.164664135695795E-3</v>
      </c>
      <c r="AG192" s="5">
        <f t="shared" si="300"/>
        <v>2.7275571343821038E-4</v>
      </c>
      <c r="AH192" s="5">
        <f t="shared" si="301"/>
        <v>2.1350174589129284E-3</v>
      </c>
      <c r="AI192" s="5">
        <f t="shared" si="302"/>
        <v>1.82896734752006E-3</v>
      </c>
      <c r="AJ192" s="5">
        <f t="shared" si="303"/>
        <v>7.8339442713451523E-4</v>
      </c>
      <c r="AK192" s="5">
        <f t="shared" si="304"/>
        <v>2.2369884634538176E-4</v>
      </c>
      <c r="AL192" s="5">
        <f t="shared" si="305"/>
        <v>1.1533661365684955E-6</v>
      </c>
      <c r="AM192" s="5">
        <f t="shared" si="306"/>
        <v>8.0849324654495098E-4</v>
      </c>
      <c r="AN192" s="5">
        <f t="shared" si="307"/>
        <v>5.6802938850589483E-4</v>
      </c>
      <c r="AO192" s="5">
        <f t="shared" si="308"/>
        <v>1.9954241274447156E-4</v>
      </c>
      <c r="AP192" s="5">
        <f t="shared" si="309"/>
        <v>4.6731354972809166E-5</v>
      </c>
      <c r="AQ192" s="5">
        <f t="shared" si="310"/>
        <v>8.2081028823352246E-6</v>
      </c>
      <c r="AR192" s="5">
        <f t="shared" si="311"/>
        <v>3.0000316435996186E-4</v>
      </c>
      <c r="AS192" s="5">
        <f t="shared" si="312"/>
        <v>2.5699836292975313E-4</v>
      </c>
      <c r="AT192" s="5">
        <f t="shared" si="313"/>
        <v>1.1007910314793305E-4</v>
      </c>
      <c r="AU192" s="5">
        <f t="shared" si="314"/>
        <v>3.1433167671358306E-5</v>
      </c>
      <c r="AV192" s="5">
        <f t="shared" si="315"/>
        <v>6.7318228546605652E-6</v>
      </c>
      <c r="AW192" s="5">
        <f t="shared" si="316"/>
        <v>1.9282512689591765E-8</v>
      </c>
      <c r="AX192" s="5">
        <f t="shared" si="317"/>
        <v>1.1543291620779094E-4</v>
      </c>
      <c r="AY192" s="5">
        <f t="shared" si="318"/>
        <v>8.1100601751678495E-5</v>
      </c>
      <c r="AZ192" s="5">
        <f t="shared" si="319"/>
        <v>2.8489740277567522E-5</v>
      </c>
      <c r="BA192" s="5">
        <f t="shared" si="320"/>
        <v>6.6720861378931734E-6</v>
      </c>
      <c r="BB192" s="5">
        <f t="shared" si="321"/>
        <v>1.1719148629757297E-6</v>
      </c>
      <c r="BC192" s="5">
        <f t="shared" si="322"/>
        <v>1.646722680348481E-7</v>
      </c>
      <c r="BD192" s="5">
        <f t="shared" si="323"/>
        <v>3.5129259423720694E-5</v>
      </c>
      <c r="BE192" s="5">
        <f t="shared" si="324"/>
        <v>3.0093556453285571E-5</v>
      </c>
      <c r="BF192" s="5">
        <f t="shared" si="325"/>
        <v>1.2889855278240976E-5</v>
      </c>
      <c r="BG192" s="5">
        <f t="shared" si="326"/>
        <v>3.6807075151765467E-6</v>
      </c>
      <c r="BH192" s="5">
        <f t="shared" si="327"/>
        <v>7.882715236035155E-7</v>
      </c>
      <c r="BI192" s="5">
        <f t="shared" si="328"/>
        <v>1.3505490286573957E-7</v>
      </c>
      <c r="BJ192" s="8">
        <f t="shared" si="329"/>
        <v>0.36581863805298431</v>
      </c>
      <c r="BK192" s="8">
        <f t="shared" si="330"/>
        <v>0.35731727418517523</v>
      </c>
      <c r="BL192" s="8">
        <f t="shared" si="331"/>
        <v>0.26474884473427485</v>
      </c>
      <c r="BM192" s="8">
        <f t="shared" si="332"/>
        <v>0.20612022418993761</v>
      </c>
      <c r="BN192" s="8">
        <f t="shared" si="333"/>
        <v>0.7938387887166839</v>
      </c>
    </row>
    <row r="193" spans="1:66" x14ac:dyDescent="0.25">
      <c r="A193" t="s">
        <v>40</v>
      </c>
      <c r="B193" t="s">
        <v>239</v>
      </c>
      <c r="C193" t="s">
        <v>232</v>
      </c>
      <c r="D193" s="15">
        <v>44215</v>
      </c>
      <c r="E193">
        <f>VLOOKUP(A193,home!$A$2:$E$405,3,FALSE)</f>
        <v>1.56038647342995</v>
      </c>
      <c r="F193">
        <f>VLOOKUP(B193,home!$B$2:$E$405,3,FALSE)</f>
        <v>0.96</v>
      </c>
      <c r="G193">
        <f>VLOOKUP(C193,away!$B$2:$E$405,4,FALSE)</f>
        <v>0.9</v>
      </c>
      <c r="H193">
        <f>VLOOKUP(A193,away!$A$2:$E$405,3,FALSE)</f>
        <v>1.19323671497585</v>
      </c>
      <c r="I193">
        <f>VLOOKUP(C193,away!$B$2:$E$405,3,FALSE)</f>
        <v>0.64</v>
      </c>
      <c r="J193">
        <f>VLOOKUP(B193,home!$B$2:$E$405,4,FALSE)</f>
        <v>1.26</v>
      </c>
      <c r="K193" s="3">
        <f t="shared" si="334"/>
        <v>1.3481739130434767</v>
      </c>
      <c r="L193" s="3">
        <f t="shared" si="335"/>
        <v>0.96222608695652545</v>
      </c>
      <c r="M193" s="5">
        <f t="shared" si="280"/>
        <v>9.9221554998863024E-2</v>
      </c>
      <c r="N193" s="5">
        <f t="shared" si="281"/>
        <v>0.13376791206107572</v>
      </c>
      <c r="O193" s="5">
        <f t="shared" si="282"/>
        <v>9.5473568608297643E-2</v>
      </c>
      <c r="P193" s="5">
        <f t="shared" si="283"/>
        <v>0.12871497458287348</v>
      </c>
      <c r="Q193" s="5">
        <f t="shared" si="284"/>
        <v>9.0171204721518072E-2</v>
      </c>
      <c r="R193" s="5">
        <f t="shared" si="285"/>
        <v>4.5933579164868808E-2</v>
      </c>
      <c r="S193" s="5">
        <f t="shared" si="286"/>
        <v>4.174381434069345E-2</v>
      </c>
      <c r="T193" s="5">
        <f t="shared" si="287"/>
        <v>8.6765085475342105E-2</v>
      </c>
      <c r="U193" s="5">
        <f t="shared" si="288"/>
        <v>6.19264531627935E-2</v>
      </c>
      <c r="V193" s="5">
        <f t="shared" si="289"/>
        <v>6.0168982456775804E-3</v>
      </c>
      <c r="W193" s="5">
        <f t="shared" si="290"/>
        <v>4.0522155304417794E-2</v>
      </c>
      <c r="X193" s="5">
        <f t="shared" si="291"/>
        <v>3.8991474933614538E-2</v>
      </c>
      <c r="Y193" s="5">
        <f t="shared" si="292"/>
        <v>1.8759307175017687E-2</v>
      </c>
      <c r="Z193" s="5">
        <f t="shared" si="293"/>
        <v>1.47328293799065E-2</v>
      </c>
      <c r="AA193" s="5">
        <f t="shared" si="294"/>
        <v>1.9862416235310449E-2</v>
      </c>
      <c r="AB193" s="5">
        <f t="shared" si="295"/>
        <v>1.3388995709228383E-2</v>
      </c>
      <c r="AC193" s="5">
        <f t="shared" si="296"/>
        <v>4.878381169098042E-4</v>
      </c>
      <c r="AD193" s="5">
        <f t="shared" si="297"/>
        <v>1.3657728170428119E-2</v>
      </c>
      <c r="AE193" s="5">
        <f t="shared" si="298"/>
        <v>1.3141822334146952E-2</v>
      </c>
      <c r="AF193" s="5">
        <f t="shared" si="299"/>
        <v>6.3227021400320479E-3</v>
      </c>
      <c r="AG193" s="5">
        <f t="shared" si="300"/>
        <v>2.0279563130648957E-3</v>
      </c>
      <c r="AH193" s="5">
        <f t="shared" si="301"/>
        <v>3.5440781910063908E-3</v>
      </c>
      <c r="AI193" s="5">
        <f t="shared" si="302"/>
        <v>4.778033762901133E-3</v>
      </c>
      <c r="AJ193" s="5">
        <f t="shared" si="303"/>
        <v>3.2208102373921339E-3</v>
      </c>
      <c r="AK193" s="5">
        <f t="shared" si="304"/>
        <v>1.4474041136384799E-3</v>
      </c>
      <c r="AL193" s="5">
        <f t="shared" si="305"/>
        <v>2.5313882984124487E-5</v>
      </c>
      <c r="AM193" s="5">
        <f t="shared" si="306"/>
        <v>3.682598566162037E-3</v>
      </c>
      <c r="AN193" s="5">
        <f t="shared" si="307"/>
        <v>3.5434924081498079E-3</v>
      </c>
      <c r="AO193" s="5">
        <f t="shared" si="308"/>
        <v>1.7048204170270725E-3</v>
      </c>
      <c r="AP193" s="5">
        <f t="shared" si="309"/>
        <v>5.4680755961318398E-4</v>
      </c>
      <c r="AQ193" s="5">
        <f t="shared" si="310"/>
        <v>1.3153812460121024E-4</v>
      </c>
      <c r="AR193" s="5">
        <f t="shared" si="311"/>
        <v>6.8204089792000828E-4</v>
      </c>
      <c r="AS193" s="5">
        <f t="shared" si="312"/>
        <v>9.1950974620450421E-4</v>
      </c>
      <c r="AT193" s="5">
        <f t="shared" si="313"/>
        <v>6.1982952631107026E-4</v>
      </c>
      <c r="AU193" s="5">
        <f t="shared" si="314"/>
        <v>2.7854599930222658E-4</v>
      </c>
      <c r="AV193" s="5">
        <f t="shared" si="315"/>
        <v>9.3882112460472202E-5</v>
      </c>
      <c r="AW193" s="5">
        <f t="shared" si="316"/>
        <v>9.1217741193566175E-7</v>
      </c>
      <c r="AX193" s="5">
        <f t="shared" si="317"/>
        <v>8.2746388651849432E-4</v>
      </c>
      <c r="AY193" s="5">
        <f t="shared" si="318"/>
        <v>7.9620733762252917E-4</v>
      </c>
      <c r="AZ193" s="5">
        <f t="shared" si="319"/>
        <v>3.8306573544329972E-4</v>
      </c>
      <c r="BA193" s="5">
        <f t="shared" si="320"/>
        <v>1.2286528122090997E-4</v>
      </c>
      <c r="BB193" s="5">
        <f t="shared" si="321"/>
        <v>2.9556044693002313E-5</v>
      </c>
      <c r="BC193" s="5">
        <f t="shared" si="322"/>
        <v>5.6879194461719602E-6</v>
      </c>
      <c r="BD193" s="5">
        <f t="shared" si="323"/>
        <v>1.0937959072498072E-4</v>
      </c>
      <c r="BE193" s="5">
        <f t="shared" si="324"/>
        <v>1.4746271083479126E-4</v>
      </c>
      <c r="BF193" s="5">
        <f t="shared" si="325"/>
        <v>9.9402689947069605E-5</v>
      </c>
      <c r="BG193" s="5">
        <f t="shared" si="326"/>
        <v>4.4670704490996075E-5</v>
      </c>
      <c r="BH193" s="5">
        <f t="shared" si="327"/>
        <v>1.5055969618008763E-5</v>
      </c>
      <c r="BI193" s="5">
        <f t="shared" si="328"/>
        <v>4.059613094914912E-6</v>
      </c>
      <c r="BJ193" s="8">
        <f t="shared" si="329"/>
        <v>0.4559014519091556</v>
      </c>
      <c r="BK193" s="8">
        <f t="shared" si="330"/>
        <v>0.27700660150562395</v>
      </c>
      <c r="BL193" s="8">
        <f t="shared" si="331"/>
        <v>0.2525891787463459</v>
      </c>
      <c r="BM193" s="8">
        <f t="shared" si="332"/>
        <v>0.40615197224332461</v>
      </c>
      <c r="BN193" s="8">
        <f t="shared" si="333"/>
        <v>0.59328279413749674</v>
      </c>
    </row>
    <row r="194" spans="1:66" x14ac:dyDescent="0.25">
      <c r="A194" t="s">
        <v>10</v>
      </c>
      <c r="B194" t="s">
        <v>44</v>
      </c>
      <c r="C194" t="s">
        <v>246</v>
      </c>
      <c r="D194" s="15">
        <v>44216</v>
      </c>
      <c r="E194">
        <f>VLOOKUP(A194,home!$A$2:$E$405,3,FALSE)</f>
        <v>1.5362318840579701</v>
      </c>
      <c r="F194">
        <f>VLOOKUP(B194,home!$B$2:$E$405,3,FALSE)</f>
        <v>1</v>
      </c>
      <c r="G194">
        <f>VLOOKUP(C194,away!$B$2:$E$405,4,FALSE)</f>
        <v>1.3</v>
      </c>
      <c r="H194">
        <f>VLOOKUP(A194,away!$A$2:$E$405,3,FALSE)</f>
        <v>1.42512077294686</v>
      </c>
      <c r="I194">
        <f>VLOOKUP(C194,away!$B$2:$E$405,3,FALSE)</f>
        <v>0.89</v>
      </c>
      <c r="J194">
        <f>VLOOKUP(B194,home!$B$2:$E$405,4,FALSE)</f>
        <v>1.3</v>
      </c>
      <c r="K194" s="3">
        <f t="shared" si="334"/>
        <v>1.9971014492753612</v>
      </c>
      <c r="L194" s="3">
        <f t="shared" si="335"/>
        <v>1.6488647342995173</v>
      </c>
      <c r="M194" s="5">
        <f t="shared" si="280"/>
        <v>2.6096183965146794E-2</v>
      </c>
      <c r="N194" s="5">
        <f t="shared" si="281"/>
        <v>5.2116726817351092E-2</v>
      </c>
      <c r="O194" s="5">
        <f t="shared" si="282"/>
        <v>4.3029077439923097E-2</v>
      </c>
      <c r="P194" s="5">
        <f t="shared" si="283"/>
        <v>8.5933432916252134E-2</v>
      </c>
      <c r="Q194" s="5">
        <f t="shared" si="284"/>
        <v>5.2041195329209991E-2</v>
      </c>
      <c r="R194" s="5">
        <f t="shared" si="285"/>
        <v>3.5474564170066072E-2</v>
      </c>
      <c r="S194" s="5">
        <f t="shared" si="286"/>
        <v>7.0743627714252966E-2</v>
      </c>
      <c r="T194" s="5">
        <f t="shared" si="287"/>
        <v>8.5808891709127116E-2</v>
      </c>
      <c r="U194" s="5">
        <f t="shared" si="288"/>
        <v>7.0846303516450743E-2</v>
      </c>
      <c r="V194" s="5">
        <f t="shared" si="289"/>
        <v>2.5883915503398726E-2</v>
      </c>
      <c r="W194" s="5">
        <f t="shared" si="290"/>
        <v>3.4643848871329139E-2</v>
      </c>
      <c r="X194" s="5">
        <f t="shared" si="291"/>
        <v>5.7123020664336756E-2</v>
      </c>
      <c r="Y194" s="5">
        <f t="shared" si="292"/>
        <v>4.709406714504373E-2</v>
      </c>
      <c r="Z194" s="5">
        <f t="shared" si="293"/>
        <v>1.9497585941555731E-2</v>
      </c>
      <c r="AA194" s="5">
        <f t="shared" si="294"/>
        <v>3.8938657141251845E-2</v>
      </c>
      <c r="AB194" s="5">
        <f t="shared" si="295"/>
        <v>3.8882224304815236E-2</v>
      </c>
      <c r="AC194" s="5">
        <f t="shared" si="296"/>
        <v>5.327152715824149E-3</v>
      </c>
      <c r="AD194" s="5">
        <f t="shared" si="297"/>
        <v>1.7296820197352007E-2</v>
      </c>
      <c r="AE194" s="5">
        <f t="shared" si="298"/>
        <v>2.8520116838933341E-2</v>
      </c>
      <c r="AF194" s="5">
        <f t="shared" si="299"/>
        <v>2.3512907436909508E-2</v>
      </c>
      <c r="AG194" s="5">
        <f t="shared" si="300"/>
        <v>1.2923201291189649E-2</v>
      </c>
      <c r="AH194" s="5">
        <f t="shared" si="301"/>
        <v>8.0372204657513224E-3</v>
      </c>
      <c r="AI194" s="5">
        <f t="shared" si="302"/>
        <v>1.6051144640297554E-2</v>
      </c>
      <c r="AJ194" s="5">
        <f t="shared" si="303"/>
        <v>1.6027882111833352E-2</v>
      </c>
      <c r="AK194" s="5">
        <f t="shared" si="304"/>
        <v>1.0669768864785673E-2</v>
      </c>
      <c r="AL194" s="5">
        <f t="shared" si="305"/>
        <v>7.0168193349847796E-4</v>
      </c>
      <c r="AM194" s="5">
        <f t="shared" si="306"/>
        <v>6.9087009367974038E-3</v>
      </c>
      <c r="AN194" s="5">
        <f t="shared" si="307"/>
        <v>1.1391513334507278E-2</v>
      </c>
      <c r="AO194" s="5">
        <f t="shared" si="308"/>
        <v>9.391532303785876E-3</v>
      </c>
      <c r="AP194" s="5">
        <f t="shared" si="309"/>
        <v>5.161788805582412E-3</v>
      </c>
      <c r="AQ194" s="5">
        <f t="shared" si="310"/>
        <v>2.1277728818567161E-3</v>
      </c>
      <c r="AR194" s="5">
        <f t="shared" si="311"/>
        <v>2.6504578775535369E-3</v>
      </c>
      <c r="AS194" s="5">
        <f t="shared" si="312"/>
        <v>5.2932332685054649E-3</v>
      </c>
      <c r="AT194" s="5">
        <f t="shared" si="313"/>
        <v>5.2855619159424124E-3</v>
      </c>
      <c r="AU194" s="5">
        <f t="shared" si="314"/>
        <v>3.5186011208544151E-3</v>
      </c>
      <c r="AV194" s="5">
        <f t="shared" si="315"/>
        <v>1.7567508494700662E-3</v>
      </c>
      <c r="AW194" s="5">
        <f t="shared" si="316"/>
        <v>6.4183434126028181E-5</v>
      </c>
      <c r="AX194" s="5">
        <f t="shared" si="317"/>
        <v>2.2995627755813563E-3</v>
      </c>
      <c r="AY194" s="5">
        <f t="shared" si="318"/>
        <v>3.7916679649640139E-3</v>
      </c>
      <c r="AZ194" s="5">
        <f t="shared" si="319"/>
        <v>3.1259737958011903E-3</v>
      </c>
      <c r="BA194" s="5">
        <f t="shared" si="320"/>
        <v>1.7181026507469947E-3</v>
      </c>
      <c r="BB194" s="5">
        <f t="shared" si="321"/>
        <v>7.0822971768080985E-4</v>
      </c>
      <c r="BC194" s="5">
        <f t="shared" si="322"/>
        <v>2.3355500105335796E-4</v>
      </c>
      <c r="BD194" s="5">
        <f t="shared" si="323"/>
        <v>7.2837442067406367E-4</v>
      </c>
      <c r="BE194" s="5">
        <f t="shared" si="324"/>
        <v>1.4546376111432737E-3</v>
      </c>
      <c r="BF194" s="5">
        <f t="shared" si="325"/>
        <v>1.4525294406923411E-3</v>
      </c>
      <c r="BG194" s="5">
        <f t="shared" si="326"/>
        <v>9.6694955037393462E-4</v>
      </c>
      <c r="BH194" s="5">
        <f t="shared" si="327"/>
        <v>4.8277408710698606E-4</v>
      </c>
      <c r="BI194" s="5">
        <f t="shared" si="328"/>
        <v>1.9282976580679021E-4</v>
      </c>
      <c r="BJ194" s="8">
        <f t="shared" si="329"/>
        <v>0.45793919646913978</v>
      </c>
      <c r="BK194" s="8">
        <f t="shared" si="330"/>
        <v>0.21847766271333727</v>
      </c>
      <c r="BL194" s="8">
        <f t="shared" si="331"/>
        <v>0.30173954256329816</v>
      </c>
      <c r="BM194" s="8">
        <f t="shared" si="332"/>
        <v>0.6992353225185437</v>
      </c>
      <c r="BN194" s="8">
        <f t="shared" si="333"/>
        <v>0.29469118063794913</v>
      </c>
    </row>
    <row r="195" spans="1:66" x14ac:dyDescent="0.25">
      <c r="A195" t="s">
        <v>10</v>
      </c>
      <c r="B195" t="s">
        <v>11</v>
      </c>
      <c r="C195" t="s">
        <v>244</v>
      </c>
      <c r="D195" s="15">
        <v>44216</v>
      </c>
      <c r="E195">
        <f>VLOOKUP(A195,home!$A$2:$E$405,3,FALSE)</f>
        <v>1.5362318840579701</v>
      </c>
      <c r="F195">
        <f>VLOOKUP(B195,home!$B$2:$E$405,3,FALSE)</f>
        <v>1.01</v>
      </c>
      <c r="G195">
        <f>VLOOKUP(C195,away!$B$2:$E$405,4,FALSE)</f>
        <v>1.52</v>
      </c>
      <c r="H195">
        <f>VLOOKUP(A195,away!$A$2:$E$405,3,FALSE)</f>
        <v>1.42512077294686</v>
      </c>
      <c r="I195">
        <f>VLOOKUP(C195,away!$B$2:$E$405,3,FALSE)</f>
        <v>1.08</v>
      </c>
      <c r="J195">
        <f>VLOOKUP(B195,home!$B$2:$E$405,4,FALSE)</f>
        <v>1.21</v>
      </c>
      <c r="K195" s="3">
        <f t="shared" si="334"/>
        <v>2.358423188405796</v>
      </c>
      <c r="L195" s="3">
        <f t="shared" si="335"/>
        <v>1.8623478260869568</v>
      </c>
      <c r="M195" s="5">
        <f t="shared" si="280"/>
        <v>1.4687316004744778E-2</v>
      </c>
      <c r="N195" s="5">
        <f t="shared" si="281"/>
        <v>3.4638906641033661E-2</v>
      </c>
      <c r="O195" s="5">
        <f t="shared" si="282"/>
        <v>2.7352891032488606E-2</v>
      </c>
      <c r="P195" s="5">
        <f t="shared" si="283"/>
        <v>6.4509692480958086E-2</v>
      </c>
      <c r="Q195" s="5">
        <f t="shared" si="284"/>
        <v>4.0846600321618659E-2</v>
      </c>
      <c r="R195" s="5">
        <f t="shared" si="285"/>
        <v>2.5470298575774285E-2</v>
      </c>
      <c r="S195" s="5">
        <f t="shared" si="286"/>
        <v>7.0834937143100157E-2</v>
      </c>
      <c r="T195" s="5">
        <f t="shared" si="287"/>
        <v>7.6070577312009294E-2</v>
      </c>
      <c r="U195" s="5">
        <f t="shared" si="288"/>
        <v>6.00697427767252E-2</v>
      </c>
      <c r="V195" s="5">
        <f t="shared" si="289"/>
        <v>3.4569057262540046E-2</v>
      </c>
      <c r="W195" s="5">
        <f t="shared" si="290"/>
        <v>3.2111189788683027E-2</v>
      </c>
      <c r="X195" s="5">
        <f t="shared" si="291"/>
        <v>5.9802204496019529E-2</v>
      </c>
      <c r="Y195" s="5">
        <f t="shared" si="292"/>
        <v>5.5686252769184805E-2</v>
      </c>
      <c r="Z195" s="5">
        <f t="shared" si="293"/>
        <v>1.5811518394126322E-2</v>
      </c>
      <c r="AA195" s="5">
        <f t="shared" si="294"/>
        <v>3.7290251624612296E-2</v>
      </c>
      <c r="AB195" s="5">
        <f t="shared" si="295"/>
        <v>4.3973097066486277E-2</v>
      </c>
      <c r="AC195" s="5">
        <f t="shared" si="296"/>
        <v>9.48964761772449E-3</v>
      </c>
      <c r="AD195" s="5">
        <f t="shared" si="297"/>
        <v>1.8932943651232364E-2</v>
      </c>
      <c r="AE195" s="5">
        <f t="shared" si="298"/>
        <v>3.5259726450299449E-2</v>
      </c>
      <c r="AF195" s="5">
        <f t="shared" si="299"/>
        <v>3.2832937451567977E-2</v>
      </c>
      <c r="AG195" s="5">
        <f t="shared" si="300"/>
        <v>2.0382116562325553E-2</v>
      </c>
      <c r="AH195" s="5">
        <f t="shared" si="301"/>
        <v>7.3616367271087729E-3</v>
      </c>
      <c r="AI195" s="5">
        <f t="shared" si="302"/>
        <v>1.7361854761833082E-2</v>
      </c>
      <c r="AJ195" s="5">
        <f t="shared" si="303"/>
        <v>2.0473300432020367E-2</v>
      </c>
      <c r="AK195" s="5">
        <f t="shared" si="304"/>
        <v>1.6094902160691746E-2</v>
      </c>
      <c r="AL195" s="5">
        <f t="shared" si="305"/>
        <v>1.6672188420928601E-3</v>
      </c>
      <c r="AM195" s="5">
        <f t="shared" si="306"/>
        <v>8.9303786663693426E-3</v>
      </c>
      <c r="AN195" s="5">
        <f t="shared" si="307"/>
        <v>1.663147129544628E-2</v>
      </c>
      <c r="AO195" s="5">
        <f t="shared" si="308"/>
        <v>1.5486792205851004E-2</v>
      </c>
      <c r="AP195" s="5">
        <f t="shared" si="309"/>
        <v>9.6139312658756835E-3</v>
      </c>
      <c r="AQ195" s="5">
        <f t="shared" si="310"/>
        <v>4.4761209982882516E-3</v>
      </c>
      <c r="AR195" s="5">
        <f t="shared" si="311"/>
        <v>2.7419856310345833E-3</v>
      </c>
      <c r="AS195" s="5">
        <f t="shared" si="312"/>
        <v>6.4667624945074611E-3</v>
      </c>
      <c r="AT195" s="5">
        <f t="shared" si="313"/>
        <v>7.6256813104796529E-3</v>
      </c>
      <c r="AU195" s="5">
        <f t="shared" si="314"/>
        <v>5.994861210009304E-3</v>
      </c>
      <c r="AV195" s="5">
        <f t="shared" si="315"/>
        <v>3.5346049222400927E-3</v>
      </c>
      <c r="AW195" s="5">
        <f t="shared" si="316"/>
        <v>2.0341016010595771E-4</v>
      </c>
      <c r="AX195" s="5">
        <f t="shared" si="317"/>
        <v>3.51026868800165E-3</v>
      </c>
      <c r="AY195" s="5">
        <f t="shared" si="318"/>
        <v>6.5373412600809875E-3</v>
      </c>
      <c r="AZ195" s="5">
        <f t="shared" si="319"/>
        <v>6.087401642050197E-3</v>
      </c>
      <c r="BA195" s="5">
        <f t="shared" si="320"/>
        <v>3.7789530715301198E-3</v>
      </c>
      <c r="BB195" s="5">
        <f t="shared" si="321"/>
        <v>1.7594312594121867E-3</v>
      </c>
      <c r="BC195" s="5">
        <f t="shared" si="322"/>
        <v>6.5533459622314424E-4</v>
      </c>
      <c r="BD195" s="5">
        <f t="shared" si="323"/>
        <v>8.5108849651982141E-4</v>
      </c>
      <c r="BE195" s="5">
        <f t="shared" si="324"/>
        <v>2.0072268455777727E-3</v>
      </c>
      <c r="BF195" s="5">
        <f t="shared" si="325"/>
        <v>2.3669451685006198E-3</v>
      </c>
      <c r="BG195" s="5">
        <f t="shared" si="326"/>
        <v>1.8607527903589753E-3</v>
      </c>
      <c r="BH195" s="5">
        <f t="shared" si="327"/>
        <v>1.097110632168349E-3</v>
      </c>
      <c r="BI195" s="5">
        <f t="shared" si="328"/>
        <v>5.1749023103047525E-4</v>
      </c>
      <c r="BJ195" s="8">
        <f t="shared" si="329"/>
        <v>0.48403088039310321</v>
      </c>
      <c r="BK195" s="8">
        <f t="shared" si="330"/>
        <v>0.20229521061124142</v>
      </c>
      <c r="BL195" s="8">
        <f t="shared" si="331"/>
        <v>0.29051248489016768</v>
      </c>
      <c r="BM195" s="8">
        <f t="shared" si="332"/>
        <v>0.77881045813204552</v>
      </c>
      <c r="BN195" s="8">
        <f t="shared" si="333"/>
        <v>0.20750570505661808</v>
      </c>
    </row>
    <row r="196" spans="1:66" x14ac:dyDescent="0.25">
      <c r="A196" t="s">
        <v>10</v>
      </c>
      <c r="B196" t="s">
        <v>50</v>
      </c>
      <c r="C196" t="s">
        <v>243</v>
      </c>
      <c r="D196" s="15">
        <v>44216</v>
      </c>
      <c r="E196">
        <f>VLOOKUP(A196,home!$A$2:$E$405,3,FALSE)</f>
        <v>1.5362318840579701</v>
      </c>
      <c r="F196">
        <f>VLOOKUP(B196,home!$B$2:$E$405,3,FALSE)</f>
        <v>1.1000000000000001</v>
      </c>
      <c r="G196">
        <f>VLOOKUP(C196,away!$B$2:$E$405,4,FALSE)</f>
        <v>0.59</v>
      </c>
      <c r="H196">
        <f>VLOOKUP(A196,away!$A$2:$E$405,3,FALSE)</f>
        <v>1.42512077294686</v>
      </c>
      <c r="I196">
        <f>VLOOKUP(C196,away!$B$2:$E$405,3,FALSE)</f>
        <v>0.89</v>
      </c>
      <c r="J196">
        <f>VLOOKUP(B196,home!$B$2:$E$405,4,FALSE)</f>
        <v>1.35</v>
      </c>
      <c r="K196" s="3">
        <f t="shared" si="334"/>
        <v>0.99701449275362264</v>
      </c>
      <c r="L196" s="3">
        <f t="shared" si="335"/>
        <v>1.7122826086956526</v>
      </c>
      <c r="M196" s="5">
        <f t="shared" si="280"/>
        <v>6.6583591780677867E-2</v>
      </c>
      <c r="N196" s="5">
        <f t="shared" si="281"/>
        <v>6.6384805984926812E-2</v>
      </c>
      <c r="O196" s="5">
        <f t="shared" si="282"/>
        <v>0.11400992623054551</v>
      </c>
      <c r="P196" s="5">
        <f t="shared" si="283"/>
        <v>0.11366954876962525</v>
      </c>
      <c r="Q196" s="5">
        <f t="shared" si="284"/>
        <v>3.3093306832804731E-2</v>
      </c>
      <c r="R196" s="5">
        <f t="shared" si="285"/>
        <v>9.7608606951618701E-2</v>
      </c>
      <c r="S196" s="5">
        <f t="shared" si="286"/>
        <v>4.8513327277576145E-2</v>
      </c>
      <c r="T196" s="5">
        <f t="shared" si="287"/>
        <v>5.6665093754040538E-2</v>
      </c>
      <c r="U196" s="5">
        <f t="shared" si="288"/>
        <v>9.7317195748255841E-2</v>
      </c>
      <c r="V196" s="5">
        <f t="shared" si="289"/>
        <v>9.202280544364623E-3</v>
      </c>
      <c r="W196" s="5">
        <f t="shared" si="290"/>
        <v>1.0998168841816269E-2</v>
      </c>
      <c r="X196" s="5">
        <f t="shared" si="291"/>
        <v>1.8831973235340402E-2</v>
      </c>
      <c r="Y196" s="5">
        <f t="shared" si="292"/>
        <v>1.612283012914769E-2</v>
      </c>
      <c r="Z196" s="5">
        <f t="shared" si="293"/>
        <v>5.5711173380755423E-2</v>
      </c>
      <c r="AA196" s="5">
        <f t="shared" si="294"/>
        <v>5.5544847268922982E-2</v>
      </c>
      <c r="AB196" s="5">
        <f t="shared" si="295"/>
        <v>2.7689508862451345E-2</v>
      </c>
      <c r="AC196" s="5">
        <f t="shared" si="296"/>
        <v>9.8186641141160278E-4</v>
      </c>
      <c r="AD196" s="5">
        <f t="shared" si="297"/>
        <v>2.7413334322605354E-3</v>
      </c>
      <c r="AE196" s="5">
        <f t="shared" si="298"/>
        <v>4.6939375606956761E-3</v>
      </c>
      <c r="AF196" s="5">
        <f t="shared" si="299"/>
        <v>4.0186738257412518E-3</v>
      </c>
      <c r="AG196" s="5">
        <f t="shared" si="300"/>
        <v>2.2937017672790558E-3</v>
      </c>
      <c r="AH196" s="5">
        <f t="shared" si="301"/>
        <v>2.384831832247393E-2</v>
      </c>
      <c r="AI196" s="5">
        <f t="shared" si="302"/>
        <v>2.3777118995308266E-2</v>
      </c>
      <c r="AJ196" s="5">
        <f t="shared" si="303"/>
        <v>1.1853066117124897E-2</v>
      </c>
      <c r="AK196" s="5">
        <f t="shared" si="304"/>
        <v>3.9392262341134774E-3</v>
      </c>
      <c r="AL196" s="5">
        <f t="shared" si="305"/>
        <v>6.7048537906959954E-5</v>
      </c>
      <c r="AM196" s="5">
        <f t="shared" si="306"/>
        <v>5.4662983228675717E-4</v>
      </c>
      <c r="AN196" s="5">
        <f t="shared" si="307"/>
        <v>9.3598475521883555E-4</v>
      </c>
      <c r="AO196" s="5">
        <f t="shared" si="308"/>
        <v>8.0133520918273496E-4</v>
      </c>
      <c r="AP196" s="5">
        <f t="shared" si="309"/>
        <v>4.5737078080636322E-4</v>
      </c>
      <c r="AQ196" s="5">
        <f t="shared" si="310"/>
        <v>1.9578700842507184E-4</v>
      </c>
      <c r="AR196" s="5">
        <f t="shared" si="311"/>
        <v>8.1670121420419992E-3</v>
      </c>
      <c r="AS196" s="5">
        <f t="shared" si="312"/>
        <v>8.1426294681106789E-3</v>
      </c>
      <c r="AT196" s="5">
        <f t="shared" si="313"/>
        <v>4.0591597944145338E-3</v>
      </c>
      <c r="AU196" s="5">
        <f t="shared" si="314"/>
        <v>1.3490137144780356E-3</v>
      </c>
      <c r="AV196" s="5">
        <f t="shared" si="315"/>
        <v>3.3624655606449968E-4</v>
      </c>
      <c r="AW196" s="5">
        <f t="shared" si="316"/>
        <v>3.1795358643360937E-6</v>
      </c>
      <c r="AX196" s="5">
        <f t="shared" si="317"/>
        <v>9.083297749356313E-5</v>
      </c>
      <c r="AY196" s="5">
        <f t="shared" si="318"/>
        <v>1.5553172765827176E-4</v>
      </c>
      <c r="AZ196" s="5">
        <f t="shared" si="319"/>
        <v>1.3315713618482371E-4</v>
      </c>
      <c r="BA196" s="5">
        <f t="shared" si="320"/>
        <v>7.6000882837664062E-5</v>
      </c>
      <c r="BB196" s="5">
        <f t="shared" si="321"/>
        <v>3.2533747482112029E-5</v>
      </c>
      <c r="BC196" s="5">
        <f t="shared" si="322"/>
        <v>1.1141394001863281E-5</v>
      </c>
      <c r="BD196" s="5">
        <f t="shared" si="323"/>
        <v>2.3307054759707912E-3</v>
      </c>
      <c r="BE196" s="5">
        <f t="shared" si="324"/>
        <v>2.3237471378831087E-3</v>
      </c>
      <c r="BF196" s="5">
        <f t="shared" si="325"/>
        <v>1.1584047869821049E-3</v>
      </c>
      <c r="BG196" s="5">
        <f t="shared" si="326"/>
        <v>3.8498212036544392E-4</v>
      </c>
      <c r="BH196" s="5">
        <f t="shared" si="327"/>
        <v>9.5958188363841769E-5</v>
      </c>
      <c r="BI196" s="5">
        <f t="shared" si="328"/>
        <v>1.9134340899426462E-5</v>
      </c>
      <c r="BJ196" s="8">
        <f t="shared" si="329"/>
        <v>0.21928013081563102</v>
      </c>
      <c r="BK196" s="8">
        <f t="shared" si="330"/>
        <v>0.23917319504922072</v>
      </c>
      <c r="BL196" s="8">
        <f t="shared" si="331"/>
        <v>0.4839548084563895</v>
      </c>
      <c r="BM196" s="8">
        <f t="shared" si="332"/>
        <v>0.50661716896000364</v>
      </c>
      <c r="BN196" s="8">
        <f t="shared" si="333"/>
        <v>0.49134978655019884</v>
      </c>
    </row>
    <row r="197" spans="1:66" x14ac:dyDescent="0.25">
      <c r="A197" t="s">
        <v>10</v>
      </c>
      <c r="B197" t="s">
        <v>241</v>
      </c>
      <c r="C197" t="s">
        <v>242</v>
      </c>
      <c r="D197" s="15">
        <v>44216</v>
      </c>
      <c r="E197">
        <f>VLOOKUP(A197,home!$A$2:$E$405,3,FALSE)</f>
        <v>1.5362318840579701</v>
      </c>
      <c r="F197">
        <f>VLOOKUP(B197,home!$B$2:$E$405,3,FALSE)</f>
        <v>1.03</v>
      </c>
      <c r="G197">
        <f>VLOOKUP(C197,away!$B$2:$E$405,4,FALSE)</f>
        <v>0.92</v>
      </c>
      <c r="H197">
        <f>VLOOKUP(A197,away!$A$2:$E$405,3,FALSE)</f>
        <v>1.42512077294686</v>
      </c>
      <c r="I197">
        <f>VLOOKUP(C197,away!$B$2:$E$405,3,FALSE)</f>
        <v>0.65</v>
      </c>
      <c r="J197">
        <f>VLOOKUP(B197,home!$B$2:$E$405,4,FALSE)</f>
        <v>0.88</v>
      </c>
      <c r="K197" s="3">
        <f t="shared" si="334"/>
        <v>1.4557333333333327</v>
      </c>
      <c r="L197" s="3">
        <f t="shared" si="335"/>
        <v>0.81516908212560402</v>
      </c>
      <c r="M197" s="5">
        <f t="shared" si="280"/>
        <v>0.10321899162837185</v>
      </c>
      <c r="N197" s="5">
        <f t="shared" si="281"/>
        <v>0.15025932674647513</v>
      </c>
      <c r="O197" s="5">
        <f t="shared" si="282"/>
        <v>8.4140930663630306E-2</v>
      </c>
      <c r="P197" s="5">
        <f t="shared" si="283"/>
        <v>0.12248675746473536</v>
      </c>
      <c r="Q197" s="5">
        <f t="shared" si="284"/>
        <v>0.10936875529453433</v>
      </c>
      <c r="R197" s="5">
        <f t="shared" si="285"/>
        <v>3.429454260913279E-2</v>
      </c>
      <c r="S197" s="5">
        <f t="shared" si="286"/>
        <v>3.6337803531935046E-2</v>
      </c>
      <c r="T197" s="5">
        <f t="shared" si="287"/>
        <v>8.9154027866665347E-2</v>
      </c>
      <c r="U197" s="5">
        <f t="shared" si="288"/>
        <v>4.9923708827534885E-2</v>
      </c>
      <c r="V197" s="5">
        <f t="shared" si="289"/>
        <v>4.7912153221250052E-3</v>
      </c>
      <c r="W197" s="5">
        <f t="shared" si="290"/>
        <v>5.3070580902476662E-2</v>
      </c>
      <c r="X197" s="5">
        <f t="shared" si="291"/>
        <v>4.3261496722144514E-2</v>
      </c>
      <c r="Y197" s="5">
        <f t="shared" si="292"/>
        <v>1.7632717287185181E-2</v>
      </c>
      <c r="Z197" s="5">
        <f t="shared" si="293"/>
        <v>9.3186169402013994E-3</v>
      </c>
      <c r="AA197" s="5">
        <f t="shared" si="294"/>
        <v>1.3565421300415843E-2</v>
      </c>
      <c r="AB197" s="5">
        <f t="shared" si="295"/>
        <v>9.8738179838626754E-3</v>
      </c>
      <c r="AC197" s="5">
        <f t="shared" si="296"/>
        <v>3.5534911009604537E-4</v>
      </c>
      <c r="AD197" s="5">
        <f t="shared" si="297"/>
        <v>1.931415340977467E-2</v>
      </c>
      <c r="AE197" s="5">
        <f t="shared" si="298"/>
        <v>1.5744300707079124E-2</v>
      </c>
      <c r="AF197" s="5">
        <f t="shared" si="299"/>
        <v>6.4171335780495928E-3</v>
      </c>
      <c r="AG197" s="5">
        <f t="shared" si="300"/>
        <v>1.7436829628986934E-3</v>
      </c>
      <c r="AH197" s="5">
        <f t="shared" si="301"/>
        <v>1.8990621044560198E-3</v>
      </c>
      <c r="AI197" s="5">
        <f t="shared" si="302"/>
        <v>2.7645280075267752E-3</v>
      </c>
      <c r="AJ197" s="5">
        <f t="shared" si="303"/>
        <v>2.0122077857451549E-3</v>
      </c>
      <c r="AK197" s="5">
        <f t="shared" si="304"/>
        <v>9.7641264910069264E-4</v>
      </c>
      <c r="AL197" s="5">
        <f t="shared" si="305"/>
        <v>1.6867268155593938E-5</v>
      </c>
      <c r="AM197" s="5">
        <f t="shared" si="306"/>
        <v>5.6232513847445263E-3</v>
      </c>
      <c r="AN197" s="5">
        <f t="shared" si="307"/>
        <v>4.583900669863728E-3</v>
      </c>
      <c r="AO197" s="5">
        <f t="shared" si="308"/>
        <v>1.8683270508038777E-3</v>
      </c>
      <c r="AP197" s="5">
        <f t="shared" si="309"/>
        <v>5.0766748237141132E-4</v>
      </c>
      <c r="AQ197" s="5">
        <f t="shared" si="310"/>
        <v>1.0345870890742991E-4</v>
      </c>
      <c r="AR197" s="5">
        <f t="shared" si="311"/>
        <v>3.0961134251778638E-4</v>
      </c>
      <c r="AS197" s="5">
        <f t="shared" si="312"/>
        <v>4.5071155168122535E-4</v>
      </c>
      <c r="AT197" s="5">
        <f t="shared" si="313"/>
        <v>3.2805791475037444E-4</v>
      </c>
      <c r="AU197" s="5">
        <f t="shared" si="314"/>
        <v>1.5918828058864826E-4</v>
      </c>
      <c r="AV197" s="5">
        <f t="shared" si="315"/>
        <v>5.7933921582228712E-5</v>
      </c>
      <c r="AW197" s="5">
        <f t="shared" si="316"/>
        <v>5.559961374553752E-7</v>
      </c>
      <c r="AX197" s="5">
        <f t="shared" si="317"/>
        <v>1.3643257470809028E-3</v>
      </c>
      <c r="AY197" s="5">
        <f t="shared" si="318"/>
        <v>1.1121561669682686E-3</v>
      </c>
      <c r="AZ197" s="5">
        <f t="shared" si="319"/>
        <v>4.532976609039266E-4</v>
      </c>
      <c r="BA197" s="5">
        <f t="shared" si="320"/>
        <v>1.231714127229124E-4</v>
      </c>
      <c r="BB197" s="5">
        <f t="shared" si="321"/>
        <v>2.5101381863362612E-5</v>
      </c>
      <c r="BC197" s="5">
        <f t="shared" si="322"/>
        <v>4.0923740827283168E-6</v>
      </c>
      <c r="BD197" s="5">
        <f t="shared" si="323"/>
        <v>4.2064265649316634E-5</v>
      </c>
      <c r="BE197" s="5">
        <f t="shared" si="324"/>
        <v>6.1234353647898499E-5</v>
      </c>
      <c r="BF197" s="5">
        <f t="shared" si="325"/>
        <v>4.4570444875183711E-5</v>
      </c>
      <c r="BG197" s="5">
        <f t="shared" si="326"/>
        <v>2.1627560762100239E-5</v>
      </c>
      <c r="BH197" s="5">
        <f t="shared" si="327"/>
        <v>7.8709902800203466E-6</v>
      </c>
      <c r="BI197" s="5">
        <f t="shared" si="328"/>
        <v>2.2916125833936558E-6</v>
      </c>
      <c r="BJ197" s="8">
        <f t="shared" si="329"/>
        <v>0.52173492551759626</v>
      </c>
      <c r="BK197" s="8">
        <f t="shared" si="330"/>
        <v>0.26831914049238714</v>
      </c>
      <c r="BL197" s="8">
        <f t="shared" si="331"/>
        <v>0.20093579417032331</v>
      </c>
      <c r="BM197" s="8">
        <f t="shared" si="332"/>
        <v>0.39542757254279759</v>
      </c>
      <c r="BN197" s="8">
        <f t="shared" si="333"/>
        <v>0.6037693044068797</v>
      </c>
    </row>
    <row r="198" spans="1:66" x14ac:dyDescent="0.25">
      <c r="A198" t="s">
        <v>10</v>
      </c>
      <c r="B198" t="s">
        <v>245</v>
      </c>
      <c r="C198" t="s">
        <v>43</v>
      </c>
      <c r="D198" s="15">
        <v>44216</v>
      </c>
      <c r="E198">
        <f>VLOOKUP(A198,home!$A$2:$E$405,3,FALSE)</f>
        <v>1.5362318840579701</v>
      </c>
      <c r="F198">
        <f>VLOOKUP(B198,home!$B$2:$E$405,3,FALSE)</f>
        <v>1.1399999999999999</v>
      </c>
      <c r="G198">
        <f>VLOOKUP(C198,away!$B$2:$E$405,4,FALSE)</f>
        <v>0.81</v>
      </c>
      <c r="H198">
        <f>VLOOKUP(A198,away!$A$2:$E$405,3,FALSE)</f>
        <v>1.42512077294686</v>
      </c>
      <c r="I198">
        <f>VLOOKUP(C198,away!$B$2:$E$405,3,FALSE)</f>
        <v>0.6</v>
      </c>
      <c r="J198">
        <f>VLOOKUP(B198,home!$B$2:$E$405,4,FALSE)</f>
        <v>0.57999999999999996</v>
      </c>
      <c r="K198" s="3">
        <f t="shared" si="334"/>
        <v>1.4185565217391296</v>
      </c>
      <c r="L198" s="3">
        <f t="shared" si="335"/>
        <v>0.49594202898550721</v>
      </c>
      <c r="M198" s="5">
        <f t="shared" si="280"/>
        <v>0.14741573556909299</v>
      </c>
      <c r="N198" s="5">
        <f t="shared" si="281"/>
        <v>0.20911755309850782</v>
      </c>
      <c r="O198" s="5">
        <f t="shared" si="282"/>
        <v>7.3109659002526986E-2</v>
      </c>
      <c r="P198" s="5">
        <f t="shared" si="283"/>
        <v>0.1037101835801585</v>
      </c>
      <c r="Q198" s="5">
        <f t="shared" si="284"/>
        <v>0.14832253437900852</v>
      </c>
      <c r="R198" s="5">
        <f t="shared" si="285"/>
        <v>1.812907631207589E-2</v>
      </c>
      <c r="S198" s="5">
        <f t="shared" si="286"/>
        <v>1.8240593747858403E-2</v>
      </c>
      <c r="T198" s="5">
        <f t="shared" si="287"/>
        <v>7.3559378644198134E-2</v>
      </c>
      <c r="U198" s="5">
        <f t="shared" si="288"/>
        <v>2.5717119435601621E-2</v>
      </c>
      <c r="V198" s="5">
        <f t="shared" si="289"/>
        <v>1.4258505932962036E-3</v>
      </c>
      <c r="W198" s="5">
        <f t="shared" si="290"/>
        <v>7.0134632821406293E-2</v>
      </c>
      <c r="X198" s="5">
        <f t="shared" si="291"/>
        <v>3.478271210360178E-2</v>
      </c>
      <c r="Y198" s="5">
        <f t="shared" si="292"/>
        <v>8.6251044071395128E-3</v>
      </c>
      <c r="Z198" s="5">
        <f t="shared" si="293"/>
        <v>2.9969902966146714E-3</v>
      </c>
      <c r="AA198" s="5">
        <f t="shared" si="294"/>
        <v>4.2514001308516297E-3</v>
      </c>
      <c r="AB198" s="5">
        <f t="shared" si="295"/>
        <v>3.0154256910710849E-3</v>
      </c>
      <c r="AC198" s="5">
        <f t="shared" si="296"/>
        <v>6.2694810961733631E-5</v>
      </c>
      <c r="AD198" s="5">
        <f t="shared" si="297"/>
        <v>2.4872485197146268E-2</v>
      </c>
      <c r="AE198" s="5">
        <f t="shared" si="298"/>
        <v>1.2335310774584713E-2</v>
      </c>
      <c r="AF198" s="5">
        <f t="shared" si="299"/>
        <v>3.0587995268571652E-3</v>
      </c>
      <c r="AG198" s="5">
        <f t="shared" si="300"/>
        <v>5.0566241453648406E-4</v>
      </c>
      <c r="AH198" s="5">
        <f t="shared" si="301"/>
        <v>3.715833621382393E-4</v>
      </c>
      <c r="AI198" s="5">
        <f t="shared" si="302"/>
        <v>5.2711200173095212E-4</v>
      </c>
      <c r="AJ198" s="5">
        <f t="shared" si="303"/>
        <v>3.7386908387120478E-4</v>
      </c>
      <c r="AK198" s="5">
        <f t="shared" si="304"/>
        <v>1.7678480906737709E-4</v>
      </c>
      <c r="AL198" s="5">
        <f t="shared" si="305"/>
        <v>1.7642866493902181E-6</v>
      </c>
      <c r="AM198" s="5">
        <f t="shared" si="306"/>
        <v>7.0566052176543638E-3</v>
      </c>
      <c r="AN198" s="5">
        <f t="shared" si="307"/>
        <v>3.4996671093932216E-3</v>
      </c>
      <c r="AO198" s="5">
        <f t="shared" si="308"/>
        <v>8.6781600350315966E-4</v>
      </c>
      <c r="AP198" s="5">
        <f t="shared" si="309"/>
        <v>1.4346214318781701E-4</v>
      </c>
      <c r="AQ198" s="5">
        <f t="shared" si="310"/>
        <v>1.7787226593793832E-5</v>
      </c>
      <c r="AR198" s="5">
        <f t="shared" si="311"/>
        <v>3.6856761311218996E-5</v>
      </c>
      <c r="AS198" s="5">
        <f t="shared" si="312"/>
        <v>5.2283399128212137E-5</v>
      </c>
      <c r="AT198" s="5">
        <f t="shared" si="313"/>
        <v>3.7083478406007637E-5</v>
      </c>
      <c r="AU198" s="5">
        <f t="shared" si="314"/>
        <v>1.7535003380538109E-5</v>
      </c>
      <c r="AV198" s="5">
        <f t="shared" si="315"/>
        <v>6.2185983510450025E-6</v>
      </c>
      <c r="AW198" s="5">
        <f t="shared" si="316"/>
        <v>3.4478169961887336E-8</v>
      </c>
      <c r="AX198" s="5">
        <f t="shared" si="317"/>
        <v>1.6683655588069922E-3</v>
      </c>
      <c r="AY198" s="5">
        <f t="shared" si="318"/>
        <v>8.2741260032427925E-4</v>
      </c>
      <c r="AZ198" s="5">
        <f t="shared" si="319"/>
        <v>2.0517434190649877E-4</v>
      </c>
      <c r="BA198" s="5">
        <f t="shared" si="320"/>
        <v>3.3918193140291727E-5</v>
      </c>
      <c r="BB198" s="5">
        <f t="shared" si="321"/>
        <v>4.2053643813796485E-6</v>
      </c>
      <c r="BC198" s="5">
        <f t="shared" si="322"/>
        <v>4.1712338878496123E-7</v>
      </c>
      <c r="BD198" s="5">
        <f t="shared" si="323"/>
        <v>3.0464694977534127E-6</v>
      </c>
      <c r="BE198" s="5">
        <f t="shared" si="324"/>
        <v>4.3215891743174334E-6</v>
      </c>
      <c r="BF198" s="5">
        <f t="shared" si="325"/>
        <v>3.0652092537526081E-6</v>
      </c>
      <c r="BG198" s="5">
        <f t="shared" si="326"/>
        <v>1.4493908591352981E-6</v>
      </c>
      <c r="BH198" s="5">
        <f t="shared" si="327"/>
        <v>5.1401071394386414E-7</v>
      </c>
      <c r="BI198" s="5">
        <f t="shared" si="328"/>
        <v>1.4583065010177101E-7</v>
      </c>
      <c r="BJ198" s="8">
        <f t="shared" si="329"/>
        <v>0.5996390042492673</v>
      </c>
      <c r="BK198" s="8">
        <f t="shared" si="330"/>
        <v>0.27168423518834145</v>
      </c>
      <c r="BL198" s="8">
        <f t="shared" si="331"/>
        <v>0.125834549569661</v>
      </c>
      <c r="BM198" s="8">
        <f t="shared" si="332"/>
        <v>0.29952265924035942</v>
      </c>
      <c r="BN198" s="8">
        <f t="shared" si="333"/>
        <v>0.69980474194137077</v>
      </c>
    </row>
    <row r="199" spans="1:66" x14ac:dyDescent="0.25">
      <c r="A199" t="s">
        <v>13</v>
      </c>
      <c r="B199" t="s">
        <v>251</v>
      </c>
      <c r="C199" t="s">
        <v>53</v>
      </c>
      <c r="D199" s="15">
        <v>44216</v>
      </c>
      <c r="E199">
        <f>VLOOKUP(A199,home!$A$2:$E$405,3,FALSE)</f>
        <v>1.6049382716049401</v>
      </c>
      <c r="F199">
        <f>VLOOKUP(B199,home!$B$2:$E$405,3,FALSE)</f>
        <v>0.5</v>
      </c>
      <c r="G199">
        <f>VLOOKUP(C199,away!$B$2:$E$405,4,FALSE)</f>
        <v>0.9</v>
      </c>
      <c r="H199">
        <f>VLOOKUP(A199,away!$A$2:$E$405,3,FALSE)</f>
        <v>1.49382716049383</v>
      </c>
      <c r="I199">
        <f>VLOOKUP(C199,away!$B$2:$E$405,3,FALSE)</f>
        <v>0.48</v>
      </c>
      <c r="J199">
        <f>VLOOKUP(B199,home!$B$2:$E$405,4,FALSE)</f>
        <v>1.27</v>
      </c>
      <c r="K199" s="3">
        <f t="shared" si="334"/>
        <v>0.7222222222222231</v>
      </c>
      <c r="L199" s="3">
        <f t="shared" si="335"/>
        <v>0.91063703703703869</v>
      </c>
      <c r="M199" s="5">
        <f t="shared" si="280"/>
        <v>0.19537016081288991</v>
      </c>
      <c r="N199" s="5">
        <f t="shared" si="281"/>
        <v>0.14110067169819843</v>
      </c>
      <c r="O199" s="5">
        <f t="shared" si="282"/>
        <v>0.17791130436809985</v>
      </c>
      <c r="P199" s="5">
        <f t="shared" si="283"/>
        <v>0.12849149759918338</v>
      </c>
      <c r="Q199" s="5">
        <f t="shared" si="284"/>
        <v>5.0953020335460605E-2</v>
      </c>
      <c r="R199" s="5">
        <f t="shared" si="285"/>
        <v>8.1006311532580602E-2</v>
      </c>
      <c r="S199" s="5">
        <f t="shared" si="286"/>
        <v>2.1126646063281098E-2</v>
      </c>
      <c r="T199" s="5">
        <f t="shared" si="287"/>
        <v>4.6399707466371828E-2</v>
      </c>
      <c r="U199" s="5">
        <f t="shared" si="288"/>
        <v>5.8504558329086055E-2</v>
      </c>
      <c r="V199" s="5">
        <f t="shared" si="289"/>
        <v>1.5438468077577474E-3</v>
      </c>
      <c r="W199" s="5">
        <f t="shared" si="290"/>
        <v>1.2266467858536828E-2</v>
      </c>
      <c r="X199" s="5">
        <f t="shared" si="291"/>
        <v>1.1170299945608047E-2</v>
      </c>
      <c r="Y199" s="5">
        <f t="shared" si="292"/>
        <v>5.0860444226417528E-3</v>
      </c>
      <c r="Z199" s="5">
        <f t="shared" si="293"/>
        <v>2.4589115838442831E-2</v>
      </c>
      <c r="AA199" s="5">
        <f t="shared" si="294"/>
        <v>1.7758805883319843E-2</v>
      </c>
      <c r="AB199" s="5">
        <f t="shared" si="295"/>
        <v>6.4129021245321726E-3</v>
      </c>
      <c r="AC199" s="5">
        <f t="shared" si="296"/>
        <v>6.3460045397648943E-5</v>
      </c>
      <c r="AD199" s="5">
        <f t="shared" si="297"/>
        <v>2.2147789189024855E-3</v>
      </c>
      <c r="AE199" s="5">
        <f t="shared" si="298"/>
        <v>2.0168597124014553E-3</v>
      </c>
      <c r="AF199" s="5">
        <f t="shared" si="299"/>
        <v>9.1831357631031753E-4</v>
      </c>
      <c r="AG199" s="5">
        <f t="shared" si="300"/>
        <v>2.7875011806737139E-4</v>
      </c>
      <c r="AH199" s="5">
        <f t="shared" si="301"/>
        <v>5.5979398976200249E-3</v>
      </c>
      <c r="AI199" s="5">
        <f t="shared" si="302"/>
        <v>4.0429565927255781E-3</v>
      </c>
      <c r="AJ199" s="5">
        <f t="shared" si="303"/>
        <v>1.459956547373127E-3</v>
      </c>
      <c r="AK199" s="5">
        <f t="shared" si="304"/>
        <v>3.5147102066390143E-4</v>
      </c>
      <c r="AL199" s="5">
        <f t="shared" si="305"/>
        <v>1.6694619560999204E-6</v>
      </c>
      <c r="AM199" s="5">
        <f t="shared" si="306"/>
        <v>3.1991251050813728E-4</v>
      </c>
      <c r="AN199" s="5">
        <f t="shared" si="307"/>
        <v>2.9132418068021063E-4</v>
      </c>
      <c r="AO199" s="5">
        <f t="shared" si="308"/>
        <v>1.3264529435593495E-4</v>
      </c>
      <c r="AP199" s="5">
        <f t="shared" si="309"/>
        <v>4.0263905943064813E-5</v>
      </c>
      <c r="AQ199" s="5">
        <f t="shared" si="310"/>
        <v>9.1664510018826378E-6</v>
      </c>
      <c r="AR199" s="5">
        <f t="shared" si="311"/>
        <v>1.0195382803760249E-3</v>
      </c>
      <c r="AS199" s="5">
        <f t="shared" si="312"/>
        <v>7.3633320249379651E-4</v>
      </c>
      <c r="AT199" s="5">
        <f t="shared" si="313"/>
        <v>2.6589810090053791E-4</v>
      </c>
      <c r="AU199" s="5">
        <f t="shared" si="314"/>
        <v>6.4012505772351812E-5</v>
      </c>
      <c r="AV199" s="5">
        <f t="shared" si="315"/>
        <v>1.1557813542230201E-5</v>
      </c>
      <c r="AW199" s="5">
        <f t="shared" si="316"/>
        <v>3.0499321850209229E-8</v>
      </c>
      <c r="AX199" s="5">
        <f t="shared" si="317"/>
        <v>3.850798737597951E-5</v>
      </c>
      <c r="AY199" s="5">
        <f t="shared" si="318"/>
        <v>3.5066799526321674E-5</v>
      </c>
      <c r="AZ199" s="5">
        <f t="shared" si="319"/>
        <v>1.5966563209510699E-5</v>
      </c>
      <c r="BA199" s="5">
        <f t="shared" si="320"/>
        <v>4.8465812709244716E-6</v>
      </c>
      <c r="BB199" s="5">
        <f t="shared" si="321"/>
        <v>1.1033691020784664E-6</v>
      </c>
      <c r="BC199" s="5">
        <f t="shared" si="322"/>
        <v>2.0095375397499055E-7</v>
      </c>
      <c r="BD199" s="5">
        <f t="shared" si="323"/>
        <v>1.5473821979791006E-4</v>
      </c>
      <c r="BE199" s="5">
        <f t="shared" si="324"/>
        <v>1.1175538096515739E-4</v>
      </c>
      <c r="BF199" s="5">
        <f t="shared" si="325"/>
        <v>4.0356109792973552E-5</v>
      </c>
      <c r="BG199" s="5">
        <f t="shared" si="326"/>
        <v>9.7153597649751259E-6</v>
      </c>
      <c r="BH199" s="5">
        <f t="shared" si="327"/>
        <v>1.7541621797871776E-6</v>
      </c>
      <c r="BI199" s="5">
        <f t="shared" si="328"/>
        <v>2.5337898152481491E-7</v>
      </c>
      <c r="BJ199" s="8">
        <f t="shared" si="329"/>
        <v>0.27329391864922714</v>
      </c>
      <c r="BK199" s="8">
        <f t="shared" si="330"/>
        <v>0.34663234758999217</v>
      </c>
      <c r="BL199" s="8">
        <f t="shared" si="331"/>
        <v>0.35546211881056844</v>
      </c>
      <c r="BM199" s="8">
        <f t="shared" si="332"/>
        <v>0.22510949824161333</v>
      </c>
      <c r="BN199" s="8">
        <f t="shared" si="333"/>
        <v>0.77483296634641285</v>
      </c>
    </row>
    <row r="200" spans="1:66" x14ac:dyDescent="0.25">
      <c r="A200" t="s">
        <v>13</v>
      </c>
      <c r="B200" t="s">
        <v>58</v>
      </c>
      <c r="C200" t="s">
        <v>248</v>
      </c>
      <c r="D200" s="15">
        <v>44216</v>
      </c>
      <c r="E200">
        <f>VLOOKUP(A200,home!$A$2:$E$405,3,FALSE)</f>
        <v>1.6049382716049401</v>
      </c>
      <c r="F200">
        <f>VLOOKUP(B200,home!$B$2:$E$405,3,FALSE)</f>
        <v>0.69</v>
      </c>
      <c r="G200">
        <f>VLOOKUP(C200,away!$B$2:$E$405,4,FALSE)</f>
        <v>0.87</v>
      </c>
      <c r="H200">
        <f>VLOOKUP(A200,away!$A$2:$E$405,3,FALSE)</f>
        <v>1.49382716049383</v>
      </c>
      <c r="I200">
        <f>VLOOKUP(C200,away!$B$2:$E$405,3,FALSE)</f>
        <v>1.43</v>
      </c>
      <c r="J200">
        <f>VLOOKUP(B200,home!$B$2:$E$405,4,FALSE)</f>
        <v>1.1399999999999999</v>
      </c>
      <c r="K200" s="3">
        <f t="shared" si="334"/>
        <v>0.96344444444444544</v>
      </c>
      <c r="L200" s="3">
        <f t="shared" si="335"/>
        <v>2.4352370370370413</v>
      </c>
      <c r="M200" s="5">
        <f t="shared" si="280"/>
        <v>3.341730225711232E-2</v>
      </c>
      <c r="N200" s="5">
        <f t="shared" si="281"/>
        <v>3.2195714207935697E-2</v>
      </c>
      <c r="O200" s="5">
        <f t="shared" si="282"/>
        <v>8.1379052134381458E-2</v>
      </c>
      <c r="P200" s="5">
        <f t="shared" si="283"/>
        <v>7.8404195673024715E-2</v>
      </c>
      <c r="Q200" s="5">
        <f t="shared" si="284"/>
        <v>1.5509390994278373E-2</v>
      </c>
      <c r="R200" s="5">
        <f t="shared" si="285"/>
        <v>9.9088640898307018E-2</v>
      </c>
      <c r="S200" s="5">
        <f t="shared" si="286"/>
        <v>4.5988286635448045E-2</v>
      </c>
      <c r="T200" s="5">
        <f t="shared" si="287"/>
        <v>3.7769043371155442E-2</v>
      </c>
      <c r="U200" s="5">
        <f t="shared" si="288"/>
        <v>9.5466400581024569E-2</v>
      </c>
      <c r="V200" s="5">
        <f t="shared" si="289"/>
        <v>1.1988715028489659E-2</v>
      </c>
      <c r="W200" s="5">
        <f t="shared" si="290"/>
        <v>4.9808121967180709E-3</v>
      </c>
      <c r="X200" s="5">
        <f t="shared" si="291"/>
        <v>1.2129458335973673E-2</v>
      </c>
      <c r="Y200" s="5">
        <f t="shared" si="292"/>
        <v>1.4769053089480387E-2</v>
      </c>
      <c r="Z200" s="5">
        <f t="shared" si="293"/>
        <v>8.0434776088406851E-2</v>
      </c>
      <c r="AA200" s="5">
        <f t="shared" si="294"/>
        <v>7.7494438162508519E-2</v>
      </c>
      <c r="AB200" s="5">
        <f t="shared" si="295"/>
        <v>3.7330792961506223E-2</v>
      </c>
      <c r="AC200" s="5">
        <f t="shared" si="296"/>
        <v>1.7580068846703861E-3</v>
      </c>
      <c r="AD200" s="5">
        <f t="shared" si="297"/>
        <v>1.1996839599372898E-3</v>
      </c>
      <c r="AE200" s="5">
        <f t="shared" si="298"/>
        <v>2.9215148119785504E-3</v>
      </c>
      <c r="AF200" s="5">
        <f t="shared" si="299"/>
        <v>3.5572905371912375E-3</v>
      </c>
      <c r="AG200" s="5">
        <f t="shared" si="300"/>
        <v>2.887615222556498E-3</v>
      </c>
      <c r="AH200" s="5">
        <f t="shared" si="301"/>
        <v>4.8969436449067455E-2</v>
      </c>
      <c r="AI200" s="5">
        <f t="shared" si="302"/>
        <v>4.7179331494429377E-2</v>
      </c>
      <c r="AJ200" s="5">
        <f t="shared" si="303"/>
        <v>2.2727332410455416E-2</v>
      </c>
      <c r="AK200" s="5">
        <f t="shared" si="304"/>
        <v>7.2988407159651535E-3</v>
      </c>
      <c r="AL200" s="5">
        <f t="shared" si="305"/>
        <v>1.6498652670370555E-4</v>
      </c>
      <c r="AM200" s="5">
        <f t="shared" si="306"/>
        <v>2.3116576925813899E-4</v>
      </c>
      <c r="AN200" s="5">
        <f t="shared" si="307"/>
        <v>5.6294344299257881E-4</v>
      </c>
      <c r="AO200" s="5">
        <f t="shared" si="308"/>
        <v>6.8545036106633915E-4</v>
      </c>
      <c r="AP200" s="5">
        <f t="shared" si="309"/>
        <v>5.5641136877305401E-4</v>
      </c>
      <c r="AQ200" s="5">
        <f t="shared" si="310"/>
        <v>3.3874839326615422E-4</v>
      </c>
      <c r="AR200" s="5">
        <f t="shared" si="311"/>
        <v>2.3850437064720145E-2</v>
      </c>
      <c r="AS200" s="5">
        <f t="shared" si="312"/>
        <v>2.2978571087576512E-2</v>
      </c>
      <c r="AT200" s="5">
        <f t="shared" si="313"/>
        <v>1.1069288327798674E-2</v>
      </c>
      <c r="AU200" s="5">
        <f t="shared" si="314"/>
        <v>3.5548814477904594E-3</v>
      </c>
      <c r="AV200" s="5">
        <f t="shared" si="315"/>
        <v>8.5623269538308614E-4</v>
      </c>
      <c r="AW200" s="5">
        <f t="shared" si="316"/>
        <v>1.0752610049764212E-5</v>
      </c>
      <c r="AX200" s="5">
        <f t="shared" si="317"/>
        <v>3.7119229356246745E-5</v>
      </c>
      <c r="AY200" s="5">
        <f t="shared" si="318"/>
        <v>9.0394122114604685E-5</v>
      </c>
      <c r="AZ200" s="5">
        <f t="shared" si="319"/>
        <v>1.1006555705196723E-4</v>
      </c>
      <c r="BA200" s="5">
        <f t="shared" si="320"/>
        <v>8.9345240345021357E-5</v>
      </c>
      <c r="BB200" s="5">
        <f t="shared" si="321"/>
        <v>5.4394209592793047E-5</v>
      </c>
      <c r="BC200" s="5">
        <f t="shared" si="322"/>
        <v>2.6492558760145032E-5</v>
      </c>
      <c r="BD200" s="5">
        <f t="shared" si="323"/>
        <v>9.6802446149212486E-3</v>
      </c>
      <c r="BE200" s="5">
        <f t="shared" si="324"/>
        <v>9.3263778951091381E-3</v>
      </c>
      <c r="BF200" s="5">
        <f t="shared" si="325"/>
        <v>4.4927234849161893E-3</v>
      </c>
      <c r="BG200" s="5">
        <f t="shared" si="326"/>
        <v>1.4428298273225304E-3</v>
      </c>
      <c r="BH200" s="5">
        <f t="shared" si="327"/>
        <v>3.4752159535315756E-4</v>
      </c>
      <c r="BI200" s="5">
        <f t="shared" si="328"/>
        <v>6.6963550073494081E-5</v>
      </c>
      <c r="BJ200" s="8">
        <f t="shared" si="329"/>
        <v>0.1307021069797823</v>
      </c>
      <c r="BK200" s="8">
        <f t="shared" si="330"/>
        <v>0.17181188712756348</v>
      </c>
      <c r="BL200" s="8">
        <f t="shared" si="331"/>
        <v>0.60460033739860963</v>
      </c>
      <c r="BM200" s="8">
        <f t="shared" si="332"/>
        <v>0.64747516991725806</v>
      </c>
      <c r="BN200" s="8">
        <f t="shared" si="333"/>
        <v>0.33999429616503957</v>
      </c>
    </row>
    <row r="201" spans="1:66" x14ac:dyDescent="0.25">
      <c r="A201" t="s">
        <v>13</v>
      </c>
      <c r="B201" t="s">
        <v>56</v>
      </c>
      <c r="C201" t="s">
        <v>61</v>
      </c>
      <c r="D201" s="15">
        <v>44216</v>
      </c>
      <c r="E201">
        <f>VLOOKUP(A201,home!$A$2:$E$405,3,FALSE)</f>
        <v>1.6049382716049401</v>
      </c>
      <c r="F201">
        <f>VLOOKUP(B201,home!$B$2:$E$405,3,FALSE)</f>
        <v>0.62</v>
      </c>
      <c r="G201">
        <f>VLOOKUP(C201,away!$B$2:$E$405,4,FALSE)</f>
        <v>0.87</v>
      </c>
      <c r="H201">
        <f>VLOOKUP(A201,away!$A$2:$E$405,3,FALSE)</f>
        <v>1.49382716049383</v>
      </c>
      <c r="I201">
        <f>VLOOKUP(C201,away!$B$2:$E$405,3,FALSE)</f>
        <v>1.37</v>
      </c>
      <c r="J201">
        <f>VLOOKUP(B201,home!$B$2:$E$405,4,FALSE)</f>
        <v>1.07</v>
      </c>
      <c r="K201" s="3">
        <f t="shared" si="334"/>
        <v>0.86570370370370464</v>
      </c>
      <c r="L201" s="3">
        <f t="shared" si="335"/>
        <v>2.1898012345679061</v>
      </c>
      <c r="M201" s="5">
        <f t="shared" si="280"/>
        <v>4.7098932711404654E-2</v>
      </c>
      <c r="N201" s="5">
        <f t="shared" si="281"/>
        <v>4.0773720488754578E-2</v>
      </c>
      <c r="O201" s="5">
        <f t="shared" si="282"/>
        <v>0.10313730099826464</v>
      </c>
      <c r="P201" s="5">
        <f t="shared" si="283"/>
        <v>8.9286343464201501E-2</v>
      </c>
      <c r="Q201" s="5">
        <f t="shared" si="284"/>
        <v>1.7648980420447231E-2</v>
      </c>
      <c r="R201" s="5">
        <f t="shared" si="285"/>
        <v>0.11292509452800084</v>
      </c>
      <c r="S201" s="5">
        <f t="shared" si="286"/>
        <v>4.2315455310078527E-2</v>
      </c>
      <c r="T201" s="5">
        <f t="shared" si="287"/>
        <v>3.8647759113560144E-2</v>
      </c>
      <c r="U201" s="5">
        <f t="shared" si="288"/>
        <v>9.7759672573981285E-2</v>
      </c>
      <c r="V201" s="5">
        <f t="shared" si="289"/>
        <v>8.9131349201344249E-3</v>
      </c>
      <c r="W201" s="5">
        <f t="shared" si="290"/>
        <v>5.0929292388584456E-3</v>
      </c>
      <c r="X201" s="5">
        <f t="shared" si="291"/>
        <v>1.1152502734819209E-2</v>
      </c>
      <c r="Y201" s="5">
        <f t="shared" si="292"/>
        <v>1.2210882128614528E-2</v>
      </c>
      <c r="Z201" s="5">
        <f t="shared" si="293"/>
        <v>8.2427837137037913E-2</v>
      </c>
      <c r="AA201" s="5">
        <f t="shared" si="294"/>
        <v>7.1358083897819488E-2</v>
      </c>
      <c r="AB201" s="5">
        <f t="shared" si="295"/>
        <v>3.0887478759771009E-2</v>
      </c>
      <c r="AC201" s="5">
        <f t="shared" si="296"/>
        <v>1.0560499729078633E-3</v>
      </c>
      <c r="AD201" s="5">
        <f t="shared" si="297"/>
        <v>1.1022419261951613E-3</v>
      </c>
      <c r="AE201" s="5">
        <f t="shared" si="298"/>
        <v>2.4136907307746708E-3</v>
      </c>
      <c r="AF201" s="5">
        <f t="shared" si="299"/>
        <v>2.6427514710577432E-3</v>
      </c>
      <c r="AG201" s="5">
        <f t="shared" si="300"/>
        <v>1.9290334779927987E-3</v>
      </c>
      <c r="AH201" s="5">
        <f t="shared" si="301"/>
        <v>4.5125144881361996E-2</v>
      </c>
      <c r="AI201" s="5">
        <f t="shared" si="302"/>
        <v>3.9065005053961349E-2</v>
      </c>
      <c r="AJ201" s="5">
        <f t="shared" si="303"/>
        <v>1.6909359780209136E-2</v>
      </c>
      <c r="AK201" s="5">
        <f t="shared" si="304"/>
        <v>4.8794984629951712E-3</v>
      </c>
      <c r="AL201" s="5">
        <f t="shared" si="305"/>
        <v>8.0078961597004864E-5</v>
      </c>
      <c r="AM201" s="5">
        <f t="shared" si="306"/>
        <v>1.9084298357693134E-4</v>
      </c>
      <c r="AN201" s="5">
        <f t="shared" si="307"/>
        <v>4.1790820104538687E-4</v>
      </c>
      <c r="AO201" s="5">
        <f t="shared" si="308"/>
        <v>4.5756794729262052E-4</v>
      </c>
      <c r="AP201" s="5">
        <f t="shared" si="309"/>
        <v>3.3399428529336098E-4</v>
      </c>
      <c r="AQ201" s="5">
        <f t="shared" si="310"/>
        <v>1.8284527456850688E-4</v>
      </c>
      <c r="AR201" s="5">
        <f t="shared" si="311"/>
        <v>1.9763019594252435E-2</v>
      </c>
      <c r="AS201" s="5">
        <f t="shared" si="312"/>
        <v>1.7108919259113217E-2</v>
      </c>
      <c r="AT201" s="5">
        <f t="shared" si="313"/>
        <v>7.4056273844909761E-3</v>
      </c>
      <c r="AU201" s="5">
        <f t="shared" si="314"/>
        <v>2.1370263516678062E-3</v>
      </c>
      <c r="AV201" s="5">
        <f t="shared" si="315"/>
        <v>4.625079068878088E-4</v>
      </c>
      <c r="AW201" s="5">
        <f t="shared" si="316"/>
        <v>4.2168670037231494E-6</v>
      </c>
      <c r="AX201" s="5">
        <f t="shared" si="317"/>
        <v>2.7535579618069117E-5</v>
      </c>
      <c r="AY201" s="5">
        <f t="shared" si="318"/>
        <v>6.0297446242190615E-5</v>
      </c>
      <c r="AZ201" s="5">
        <f t="shared" si="319"/>
        <v>6.6019711111220492E-5</v>
      </c>
      <c r="BA201" s="5">
        <f t="shared" si="320"/>
        <v>4.8190014965722385E-5</v>
      </c>
      <c r="BB201" s="5">
        <f t="shared" si="321"/>
        <v>2.6381638566446194E-5</v>
      </c>
      <c r="BC201" s="5">
        <f t="shared" si="322"/>
        <v>1.1554108940545637E-5</v>
      </c>
      <c r="BD201" s="5">
        <f t="shared" si="323"/>
        <v>7.2128474510472773E-3</v>
      </c>
      <c r="BE201" s="5">
        <f t="shared" si="324"/>
        <v>6.2441887526214533E-3</v>
      </c>
      <c r="BF201" s="5">
        <f t="shared" si="325"/>
        <v>2.7028086648847034E-3</v>
      </c>
      <c r="BG201" s="5">
        <f t="shared" si="326"/>
        <v>7.7994382386438444E-4</v>
      </c>
      <c r="BH201" s="5">
        <f t="shared" si="327"/>
        <v>1.6880006425005684E-4</v>
      </c>
      <c r="BI201" s="5">
        <f t="shared" si="328"/>
        <v>2.9226168161339509E-5</v>
      </c>
      <c r="BJ201" s="8">
        <f t="shared" si="329"/>
        <v>0.13543762892229552</v>
      </c>
      <c r="BK201" s="8">
        <f t="shared" si="330"/>
        <v>0.18881029278656616</v>
      </c>
      <c r="BL201" s="8">
        <f t="shared" si="331"/>
        <v>0.58606155435760632</v>
      </c>
      <c r="BM201" s="8">
        <f t="shared" si="332"/>
        <v>0.58181086001319382</v>
      </c>
      <c r="BN201" s="8">
        <f t="shared" si="333"/>
        <v>0.4108703726110734</v>
      </c>
    </row>
    <row r="202" spans="1:66" x14ac:dyDescent="0.25">
      <c r="A202" t="s">
        <v>13</v>
      </c>
      <c r="B202" t="s">
        <v>249</v>
      </c>
      <c r="C202" t="s">
        <v>250</v>
      </c>
      <c r="D202" s="15">
        <v>44216</v>
      </c>
      <c r="E202">
        <f>VLOOKUP(A202,home!$A$2:$E$405,3,FALSE)</f>
        <v>1.6049382716049401</v>
      </c>
      <c r="F202">
        <f>VLOOKUP(B202,home!$B$2:$E$405,3,FALSE)</f>
        <v>1.37</v>
      </c>
      <c r="G202">
        <f>VLOOKUP(C202,away!$B$2:$E$405,4,FALSE)</f>
        <v>1.06</v>
      </c>
      <c r="H202">
        <f>VLOOKUP(A202,away!$A$2:$E$405,3,FALSE)</f>
        <v>1.49382716049383</v>
      </c>
      <c r="I202">
        <f>VLOOKUP(C202,away!$B$2:$E$405,3,FALSE)</f>
        <v>1.31</v>
      </c>
      <c r="J202">
        <f>VLOOKUP(B202,home!$B$2:$E$405,4,FALSE)</f>
        <v>1</v>
      </c>
      <c r="K202" s="3">
        <f t="shared" si="334"/>
        <v>2.3306913580246942</v>
      </c>
      <c r="L202" s="3">
        <f t="shared" si="335"/>
        <v>1.9569135802469173</v>
      </c>
      <c r="M202" s="5">
        <f t="shared" si="280"/>
        <v>1.3737788778758741E-2</v>
      </c>
      <c r="N202" s="5">
        <f t="shared" si="281"/>
        <v>3.2018545585021617E-2</v>
      </c>
      <c r="O202" s="5">
        <f t="shared" si="282"/>
        <v>2.6883665423716691E-2</v>
      </c>
      <c r="P202" s="5">
        <f t="shared" si="283"/>
        <v>6.2657526675083772E-2</v>
      </c>
      <c r="Q202" s="5">
        <f t="shared" si="284"/>
        <v>3.7312673745764816E-2</v>
      </c>
      <c r="R202" s="5">
        <f t="shared" si="285"/>
        <v>2.6304504977242849E-2</v>
      </c>
      <c r="S202" s="5">
        <f t="shared" si="286"/>
        <v>7.1444642807238626E-2</v>
      </c>
      <c r="T202" s="5">
        <f t="shared" si="287"/>
        <v>7.3017677968409772E-2</v>
      </c>
      <c r="U202" s="5">
        <f t="shared" si="288"/>
        <v>6.1307682427577469E-2</v>
      </c>
      <c r="V202" s="5">
        <f t="shared" si="289"/>
        <v>3.6206252246423168E-2</v>
      </c>
      <c r="W202" s="5">
        <f t="shared" si="290"/>
        <v>2.8988108748016307E-2</v>
      </c>
      <c r="X202" s="5">
        <f t="shared" si="291"/>
        <v>5.6727223674667572E-2</v>
      </c>
      <c r="Y202" s="5">
        <f t="shared" si="292"/>
        <v>5.5505137189330714E-2</v>
      </c>
      <c r="Z202" s="5">
        <f t="shared" si="293"/>
        <v>1.7158547670546389E-2</v>
      </c>
      <c r="AA202" s="5">
        <f t="shared" si="294"/>
        <v>3.9991278771997214E-2</v>
      </c>
      <c r="AB202" s="5">
        <f t="shared" si="295"/>
        <v>4.6603663915125174E-2</v>
      </c>
      <c r="AC202" s="5">
        <f t="shared" si="296"/>
        <v>1.032095781783835E-2</v>
      </c>
      <c r="AD202" s="5">
        <f t="shared" si="297"/>
        <v>1.6890583636120414E-2</v>
      </c>
      <c r="AE202" s="5">
        <f t="shared" si="298"/>
        <v>3.3053412495820389E-2</v>
      </c>
      <c r="AF202" s="5">
        <f t="shared" si="299"/>
        <v>3.234133589328704E-2</v>
      </c>
      <c r="AG202" s="5">
        <f t="shared" si="300"/>
        <v>2.1096399804300163E-2</v>
      </c>
      <c r="AH202" s="5">
        <f t="shared" si="301"/>
        <v>8.3944487384515834E-3</v>
      </c>
      <c r="AI202" s="5">
        <f t="shared" si="302"/>
        <v>1.9564869130090402E-2</v>
      </c>
      <c r="AJ202" s="5">
        <f t="shared" si="303"/>
        <v>2.2799835701192917E-2</v>
      </c>
      <c r="AK202" s="5">
        <f t="shared" si="304"/>
        <v>1.7713126677717739E-2</v>
      </c>
      <c r="AL202" s="5">
        <f t="shared" si="305"/>
        <v>1.8829396788616246E-3</v>
      </c>
      <c r="AM202" s="5">
        <f t="shared" si="306"/>
        <v>7.8733474625398321E-3</v>
      </c>
      <c r="AN202" s="5">
        <f t="shared" si="307"/>
        <v>1.5407460571446803E-2</v>
      </c>
      <c r="AO202" s="5">
        <f t="shared" si="308"/>
        <v>1.5075534414691592E-2</v>
      </c>
      <c r="AP202" s="5">
        <f t="shared" si="309"/>
        <v>9.8338393418632482E-3</v>
      </c>
      <c r="AQ202" s="5">
        <f t="shared" si="310"/>
        <v>4.8109934385146486E-3</v>
      </c>
      <c r="AR202" s="5">
        <f t="shared" si="311"/>
        <v>3.2854421469924993E-3</v>
      </c>
      <c r="AS202" s="5">
        <f t="shared" si="312"/>
        <v>7.657351619285515E-3</v>
      </c>
      <c r="AT202" s="5">
        <f t="shared" si="313"/>
        <v>8.9234616222125772E-3</v>
      </c>
      <c r="AU202" s="5">
        <f t="shared" si="314"/>
        <v>6.9326116288519557E-3</v>
      </c>
      <c r="AV202" s="5">
        <f t="shared" si="315"/>
        <v>4.0394445029766886E-3</v>
      </c>
      <c r="AW202" s="5">
        <f t="shared" si="316"/>
        <v>2.3855598649152949E-4</v>
      </c>
      <c r="AX202" s="5">
        <f t="shared" si="317"/>
        <v>3.0583904816112069E-3</v>
      </c>
      <c r="AY202" s="5">
        <f t="shared" si="318"/>
        <v>5.9850058671628795E-3</v>
      </c>
      <c r="AZ202" s="5">
        <f t="shared" si="319"/>
        <v>5.8560696296542595E-3</v>
      </c>
      <c r="BA202" s="5">
        <f t="shared" si="320"/>
        <v>3.8199407283806526E-3</v>
      </c>
      <c r="BB202" s="5">
        <f t="shared" si="321"/>
        <v>1.8688234717765999E-3</v>
      </c>
      <c r="BC202" s="5">
        <f t="shared" si="322"/>
        <v>7.3142520620076356E-4</v>
      </c>
      <c r="BD202" s="5">
        <f t="shared" si="323"/>
        <v>1.0715543924275359E-3</v>
      </c>
      <c r="BE202" s="5">
        <f t="shared" si="324"/>
        <v>2.4974625620842596E-3</v>
      </c>
      <c r="BF202" s="5">
        <f t="shared" si="325"/>
        <v>2.9104072052199984E-3</v>
      </c>
      <c r="BG202" s="5">
        <f t="shared" si="326"/>
        <v>2.2610869738463506E-3</v>
      </c>
      <c r="BH202" s="5">
        <f t="shared" si="327"/>
        <v>1.3174739674214743E-3</v>
      </c>
      <c r="BI202" s="5">
        <f t="shared" si="328"/>
        <v>6.1412503805834758E-4</v>
      </c>
      <c r="BJ202" s="8">
        <f t="shared" si="329"/>
        <v>0.46127192935458128</v>
      </c>
      <c r="BK202" s="8">
        <f t="shared" si="330"/>
        <v>0.20223511387136717</v>
      </c>
      <c r="BL202" s="8">
        <f t="shared" si="331"/>
        <v>0.31107349742248919</v>
      </c>
      <c r="BM202" s="8">
        <f t="shared" si="332"/>
        <v>0.78707793325272413</v>
      </c>
      <c r="BN202" s="8">
        <f t="shared" si="333"/>
        <v>0.19891470518558846</v>
      </c>
    </row>
    <row r="203" spans="1:66" x14ac:dyDescent="0.25">
      <c r="A203" t="s">
        <v>13</v>
      </c>
      <c r="B203" t="s">
        <v>60</v>
      </c>
      <c r="C203" t="s">
        <v>14</v>
      </c>
      <c r="D203" s="15">
        <v>44216</v>
      </c>
      <c r="E203">
        <f>VLOOKUP(A203,home!$A$2:$E$405,3,FALSE)</f>
        <v>1.6049382716049401</v>
      </c>
      <c r="F203">
        <f>VLOOKUP(B203,home!$B$2:$E$405,3,FALSE)</f>
        <v>1.25</v>
      </c>
      <c r="G203">
        <f>VLOOKUP(C203,away!$B$2:$E$405,4,FALSE)</f>
        <v>0.83</v>
      </c>
      <c r="H203">
        <f>VLOOKUP(A203,away!$A$2:$E$405,3,FALSE)</f>
        <v>1.49382716049383</v>
      </c>
      <c r="I203">
        <f>VLOOKUP(C203,away!$B$2:$E$405,3,FALSE)</f>
        <v>0.9</v>
      </c>
      <c r="J203">
        <f>VLOOKUP(B203,home!$B$2:$E$405,4,FALSE)</f>
        <v>0.45</v>
      </c>
      <c r="K203" s="3">
        <f t="shared" si="334"/>
        <v>1.6651234567901252</v>
      </c>
      <c r="L203" s="3">
        <f t="shared" si="335"/>
        <v>0.6050000000000012</v>
      </c>
      <c r="M203" s="5">
        <f t="shared" si="280"/>
        <v>0.10329942628025415</v>
      </c>
      <c r="N203" s="5">
        <f t="shared" si="281"/>
        <v>0.17200629777221349</v>
      </c>
      <c r="O203" s="5">
        <f t="shared" si="282"/>
        <v>6.2496152899553882E-2</v>
      </c>
      <c r="P203" s="5">
        <f t="shared" si="283"/>
        <v>0.10406381015218936</v>
      </c>
      <c r="Q203" s="5">
        <f t="shared" si="284"/>
        <v>0.14320586056806991</v>
      </c>
      <c r="R203" s="5">
        <f t="shared" si="285"/>
        <v>1.8905086252115084E-2</v>
      </c>
      <c r="S203" s="5">
        <f t="shared" si="286"/>
        <v>2.6208462557213992E-2</v>
      </c>
      <c r="T203" s="5">
        <f t="shared" si="287"/>
        <v>8.6639545643682453E-2</v>
      </c>
      <c r="U203" s="5">
        <f t="shared" si="288"/>
        <v>3.1479302571037343E-2</v>
      </c>
      <c r="V203" s="5">
        <f t="shared" si="289"/>
        <v>2.9335996767895335E-3</v>
      </c>
      <c r="W203" s="5">
        <f t="shared" si="290"/>
        <v>7.9485145860569748E-2</v>
      </c>
      <c r="X203" s="5">
        <f t="shared" si="291"/>
        <v>4.8088513245644789E-2</v>
      </c>
      <c r="Y203" s="5">
        <f t="shared" si="292"/>
        <v>1.4546775256807575E-2</v>
      </c>
      <c r="Z203" s="5">
        <f t="shared" si="293"/>
        <v>3.8125257275098833E-3</v>
      </c>
      <c r="AA203" s="5">
        <f t="shared" si="294"/>
        <v>6.3483260184925431E-3</v>
      </c>
      <c r="AB203" s="5">
        <f t="shared" si="295"/>
        <v>5.2853732823714989E-3</v>
      </c>
      <c r="AC203" s="5">
        <f t="shared" si="296"/>
        <v>1.8470671306036157E-4</v>
      </c>
      <c r="AD203" s="5">
        <f t="shared" si="297"/>
        <v>3.3088145209704795E-2</v>
      </c>
      <c r="AE203" s="5">
        <f t="shared" si="298"/>
        <v>2.001832785187144E-2</v>
      </c>
      <c r="AF203" s="5">
        <f t="shared" si="299"/>
        <v>6.0555441751911215E-3</v>
      </c>
      <c r="AG203" s="5">
        <f t="shared" si="300"/>
        <v>1.2212014086635454E-3</v>
      </c>
      <c r="AH203" s="5">
        <f t="shared" si="301"/>
        <v>5.766445162858709E-4</v>
      </c>
      <c r="AI203" s="5">
        <f t="shared" si="302"/>
        <v>9.6018431029699892E-4</v>
      </c>
      <c r="AJ203" s="5">
        <f t="shared" si="303"/>
        <v>7.9941270895869069E-4</v>
      </c>
      <c r="AK203" s="5">
        <f t="shared" si="304"/>
        <v>4.4370695111441778E-4</v>
      </c>
      <c r="AL203" s="5">
        <f t="shared" si="305"/>
        <v>7.4429394291505653E-6</v>
      </c>
      <c r="AM203" s="5">
        <f t="shared" si="306"/>
        <v>1.1019169346071457E-2</v>
      </c>
      <c r="AN203" s="5">
        <f t="shared" si="307"/>
        <v>6.6665974543732437E-3</v>
      </c>
      <c r="AO203" s="5">
        <f t="shared" si="308"/>
        <v>2.0166457299479099E-3</v>
      </c>
      <c r="AP203" s="5">
        <f t="shared" si="309"/>
        <v>4.0669022220616267E-4</v>
      </c>
      <c r="AQ203" s="5">
        <f t="shared" si="310"/>
        <v>6.1511896108682213E-5</v>
      </c>
      <c r="AR203" s="5">
        <f t="shared" si="311"/>
        <v>6.9773986470590541E-5</v>
      </c>
      <c r="AS203" s="5">
        <f t="shared" si="312"/>
        <v>1.1618230154593714E-4</v>
      </c>
      <c r="AT203" s="5">
        <f t="shared" si="313"/>
        <v>9.6728937784001806E-5</v>
      </c>
      <c r="AU203" s="5">
        <f t="shared" si="314"/>
        <v>5.3688541084844673E-5</v>
      </c>
      <c r="AV203" s="5">
        <f t="shared" si="315"/>
        <v>2.2349512280303802E-5</v>
      </c>
      <c r="AW203" s="5">
        <f t="shared" si="316"/>
        <v>2.0827819121452146E-7</v>
      </c>
      <c r="AX203" s="5">
        <f t="shared" si="317"/>
        <v>3.0580462254143821E-3</v>
      </c>
      <c r="AY203" s="5">
        <f t="shared" si="318"/>
        <v>1.8501179663757046E-3</v>
      </c>
      <c r="AZ203" s="5">
        <f t="shared" si="319"/>
        <v>5.596606848286517E-4</v>
      </c>
      <c r="BA203" s="5">
        <f t="shared" si="320"/>
        <v>1.1286490477377831E-4</v>
      </c>
      <c r="BB203" s="5">
        <f t="shared" si="321"/>
        <v>1.7070816847034001E-5</v>
      </c>
      <c r="BC203" s="5">
        <f t="shared" si="322"/>
        <v>2.065568838491119E-6</v>
      </c>
      <c r="BD203" s="5">
        <f t="shared" si="323"/>
        <v>7.0355436357845556E-6</v>
      </c>
      <c r="BE203" s="5">
        <f t="shared" si="324"/>
        <v>1.1715048739215345E-5</v>
      </c>
      <c r="BF203" s="5">
        <f t="shared" si="325"/>
        <v>9.7535012265535291E-6</v>
      </c>
      <c r="BG203" s="5">
        <f t="shared" si="326"/>
        <v>5.4135945593885124E-6</v>
      </c>
      <c r="BH203" s="5">
        <f t="shared" si="327"/>
        <v>2.2535758215973033E-6</v>
      </c>
      <c r="BI203" s="5">
        <f t="shared" si="328"/>
        <v>7.5049639243934973E-7</v>
      </c>
      <c r="BJ203" s="8">
        <f t="shared" si="329"/>
        <v>0.63012579780820444</v>
      </c>
      <c r="BK203" s="8">
        <f t="shared" si="330"/>
        <v>0.23854756628531226</v>
      </c>
      <c r="BL203" s="8">
        <f t="shared" si="331"/>
        <v>0.12768983454976701</v>
      </c>
      <c r="BM203" s="8">
        <f t="shared" si="332"/>
        <v>0.39434918075821318</v>
      </c>
      <c r="BN203" s="8">
        <f t="shared" si="333"/>
        <v>0.60397663392439593</v>
      </c>
    </row>
    <row r="204" spans="1:66" x14ac:dyDescent="0.25">
      <c r="A204" t="s">
        <v>69</v>
      </c>
      <c r="B204" t="s">
        <v>262</v>
      </c>
      <c r="C204" t="s">
        <v>351</v>
      </c>
      <c r="D204" s="15">
        <v>44216</v>
      </c>
      <c r="E204">
        <f>VLOOKUP(A204,home!$A$2:$E$405,3,FALSE)</f>
        <v>1.3729729729729701</v>
      </c>
      <c r="F204">
        <f>VLOOKUP(B204,home!$B$2:$E$405,3,FALSE)</f>
        <v>1.53</v>
      </c>
      <c r="G204">
        <f>VLOOKUP(C204,away!$B$2:$E$405,4,FALSE)</f>
        <v>0.56999999999999995</v>
      </c>
      <c r="H204">
        <f>VLOOKUP(A204,away!$A$2:$E$405,3,FALSE)</f>
        <v>1.34594594594595</v>
      </c>
      <c r="I204">
        <f>VLOOKUP(C204,away!$B$2:$E$405,3,FALSE)</f>
        <v>1.1299999999999999</v>
      </c>
      <c r="J204">
        <f>VLOOKUP(B204,home!$B$2:$E$405,4,FALSE)</f>
        <v>0.52</v>
      </c>
      <c r="K204" s="3">
        <f t="shared" si="334"/>
        <v>1.197369729729727</v>
      </c>
      <c r="L204" s="3">
        <f t="shared" si="335"/>
        <v>0.79087783783784016</v>
      </c>
      <c r="M204" s="5">
        <f t="shared" si="280"/>
        <v>0.13693518496225751</v>
      </c>
      <c r="N204" s="5">
        <f t="shared" si="281"/>
        <v>0.16396204540874845</v>
      </c>
      <c r="O204" s="5">
        <f t="shared" si="282"/>
        <v>0.10829900300687494</v>
      </c>
      <c r="P204" s="5">
        <f t="shared" si="283"/>
        <v>0.12967394796034074</v>
      </c>
      <c r="Q204" s="5">
        <f t="shared" si="284"/>
        <v>9.8161594998503188E-2</v>
      </c>
      <c r="R204" s="5">
        <f t="shared" si="285"/>
        <v>4.2825640669035492E-2</v>
      </c>
      <c r="S204" s="5">
        <f t="shared" si="286"/>
        <v>3.0699437811136428E-2</v>
      </c>
      <c r="T204" s="5">
        <f t="shared" si="287"/>
        <v>7.7633830011129931E-2</v>
      </c>
      <c r="U204" s="5">
        <f t="shared" si="288"/>
        <v>5.1278125793385428E-2</v>
      </c>
      <c r="V204" s="5">
        <f t="shared" si="289"/>
        <v>3.2301715931683339E-3</v>
      </c>
      <c r="W204" s="5">
        <f t="shared" si="290"/>
        <v>3.9178574157732224E-2</v>
      </c>
      <c r="X204" s="5">
        <f t="shared" si="291"/>
        <v>3.098546601943674E-2</v>
      </c>
      <c r="Y204" s="5">
        <f t="shared" si="292"/>
        <v>1.2252859184924995E-2</v>
      </c>
      <c r="Z204" s="5">
        <f t="shared" si="293"/>
        <v>1.1289950032115689E-2</v>
      </c>
      <c r="AA204" s="5">
        <f t="shared" si="294"/>
        <v>1.3518244418616484E-2</v>
      </c>
      <c r="AB204" s="5">
        <f t="shared" si="295"/>
        <v>8.0931683329696046E-3</v>
      </c>
      <c r="AC204" s="5">
        <f t="shared" si="296"/>
        <v>1.9118036718928906E-4</v>
      </c>
      <c r="AD204" s="5">
        <f t="shared" si="297"/>
        <v>1.172780968760998E-2</v>
      </c>
      <c r="AE204" s="5">
        <f t="shared" si="298"/>
        <v>9.2752647683106548E-3</v>
      </c>
      <c r="AF204" s="5">
        <f t="shared" si="299"/>
        <v>3.6678006726675125E-3</v>
      </c>
      <c r="AG204" s="5">
        <f t="shared" si="300"/>
        <v>9.6692742187315275E-4</v>
      </c>
      <c r="AH204" s="5">
        <f t="shared" si="301"/>
        <v>2.2322428176742275E-3</v>
      </c>
      <c r="AI204" s="5">
        <f t="shared" si="302"/>
        <v>2.6728199792897143E-3</v>
      </c>
      <c r="AJ204" s="5">
        <f t="shared" si="303"/>
        <v>1.6001768681091699E-3</v>
      </c>
      <c r="AK204" s="5">
        <f t="shared" si="304"/>
        <v>6.3866778136254594E-4</v>
      </c>
      <c r="AL204" s="5">
        <f t="shared" si="305"/>
        <v>7.2417072333237673E-6</v>
      </c>
      <c r="AM204" s="5">
        <f t="shared" si="306"/>
        <v>2.8085048631950466E-3</v>
      </c>
      <c r="AN204" s="5">
        <f t="shared" si="307"/>
        <v>2.2211842537607574E-3</v>
      </c>
      <c r="AO204" s="5">
        <f t="shared" si="308"/>
        <v>8.7834270002688189E-4</v>
      </c>
      <c r="AP204" s="5">
        <f t="shared" si="309"/>
        <v>2.3155392515930367E-4</v>
      </c>
      <c r="AQ204" s="5">
        <f t="shared" si="310"/>
        <v>4.578271691821379E-5</v>
      </c>
      <c r="AR204" s="5">
        <f t="shared" si="311"/>
        <v>3.530862746342483E-4</v>
      </c>
      <c r="AS204" s="5">
        <f t="shared" si="312"/>
        <v>4.2277481723008607E-4</v>
      </c>
      <c r="AT204" s="5">
        <f t="shared" si="313"/>
        <v>2.5310888432166141E-4</v>
      </c>
      <c r="AU204" s="5">
        <f t="shared" si="314"/>
        <v>1.0102163880414017E-4</v>
      </c>
      <c r="AV204" s="5">
        <f t="shared" si="315"/>
        <v>3.0240063087941862E-5</v>
      </c>
      <c r="AW204" s="5">
        <f t="shared" si="316"/>
        <v>1.9049173746301016E-7</v>
      </c>
      <c r="AX204" s="5">
        <f t="shared" si="317"/>
        <v>5.6046978483141195E-4</v>
      </c>
      <c r="AY204" s="5">
        <f t="shared" si="318"/>
        <v>4.432631316009065E-4</v>
      </c>
      <c r="AZ204" s="5">
        <f t="shared" si="319"/>
        <v>1.7528349355687742E-4</v>
      </c>
      <c r="BA204" s="5">
        <f t="shared" si="320"/>
        <v>4.6209276797642069E-5</v>
      </c>
      <c r="BB204" s="5">
        <f t="shared" si="321"/>
        <v>9.1364732304423598E-6</v>
      </c>
      <c r="BC204" s="5">
        <f t="shared" si="322"/>
        <v>1.4451668387911124E-6</v>
      </c>
      <c r="BD204" s="5">
        <f t="shared" si="323"/>
        <v>4.6541351575492007E-5</v>
      </c>
      <c r="BE204" s="5">
        <f t="shared" si="324"/>
        <v>5.5727205557203065E-5</v>
      </c>
      <c r="BF204" s="5">
        <f t="shared" si="325"/>
        <v>3.3363034528310589E-5</v>
      </c>
      <c r="BG204" s="5">
        <f t="shared" si="326"/>
        <v>1.3315962545375599E-5</v>
      </c>
      <c r="BH204" s="5">
        <f t="shared" si="327"/>
        <v>3.9860326185118883E-6</v>
      </c>
      <c r="BI204" s="5">
        <f t="shared" si="328"/>
        <v>9.5455095982429098E-7</v>
      </c>
      <c r="BJ204" s="8">
        <f t="shared" si="329"/>
        <v>0.45523334811685329</v>
      </c>
      <c r="BK204" s="8">
        <f t="shared" si="330"/>
        <v>0.30118042753292656</v>
      </c>
      <c r="BL204" s="8">
        <f t="shared" si="331"/>
        <v>0.2324722094831804</v>
      </c>
      <c r="BM204" s="8">
        <f t="shared" si="332"/>
        <v>0.31987544551945207</v>
      </c>
      <c r="BN204" s="8">
        <f t="shared" si="333"/>
        <v>0.6798574170057603</v>
      </c>
    </row>
    <row r="205" spans="1:66" x14ac:dyDescent="0.25">
      <c r="A205" t="s">
        <v>69</v>
      </c>
      <c r="B205" t="s">
        <v>76</v>
      </c>
      <c r="C205" t="s">
        <v>261</v>
      </c>
      <c r="D205" s="15">
        <v>44216</v>
      </c>
      <c r="E205">
        <f>VLOOKUP(A205,home!$A$2:$E$405,3,FALSE)</f>
        <v>1.3729729729729701</v>
      </c>
      <c r="F205">
        <f>VLOOKUP(B205,home!$B$2:$E$405,3,FALSE)</f>
        <v>0.51</v>
      </c>
      <c r="G205">
        <f>VLOOKUP(C205,away!$B$2:$E$405,4,FALSE)</f>
        <v>0.87</v>
      </c>
      <c r="H205">
        <f>VLOOKUP(A205,away!$A$2:$E$405,3,FALSE)</f>
        <v>1.34594594594595</v>
      </c>
      <c r="I205">
        <f>VLOOKUP(C205,away!$B$2:$E$405,3,FALSE)</f>
        <v>1.75</v>
      </c>
      <c r="J205">
        <f>VLOOKUP(B205,home!$B$2:$E$405,4,FALSE)</f>
        <v>1.1100000000000001</v>
      </c>
      <c r="K205" s="3">
        <f t="shared" si="334"/>
        <v>0.60918810810810686</v>
      </c>
      <c r="L205" s="3">
        <f t="shared" si="335"/>
        <v>2.614500000000008</v>
      </c>
      <c r="M205" s="5">
        <f t="shared" si="280"/>
        <v>3.9807971089741413E-2</v>
      </c>
      <c r="N205" s="5">
        <f t="shared" si="281"/>
        <v>2.4250542595781785E-2</v>
      </c>
      <c r="O205" s="5">
        <f t="shared" si="282"/>
        <v>0.10407794041412922</v>
      </c>
      <c r="P205" s="5">
        <f t="shared" si="283"/>
        <v>6.3403043616671664E-2</v>
      </c>
      <c r="Q205" s="5">
        <f t="shared" si="284"/>
        <v>7.3865710822596806E-3</v>
      </c>
      <c r="R205" s="5">
        <f t="shared" si="285"/>
        <v>0.13605588760637088</v>
      </c>
      <c r="S205" s="5">
        <f t="shared" si="286"/>
        <v>2.5245860501124092E-2</v>
      </c>
      <c r="T205" s="5">
        <f t="shared" si="287"/>
        <v>1.9312190094567992E-2</v>
      </c>
      <c r="U205" s="5">
        <f t="shared" si="288"/>
        <v>8.2883628767894318E-2</v>
      </c>
      <c r="V205" s="5">
        <f t="shared" si="289"/>
        <v>4.4677383579080155E-3</v>
      </c>
      <c r="W205" s="5">
        <f t="shared" si="290"/>
        <v>1.4999370876692755E-3</v>
      </c>
      <c r="X205" s="5">
        <f t="shared" si="291"/>
        <v>3.9215855157113321E-3</v>
      </c>
      <c r="Y205" s="5">
        <f t="shared" si="292"/>
        <v>5.1264926654136563E-3</v>
      </c>
      <c r="Z205" s="5">
        <f t="shared" si="293"/>
        <v>0.11857270604895261</v>
      </c>
      <c r="AA205" s="5">
        <f t="shared" si="294"/>
        <v>7.2233082471220109E-2</v>
      </c>
      <c r="AB205" s="5">
        <f t="shared" si="295"/>
        <v>2.2001767426729716E-2</v>
      </c>
      <c r="AC205" s="5">
        <f t="shared" si="296"/>
        <v>4.4474165949033654E-4</v>
      </c>
      <c r="AD205" s="5">
        <f t="shared" si="297"/>
        <v>2.2843595917960735E-4</v>
      </c>
      <c r="AE205" s="5">
        <f t="shared" si="298"/>
        <v>5.9724581527508512E-4</v>
      </c>
      <c r="AF205" s="5">
        <f t="shared" si="299"/>
        <v>7.807495920183578E-4</v>
      </c>
      <c r="AG205" s="5">
        <f t="shared" si="300"/>
        <v>6.8042326944400084E-4</v>
      </c>
      <c r="AH205" s="5">
        <f t="shared" si="301"/>
        <v>7.7502084991246903E-2</v>
      </c>
      <c r="AI205" s="5">
        <f t="shared" si="302"/>
        <v>4.7213348530251407E-2</v>
      </c>
      <c r="AJ205" s="5">
        <f t="shared" si="303"/>
        <v>1.4380905234296259E-2</v>
      </c>
      <c r="AK205" s="5">
        <f t="shared" si="304"/>
        <v>2.9202254841876364E-3</v>
      </c>
      <c r="AL205" s="5">
        <f t="shared" si="305"/>
        <v>2.8333998506227216E-5</v>
      </c>
      <c r="AM205" s="5">
        <f t="shared" si="306"/>
        <v>2.7832093959297157E-5</v>
      </c>
      <c r="AN205" s="5">
        <f t="shared" si="307"/>
        <v>7.2767009656582638E-5</v>
      </c>
      <c r="AO205" s="5">
        <f t="shared" si="308"/>
        <v>9.5124673373567971E-5</v>
      </c>
      <c r="AP205" s="5">
        <f t="shared" si="309"/>
        <v>8.2901152845064741E-5</v>
      </c>
      <c r="AQ205" s="5">
        <f t="shared" si="310"/>
        <v>5.4186266028355628E-5</v>
      </c>
      <c r="AR205" s="5">
        <f t="shared" si="311"/>
        <v>4.0525840241923093E-2</v>
      </c>
      <c r="AS205" s="5">
        <f t="shared" si="312"/>
        <v>2.4687859946468511E-2</v>
      </c>
      <c r="AT205" s="5">
        <f t="shared" si="313"/>
        <v>7.5197753470135293E-3</v>
      </c>
      <c r="AU205" s="5">
        <f t="shared" si="314"/>
        <v>1.5269859056817182E-3</v>
      </c>
      <c r="AV205" s="5">
        <f t="shared" si="315"/>
        <v>2.3255541374749748E-4</v>
      </c>
      <c r="AW205" s="5">
        <f t="shared" si="316"/>
        <v>1.2535608753912663E-6</v>
      </c>
      <c r="AX205" s="5">
        <f t="shared" si="317"/>
        <v>2.8258301106252161E-6</v>
      </c>
      <c r="AY205" s="5">
        <f t="shared" si="318"/>
        <v>7.3881328242296494E-6</v>
      </c>
      <c r="AZ205" s="5">
        <f t="shared" si="319"/>
        <v>9.6581366344742423E-6</v>
      </c>
      <c r="BA205" s="5">
        <f t="shared" si="320"/>
        <v>8.417066076944327E-6</v>
      </c>
      <c r="BB205" s="5">
        <f t="shared" si="321"/>
        <v>5.5016048145427549E-6</v>
      </c>
      <c r="BC205" s="5">
        <f t="shared" si="322"/>
        <v>2.8767891575244122E-6</v>
      </c>
      <c r="BD205" s="5">
        <f t="shared" si="323"/>
        <v>1.7659134885418037E-2</v>
      </c>
      <c r="BE205" s="5">
        <f t="shared" si="324"/>
        <v>1.0757734971673684E-2</v>
      </c>
      <c r="BF205" s="5">
        <f t="shared" si="325"/>
        <v>3.2767421074611546E-3</v>
      </c>
      <c r="BG205" s="5">
        <f t="shared" si="326"/>
        <v>6.6538410840081066E-4</v>
      </c>
      <c r="BH205" s="5">
        <f t="shared" si="327"/>
        <v>1.0133602154047231E-4</v>
      </c>
      <c r="BI205" s="5">
        <f t="shared" si="328"/>
        <v>1.2346539849088545E-5</v>
      </c>
      <c r="BJ205" s="8">
        <f t="shared" si="329"/>
        <v>6.4153652432801994E-2</v>
      </c>
      <c r="BK205" s="8">
        <f t="shared" si="330"/>
        <v>0.13340507735626597</v>
      </c>
      <c r="BL205" s="8">
        <f t="shared" si="331"/>
        <v>0.66623456641550394</v>
      </c>
      <c r="BM205" s="8">
        <f t="shared" si="332"/>
        <v>0.60737791127662089</v>
      </c>
      <c r="BN205" s="8">
        <f t="shared" si="333"/>
        <v>0.37498195640495469</v>
      </c>
    </row>
    <row r="206" spans="1:66" x14ac:dyDescent="0.25">
      <c r="A206" t="s">
        <v>80</v>
      </c>
      <c r="B206" t="s">
        <v>90</v>
      </c>
      <c r="C206" t="s">
        <v>87</v>
      </c>
      <c r="D206" s="15">
        <v>44216</v>
      </c>
      <c r="E206">
        <f>VLOOKUP(A206,home!$A$2:$E$405,3,FALSE)</f>
        <v>1.1734693877550999</v>
      </c>
      <c r="F206">
        <f>VLOOKUP(B206,home!$B$2:$E$405,3,FALSE)</f>
        <v>1.1100000000000001</v>
      </c>
      <c r="G206">
        <f>VLOOKUP(C206,away!$B$2:$E$405,4,FALSE)</f>
        <v>1.1399999999999999</v>
      </c>
      <c r="H206">
        <f>VLOOKUP(A206,away!$A$2:$E$405,3,FALSE)</f>
        <v>1.0136054421768701</v>
      </c>
      <c r="I206">
        <f>VLOOKUP(C206,away!$B$2:$E$405,3,FALSE)</f>
        <v>0.92</v>
      </c>
      <c r="J206">
        <f>VLOOKUP(B206,home!$B$2:$E$405,4,FALSE)</f>
        <v>0.61</v>
      </c>
      <c r="K206" s="3">
        <f t="shared" si="334"/>
        <v>1.4849081632653034</v>
      </c>
      <c r="L206" s="3">
        <f t="shared" si="335"/>
        <v>0.56883537414965957</v>
      </c>
      <c r="M206" s="5">
        <f t="shared" si="280"/>
        <v>0.12825388058517301</v>
      </c>
      <c r="N206" s="5">
        <f t="shared" si="281"/>
        <v>0.19044523425137677</v>
      </c>
      <c r="O206" s="5">
        <f t="shared" si="282"/>
        <v>7.2955344148812634E-2</v>
      </c>
      <c r="P206" s="5">
        <f t="shared" si="283"/>
        <v>0.10833198608040147</v>
      </c>
      <c r="Q206" s="5">
        <f t="shared" si="284"/>
        <v>0.14139684149742121</v>
      </c>
      <c r="R206" s="5">
        <f t="shared" si="285"/>
        <v>2.0749790242553506E-2</v>
      </c>
      <c r="S206" s="5">
        <f t="shared" si="286"/>
        <v>2.2876148375741697E-2</v>
      </c>
      <c r="T206" s="5">
        <f t="shared" si="287"/>
        <v>8.0431525236765694E-2</v>
      </c>
      <c r="U206" s="5">
        <f t="shared" si="288"/>
        <v>3.0811532917210439E-2</v>
      </c>
      <c r="V206" s="5">
        <f t="shared" si="289"/>
        <v>2.1469730160789875E-3</v>
      </c>
      <c r="W206" s="5">
        <f t="shared" si="290"/>
        <v>6.998710806648363E-2</v>
      </c>
      <c r="X206" s="5">
        <f t="shared" si="291"/>
        <v>3.981114280265087E-2</v>
      </c>
      <c r="Y206" s="5">
        <f t="shared" si="292"/>
        <v>1.1322993155735716E-2</v>
      </c>
      <c r="Z206" s="5">
        <f t="shared" si="293"/>
        <v>3.934404898716627E-3</v>
      </c>
      <c r="AA206" s="5">
        <f t="shared" si="294"/>
        <v>5.8422299516953189E-3</v>
      </c>
      <c r="AB206" s="5">
        <f t="shared" si="295"/>
        <v>4.3375874734727198E-3</v>
      </c>
      <c r="AC206" s="5">
        <f t="shared" si="296"/>
        <v>1.1334250171986364E-4</v>
      </c>
      <c r="AD206" s="5">
        <f t="shared" si="297"/>
        <v>2.5981107022813144E-2</v>
      </c>
      <c r="AE206" s="5">
        <f t="shared" si="298"/>
        <v>1.4778972734144261E-2</v>
      </c>
      <c r="AF206" s="5">
        <f t="shared" si="299"/>
        <v>4.2034012423872837E-3</v>
      </c>
      <c r="AG206" s="5">
        <f t="shared" si="300"/>
        <v>7.9701443947150495E-4</v>
      </c>
      <c r="AH206" s="5">
        <f t="shared" si="301"/>
        <v>5.5950717065443134E-4</v>
      </c>
      <c r="AI206" s="5">
        <f t="shared" si="302"/>
        <v>8.3081676511023825E-4</v>
      </c>
      <c r="AJ206" s="5">
        <f t="shared" si="303"/>
        <v>6.1684329834493258E-4</v>
      </c>
      <c r="AK206" s="5">
        <f t="shared" si="304"/>
        <v>3.0531854972262837E-4</v>
      </c>
      <c r="AL206" s="5">
        <f t="shared" si="305"/>
        <v>3.8294726873328306E-6</v>
      </c>
      <c r="AM206" s="5">
        <f t="shared" si="306"/>
        <v>7.7159115817689505E-3</v>
      </c>
      <c r="AN206" s="5">
        <f t="shared" si="307"/>
        <v>4.3890834515212321E-3</v>
      </c>
      <c r="AO206" s="5">
        <f t="shared" si="308"/>
        <v>1.2483329636600795E-3</v>
      </c>
      <c r="AP206" s="5">
        <f t="shared" si="309"/>
        <v>2.3669864948231163E-4</v>
      </c>
      <c r="AQ206" s="5">
        <f t="shared" si="310"/>
        <v>3.3660641209747455E-5</v>
      </c>
      <c r="AR206" s="5">
        <f t="shared" si="311"/>
        <v>6.3653494151726206E-5</v>
      </c>
      <c r="AS206" s="5">
        <f t="shared" si="312"/>
        <v>9.4519593086258484E-5</v>
      </c>
      <c r="AT206" s="5">
        <f t="shared" si="313"/>
        <v>7.0176457681149992E-5</v>
      </c>
      <c r="AU206" s="5">
        <f t="shared" si="314"/>
        <v>3.4735198293260567E-5</v>
      </c>
      <c r="AV206" s="5">
        <f t="shared" si="315"/>
        <v>1.289464487457542E-5</v>
      </c>
      <c r="AW206" s="5">
        <f t="shared" si="316"/>
        <v>8.9850948578318956E-8</v>
      </c>
      <c r="AX206" s="5">
        <f t="shared" si="317"/>
        <v>1.9095700158003306E-3</v>
      </c>
      <c r="AY206" s="5">
        <f t="shared" si="318"/>
        <v>1.0862309744027524E-3</v>
      </c>
      <c r="AZ206" s="5">
        <f t="shared" si="319"/>
        <v>3.0894330136866944E-4</v>
      </c>
      <c r="BA206" s="5">
        <f t="shared" si="320"/>
        <v>5.8579292808359383E-5</v>
      </c>
      <c r="BB206" s="5">
        <f t="shared" si="321"/>
        <v>8.3304934855163903E-6</v>
      </c>
      <c r="BC206" s="5">
        <f t="shared" si="322"/>
        <v>9.4773587573700396E-7</v>
      </c>
      <c r="BD206" s="5">
        <f t="shared" si="323"/>
        <v>6.0347265269550549E-6</v>
      </c>
      <c r="BE206" s="5">
        <f t="shared" si="324"/>
        <v>8.9610146829492342E-6</v>
      </c>
      <c r="BF206" s="5">
        <f t="shared" si="325"/>
        <v>6.6531419269257822E-6</v>
      </c>
      <c r="BG206" s="5">
        <f t="shared" si="326"/>
        <v>3.2931015862182473E-6</v>
      </c>
      <c r="BH206" s="5">
        <f t="shared" si="327"/>
        <v>1.2224883569593494E-6</v>
      </c>
      <c r="BI206" s="5">
        <f t="shared" si="328"/>
        <v>3.6305658814914538E-7</v>
      </c>
      <c r="BJ206" s="8">
        <f t="shared" si="329"/>
        <v>0.59615162955063394</v>
      </c>
      <c r="BK206" s="8">
        <f t="shared" si="330"/>
        <v>0.26281239100620507</v>
      </c>
      <c r="BL206" s="8">
        <f t="shared" si="331"/>
        <v>0.13731147743533198</v>
      </c>
      <c r="BM206" s="8">
        <f t="shared" si="332"/>
        <v>0.3369906849616946</v>
      </c>
      <c r="BN206" s="8">
        <f t="shared" si="333"/>
        <v>0.66213307680573863</v>
      </c>
    </row>
    <row r="207" spans="1:66" x14ac:dyDescent="0.25">
      <c r="A207" t="s">
        <v>80</v>
      </c>
      <c r="B207" t="s">
        <v>359</v>
      </c>
      <c r="C207" t="s">
        <v>86</v>
      </c>
      <c r="D207" s="15">
        <v>44216</v>
      </c>
      <c r="E207">
        <f>VLOOKUP(A207,home!$A$2:$E$405,3,FALSE)</f>
        <v>1.1734693877550999</v>
      </c>
      <c r="F207">
        <f>VLOOKUP(B207,home!$B$2:$E$405,3,FALSE)</f>
        <v>1.35</v>
      </c>
      <c r="G207">
        <f>VLOOKUP(C207,away!$B$2:$E$405,4,FALSE)</f>
        <v>0.92</v>
      </c>
      <c r="H207">
        <f>VLOOKUP(A207,away!$A$2:$E$405,3,FALSE)</f>
        <v>1.0136054421768701</v>
      </c>
      <c r="I207">
        <f>VLOOKUP(C207,away!$B$2:$E$405,3,FALSE)</f>
        <v>0.39</v>
      </c>
      <c r="J207">
        <f>VLOOKUP(B207,home!$B$2:$E$405,4,FALSE)</f>
        <v>0.9</v>
      </c>
      <c r="K207" s="3">
        <f t="shared" si="334"/>
        <v>1.4574489795918344</v>
      </c>
      <c r="L207" s="3">
        <f t="shared" si="335"/>
        <v>0.35577551020408144</v>
      </c>
      <c r="M207" s="5">
        <f t="shared" si="280"/>
        <v>0.1631272855782103</v>
      </c>
      <c r="N207" s="5">
        <f t="shared" si="281"/>
        <v>0.23774969590954834</v>
      </c>
      <c r="O207" s="5">
        <f t="shared" si="282"/>
        <v>5.8036693254794672E-2</v>
      </c>
      <c r="P207" s="5">
        <f t="shared" si="283"/>
        <v>8.4585519363084782E-2</v>
      </c>
      <c r="Q207" s="5">
        <f t="shared" si="284"/>
        <v>0.17325402585082011</v>
      </c>
      <c r="R207" s="5">
        <f t="shared" si="285"/>
        <v>1.0324017076641172E-2</v>
      </c>
      <c r="S207" s="5">
        <f t="shared" si="286"/>
        <v>1.0964919296858699E-2</v>
      </c>
      <c r="T207" s="5">
        <f t="shared" si="287"/>
        <v>6.1639539441986649E-2</v>
      </c>
      <c r="U207" s="5">
        <f t="shared" si="288"/>
        <v>1.5046728153639348E-2</v>
      </c>
      <c r="V207" s="5">
        <f t="shared" si="289"/>
        <v>6.317312208831571E-4</v>
      </c>
      <c r="W207" s="5">
        <f t="shared" si="290"/>
        <v>8.4169634395485027E-2</v>
      </c>
      <c r="X207" s="5">
        <f t="shared" si="291"/>
        <v>2.9945494620744695E-2</v>
      </c>
      <c r="Y207" s="5">
        <f t="shared" si="292"/>
        <v>5.3269368135045094E-3</v>
      </c>
      <c r="Z207" s="5">
        <f t="shared" si="293"/>
        <v>1.2243441475992213E-3</v>
      </c>
      <c r="AA207" s="5">
        <f t="shared" si="294"/>
        <v>1.7844191285877192E-3</v>
      </c>
      <c r="AB207" s="5">
        <f t="shared" si="295"/>
        <v>1.3003499190621609E-3</v>
      </c>
      <c r="AC207" s="5">
        <f t="shared" si="296"/>
        <v>2.0473013307857317E-5</v>
      </c>
      <c r="AD207" s="5">
        <f t="shared" si="297"/>
        <v>3.0668236940579349E-2</v>
      </c>
      <c r="AE207" s="5">
        <f t="shared" si="298"/>
        <v>1.0911007644594276E-2</v>
      </c>
      <c r="AF207" s="5">
        <f t="shared" si="299"/>
        <v>1.9409346557980806E-3</v>
      </c>
      <c r="AG207" s="5">
        <f t="shared" si="300"/>
        <v>2.3017900581311519E-4</v>
      </c>
      <c r="AH207" s="5">
        <f t="shared" si="301"/>
        <v>1.088979159443735E-4</v>
      </c>
      <c r="AI207" s="5">
        <f t="shared" si="302"/>
        <v>1.5871315647280452E-4</v>
      </c>
      <c r="AJ207" s="5">
        <f t="shared" si="303"/>
        <v>1.1565816397454406E-4</v>
      </c>
      <c r="AK207" s="5">
        <f t="shared" si="304"/>
        <v>5.6188624355388108E-5</v>
      </c>
      <c r="AL207" s="5">
        <f t="shared" si="305"/>
        <v>4.2463048592620514E-7</v>
      </c>
      <c r="AM207" s="5">
        <f t="shared" si="306"/>
        <v>8.9394781269855894E-3</v>
      </c>
      <c r="AN207" s="5">
        <f t="shared" si="307"/>
        <v>3.1804473915865248E-3</v>
      </c>
      <c r="AO207" s="5">
        <f t="shared" si="308"/>
        <v>5.6576264670946791E-4</v>
      </c>
      <c r="AP207" s="5">
        <f t="shared" si="309"/>
        <v>6.7094831429157488E-5</v>
      </c>
      <c r="AQ207" s="5">
        <f t="shared" si="310"/>
        <v>5.9676744709413352E-6</v>
      </c>
      <c r="AR207" s="5">
        <f t="shared" si="311"/>
        <v>7.7486423210541325E-6</v>
      </c>
      <c r="AS207" s="5">
        <f t="shared" si="312"/>
        <v>1.1293250844042449E-5</v>
      </c>
      <c r="AT207" s="5">
        <f t="shared" si="313"/>
        <v>8.2296684594621456E-6</v>
      </c>
      <c r="AU207" s="5">
        <f t="shared" si="314"/>
        <v>3.9981072995407367E-6</v>
      </c>
      <c r="AV207" s="5">
        <f t="shared" si="315"/>
        <v>1.4567593510035774E-6</v>
      </c>
      <c r="AW207" s="5">
        <f t="shared" si="316"/>
        <v>6.1161493312408767E-9</v>
      </c>
      <c r="AX207" s="5">
        <f t="shared" si="317"/>
        <v>2.1714722123764474E-3</v>
      </c>
      <c r="AY207" s="5">
        <f t="shared" si="318"/>
        <v>7.7255663425221627E-4</v>
      </c>
      <c r="AZ207" s="5">
        <f t="shared" si="319"/>
        <v>1.3742836535631507E-4</v>
      </c>
      <c r="BA207" s="5">
        <f t="shared" si="320"/>
        <v>1.6297882267051974E-5</v>
      </c>
      <c r="BB207" s="5">
        <f t="shared" si="321"/>
        <v>1.4495968447016165E-6</v>
      </c>
      <c r="BC207" s="5">
        <f t="shared" si="322"/>
        <v>1.0314621140278886E-7</v>
      </c>
      <c r="BD207" s="5">
        <f t="shared" si="323"/>
        <v>4.5946286252699544E-7</v>
      </c>
      <c r="BE207" s="5">
        <f t="shared" si="324"/>
        <v>6.6964368015031273E-7</v>
      </c>
      <c r="BF207" s="5">
        <f t="shared" si="325"/>
        <v>4.8798574916259708E-7</v>
      </c>
      <c r="BG207" s="5">
        <f t="shared" si="326"/>
        <v>2.3707144405746138E-7</v>
      </c>
      <c r="BH207" s="5">
        <f t="shared" si="327"/>
        <v>8.6379883557977404E-8</v>
      </c>
      <c r="BI207" s="5">
        <f t="shared" si="328"/>
        <v>2.5178854629767113E-8</v>
      </c>
      <c r="BJ207" s="8">
        <f t="shared" si="329"/>
        <v>0.651693743787364</v>
      </c>
      <c r="BK207" s="8">
        <f t="shared" si="330"/>
        <v>0.260102909737083</v>
      </c>
      <c r="BL207" s="8">
        <f t="shared" si="331"/>
        <v>8.6966357544221343E-2</v>
      </c>
      <c r="BM207" s="8">
        <f t="shared" si="332"/>
        <v>0.27213756766506531</v>
      </c>
      <c r="BN207" s="8">
        <f t="shared" si="333"/>
        <v>0.72707723703309934</v>
      </c>
    </row>
    <row r="208" spans="1:66" x14ac:dyDescent="0.25">
      <c r="A208" t="s">
        <v>80</v>
      </c>
      <c r="B208" t="s">
        <v>89</v>
      </c>
      <c r="C208" t="s">
        <v>410</v>
      </c>
      <c r="D208" s="15">
        <v>44216</v>
      </c>
      <c r="E208">
        <f>VLOOKUP(A208,home!$A$2:$E$405,3,FALSE)</f>
        <v>1.1734693877550999</v>
      </c>
      <c r="F208">
        <f>VLOOKUP(B208,home!$B$2:$E$405,3,FALSE)</f>
        <v>1.25</v>
      </c>
      <c r="G208">
        <f>VLOOKUP(C208,away!$B$2:$E$405,4,FALSE)</f>
        <v>1.1100000000000001</v>
      </c>
      <c r="H208">
        <f>VLOOKUP(A208,away!$A$2:$E$405,3,FALSE)</f>
        <v>1.0136054421768701</v>
      </c>
      <c r="I208">
        <f>VLOOKUP(C208,away!$B$2:$E$405,3,FALSE)</f>
        <v>0.79</v>
      </c>
      <c r="J208">
        <f>VLOOKUP(B208,home!$B$2:$E$405,4,FALSE)</f>
        <v>1.29</v>
      </c>
      <c r="K208" s="3">
        <f t="shared" si="334"/>
        <v>1.6281887755102014</v>
      </c>
      <c r="L208" s="3">
        <f t="shared" si="335"/>
        <v>1.0329653061224484</v>
      </c>
      <c r="M208" s="5">
        <f t="shared" si="280"/>
        <v>6.9867542350961306E-2</v>
      </c>
      <c r="N208" s="5">
        <f t="shared" si="281"/>
        <v>0.11375754822831884</v>
      </c>
      <c r="O208" s="5">
        <f t="shared" si="282"/>
        <v>7.2170747272583866E-2</v>
      </c>
      <c r="P208" s="5">
        <f t="shared" si="283"/>
        <v>0.11750760062940455</v>
      </c>
      <c r="Q208" s="5">
        <f t="shared" si="284"/>
        <v>9.2609381577454561E-2</v>
      </c>
      <c r="R208" s="5">
        <f t="shared" si="285"/>
        <v>3.7274939024755226E-2</v>
      </c>
      <c r="S208" s="5">
        <f t="shared" si="286"/>
        <v>4.9407907237950993E-2</v>
      </c>
      <c r="T208" s="5">
        <f t="shared" si="287"/>
        <v>9.5662278190965983E-2</v>
      </c>
      <c r="U208" s="5">
        <f t="shared" si="288"/>
        <v>6.0690637327933637E-2</v>
      </c>
      <c r="V208" s="5">
        <f t="shared" si="289"/>
        <v>9.2330341358857378E-3</v>
      </c>
      <c r="W208" s="5">
        <f t="shared" si="290"/>
        <v>5.0261851863784263E-2</v>
      </c>
      <c r="X208" s="5">
        <f t="shared" si="291"/>
        <v>5.1918749196755057E-2</v>
      </c>
      <c r="Y208" s="5">
        <f t="shared" si="292"/>
        <v>2.6815133328760354E-2</v>
      </c>
      <c r="Z208" s="5">
        <f t="shared" si="293"/>
        <v>1.2834572933467297E-2</v>
      </c>
      <c r="AA208" s="5">
        <f t="shared" si="294"/>
        <v>2.0897107588738494E-2</v>
      </c>
      <c r="AB208" s="5">
        <f t="shared" si="295"/>
        <v>1.7012218008306532E-2</v>
      </c>
      <c r="AC208" s="5">
        <f t="shared" si="296"/>
        <v>9.7054337691183359E-4</v>
      </c>
      <c r="AD208" s="5">
        <f t="shared" si="297"/>
        <v>2.0458945760242511E-2</v>
      </c>
      <c r="AE208" s="5">
        <f t="shared" si="298"/>
        <v>2.113338117017147E-2</v>
      </c>
      <c r="AF208" s="5">
        <f t="shared" si="299"/>
        <v>1.091502477492428E-2</v>
      </c>
      <c r="AG208" s="5">
        <f t="shared" si="300"/>
        <v>3.758280635987923E-3</v>
      </c>
      <c r="AH208" s="5">
        <f t="shared" si="301"/>
        <v>3.3144171397924836E-3</v>
      </c>
      <c r="AI208" s="5">
        <f t="shared" si="302"/>
        <v>5.3964967843687485E-3</v>
      </c>
      <c r="AJ208" s="5">
        <f t="shared" si="303"/>
        <v>4.3932577456930457E-3</v>
      </c>
      <c r="AK208" s="5">
        <f t="shared" si="304"/>
        <v>2.3843509831535568E-3</v>
      </c>
      <c r="AL208" s="5">
        <f t="shared" si="305"/>
        <v>6.5292821066920085E-5</v>
      </c>
      <c r="AM208" s="5">
        <f t="shared" si="306"/>
        <v>6.6622051691197781E-3</v>
      </c>
      <c r="AN208" s="5">
        <f t="shared" si="307"/>
        <v>6.8818268019703692E-3</v>
      </c>
      <c r="AO208" s="5">
        <f t="shared" si="308"/>
        <v>3.5543441645894958E-3</v>
      </c>
      <c r="AP208" s="5">
        <f t="shared" si="309"/>
        <v>1.2238380693465759E-3</v>
      </c>
      <c r="AQ208" s="5">
        <f t="shared" si="310"/>
        <v>3.1604556648672297E-4</v>
      </c>
      <c r="AR208" s="5">
        <f t="shared" si="311"/>
        <v>6.8473558308464666E-4</v>
      </c>
      <c r="AS208" s="5">
        <f t="shared" si="312"/>
        <v>1.1148787905708548E-3</v>
      </c>
      <c r="AT208" s="5">
        <f t="shared" si="313"/>
        <v>9.076165664309271E-4</v>
      </c>
      <c r="AU208" s="5">
        <f t="shared" si="314"/>
        <v>4.9259036864331498E-4</v>
      </c>
      <c r="AV208" s="5">
        <f t="shared" si="315"/>
        <v>2.0050752728736944E-4</v>
      </c>
      <c r="AW208" s="5">
        <f t="shared" si="316"/>
        <v>3.0503763437894223E-6</v>
      </c>
      <c r="AX208" s="5">
        <f t="shared" si="317"/>
        <v>1.8078879460844757E-3</v>
      </c>
      <c r="AY208" s="5">
        <f t="shared" si="318"/>
        <v>1.8674855256622348E-3</v>
      </c>
      <c r="AZ208" s="5">
        <f t="shared" si="319"/>
        <v>9.6452387884746584E-4</v>
      </c>
      <c r="BA208" s="5">
        <f t="shared" si="320"/>
        <v>3.321065679253614E-4</v>
      </c>
      <c r="BB208" s="5">
        <f t="shared" si="321"/>
        <v>8.5763640650574148E-5</v>
      </c>
      <c r="BC208" s="5">
        <f t="shared" si="322"/>
        <v>1.7718173063759198E-5</v>
      </c>
      <c r="BD208" s="5">
        <f t="shared" si="323"/>
        <v>1.1788468353232751E-4</v>
      </c>
      <c r="BE208" s="5">
        <f t="shared" si="324"/>
        <v>1.9193851853190795E-4</v>
      </c>
      <c r="BF208" s="5">
        <f t="shared" si="325"/>
        <v>1.5625607073085465E-4</v>
      </c>
      <c r="BG208" s="5">
        <f t="shared" si="326"/>
        <v>8.4804793489768571E-5</v>
      </c>
      <c r="BH208" s="5">
        <f t="shared" si="327"/>
        <v>3.4519553217375446E-5</v>
      </c>
      <c r="BI208" s="5">
        <f t="shared" si="328"/>
        <v>1.1240869816831557E-5</v>
      </c>
      <c r="BJ208" s="8">
        <f t="shared" si="329"/>
        <v>0.51100432023111186</v>
      </c>
      <c r="BK208" s="8">
        <f t="shared" si="330"/>
        <v>0.24891940607784357</v>
      </c>
      <c r="BL208" s="8">
        <f t="shared" si="331"/>
        <v>0.22753114520066181</v>
      </c>
      <c r="BM208" s="8">
        <f t="shared" si="332"/>
        <v>0.49523725021028786</v>
      </c>
      <c r="BN208" s="8">
        <f t="shared" si="333"/>
        <v>0.50318775908347835</v>
      </c>
    </row>
    <row r="209" spans="1:66" x14ac:dyDescent="0.25">
      <c r="A209" t="s">
        <v>80</v>
      </c>
      <c r="B209" t="s">
        <v>96</v>
      </c>
      <c r="C209" t="s">
        <v>94</v>
      </c>
      <c r="D209" s="15">
        <v>44216</v>
      </c>
      <c r="E209">
        <f>VLOOKUP(A209,home!$A$2:$E$405,3,FALSE)</f>
        <v>1.1734693877550999</v>
      </c>
      <c r="F209">
        <f>VLOOKUP(B209,home!$B$2:$E$405,3,FALSE)</f>
        <v>1.1100000000000001</v>
      </c>
      <c r="G209">
        <f>VLOOKUP(C209,away!$B$2:$E$405,4,FALSE)</f>
        <v>0.79</v>
      </c>
      <c r="H209">
        <f>VLOOKUP(A209,away!$A$2:$E$405,3,FALSE)</f>
        <v>1.0136054421768701</v>
      </c>
      <c r="I209">
        <f>VLOOKUP(C209,away!$B$2:$E$405,3,FALSE)</f>
        <v>0.79</v>
      </c>
      <c r="J209">
        <f>VLOOKUP(B209,home!$B$2:$E$405,4,FALSE)</f>
        <v>0.91</v>
      </c>
      <c r="K209" s="3">
        <f t="shared" si="334"/>
        <v>1.0290153061224472</v>
      </c>
      <c r="L209" s="3">
        <f t="shared" si="335"/>
        <v>0.72868095238095199</v>
      </c>
      <c r="M209" s="5">
        <f t="shared" si="280"/>
        <v>0.17244166760629356</v>
      </c>
      <c r="N209" s="5">
        <f t="shared" si="281"/>
        <v>0.17744511538015545</v>
      </c>
      <c r="O209" s="5">
        <f t="shared" si="282"/>
        <v>0.12565495858151354</v>
      </c>
      <c r="P209" s="5">
        <f t="shared" si="283"/>
        <v>0.12930087567055959</v>
      </c>
      <c r="Q209" s="5">
        <f t="shared" si="284"/>
        <v>9.1296869861421798E-2</v>
      </c>
      <c r="R209" s="5">
        <f t="shared" si="285"/>
        <v>4.5781187445283179E-2</v>
      </c>
      <c r="S209" s="5">
        <f t="shared" si="286"/>
        <v>2.423822020694047E-2</v>
      </c>
      <c r="T209" s="5">
        <f t="shared" si="287"/>
        <v>6.6526290080020672E-2</v>
      </c>
      <c r="U209" s="5">
        <f t="shared" si="288"/>
        <v>4.7109542613657206E-2</v>
      </c>
      <c r="V209" s="5">
        <f t="shared" si="289"/>
        <v>2.0193772969127107E-3</v>
      </c>
      <c r="W209" s="5">
        <f t="shared" si="290"/>
        <v>3.1315292162824068E-2</v>
      </c>
      <c r="X209" s="5">
        <f t="shared" si="291"/>
        <v>2.2818856917294402E-2</v>
      </c>
      <c r="Y209" s="5">
        <f t="shared" si="292"/>
        <v>8.3138331953693783E-3</v>
      </c>
      <c r="Z209" s="5">
        <f t="shared" si="293"/>
        <v>1.1119959756253277E-2</v>
      </c>
      <c r="AA209" s="5">
        <f t="shared" si="294"/>
        <v>1.1442608792650258E-2</v>
      </c>
      <c r="AB209" s="5">
        <f t="shared" si="295"/>
        <v>5.8873097948042054E-3</v>
      </c>
      <c r="AC209" s="5">
        <f t="shared" si="296"/>
        <v>9.4636079124812489E-5</v>
      </c>
      <c r="AD209" s="5">
        <f t="shared" si="297"/>
        <v>8.0559787378105679E-3</v>
      </c>
      <c r="AE209" s="5">
        <f t="shared" si="298"/>
        <v>5.8702382590285042E-3</v>
      </c>
      <c r="AF209" s="5">
        <f t="shared" si="299"/>
        <v>2.1387654026459959E-3</v>
      </c>
      <c r="AG209" s="5">
        <f t="shared" si="300"/>
        <v>5.1949253683983819E-4</v>
      </c>
      <c r="AH209" s="5">
        <f t="shared" si="301"/>
        <v>2.025725716406124E-3</v>
      </c>
      <c r="AI209" s="5">
        <f t="shared" si="302"/>
        <v>2.084502768187761E-3</v>
      </c>
      <c r="AJ209" s="5">
        <f t="shared" si="303"/>
        <v>1.0724926270599085E-3</v>
      </c>
      <c r="AK209" s="5">
        <f t="shared" si="304"/>
        <v>3.6787044298270657E-4</v>
      </c>
      <c r="AL209" s="5">
        <f t="shared" si="305"/>
        <v>2.838415580346669E-6</v>
      </c>
      <c r="AM209" s="5">
        <f t="shared" si="306"/>
        <v>1.6579450854008143E-3</v>
      </c>
      <c r="AN209" s="5">
        <f t="shared" si="307"/>
        <v>1.2081130038251841E-3</v>
      </c>
      <c r="AO209" s="5">
        <f t="shared" si="308"/>
        <v>4.4016446710557389E-4</v>
      </c>
      <c r="AP209" s="5">
        <f t="shared" si="309"/>
        <v>1.0691315436491461E-4</v>
      </c>
      <c r="AQ209" s="5">
        <f t="shared" si="310"/>
        <v>1.9476394786169424E-5</v>
      </c>
      <c r="AR209" s="5">
        <f t="shared" si="311"/>
        <v>2.9522154885868016E-4</v>
      </c>
      <c r="AS209" s="5">
        <f t="shared" si="312"/>
        <v>3.0378749247275775E-4</v>
      </c>
      <c r="AT209" s="5">
        <f t="shared" si="313"/>
        <v>1.563009897815127E-4</v>
      </c>
      <c r="AU209" s="5">
        <f t="shared" si="314"/>
        <v>5.3612036949088274E-5</v>
      </c>
      <c r="AV209" s="5">
        <f t="shared" si="315"/>
        <v>1.3791901653253502E-5</v>
      </c>
      <c r="AW209" s="5">
        <f t="shared" si="316"/>
        <v>5.9119769657366374E-8</v>
      </c>
      <c r="AX209" s="5">
        <f t="shared" si="317"/>
        <v>2.8434181159798746E-4</v>
      </c>
      <c r="AY209" s="5">
        <f t="shared" si="318"/>
        <v>2.0719446207694673E-4</v>
      </c>
      <c r="AZ209" s="5">
        <f t="shared" si="319"/>
        <v>7.5489328977144281E-5</v>
      </c>
      <c r="BA209" s="5">
        <f t="shared" si="320"/>
        <v>1.8335878711221499E-5</v>
      </c>
      <c r="BB209" s="5">
        <f t="shared" si="321"/>
        <v>3.3402513905086252E-6</v>
      </c>
      <c r="BC209" s="5">
        <f t="shared" si="322"/>
        <v>4.8679551288552495E-7</v>
      </c>
      <c r="BD209" s="5">
        <f t="shared" si="323"/>
        <v>3.5853719897620463E-5</v>
      </c>
      <c r="BE209" s="5">
        <f t="shared" si="324"/>
        <v>3.6894026556078391E-5</v>
      </c>
      <c r="BF209" s="5">
        <f t="shared" si="325"/>
        <v>1.8982259015346351E-5</v>
      </c>
      <c r="BG209" s="5">
        <f t="shared" si="326"/>
        <v>6.5110116905240701E-6</v>
      </c>
      <c r="BH209" s="5">
        <f t="shared" si="327"/>
        <v>1.6749826719728643E-6</v>
      </c>
      <c r="BI209" s="5">
        <f t="shared" si="328"/>
        <v>3.4471656138999048E-7</v>
      </c>
      <c r="BJ209" s="8">
        <f t="shared" si="329"/>
        <v>0.41832253316715995</v>
      </c>
      <c r="BK209" s="8">
        <f t="shared" si="330"/>
        <v>0.32830480973748838</v>
      </c>
      <c r="BL209" s="8">
        <f t="shared" si="331"/>
        <v>0.24234917346865309</v>
      </c>
      <c r="BM209" s="8">
        <f t="shared" si="332"/>
        <v>0.25796866624202042</v>
      </c>
      <c r="BN209" s="8">
        <f t="shared" si="333"/>
        <v>0.74192067454522714</v>
      </c>
    </row>
    <row r="210" spans="1:66" x14ac:dyDescent="0.25">
      <c r="A210" t="s">
        <v>80</v>
      </c>
      <c r="B210" t="s">
        <v>93</v>
      </c>
      <c r="C210" t="s">
        <v>81</v>
      </c>
      <c r="D210" s="15">
        <v>44216</v>
      </c>
      <c r="E210">
        <f>VLOOKUP(A210,home!$A$2:$E$405,3,FALSE)</f>
        <v>1.1734693877550999</v>
      </c>
      <c r="F210">
        <f>VLOOKUP(B210,home!$B$2:$E$405,3,FALSE)</f>
        <v>0.92</v>
      </c>
      <c r="G210">
        <f>VLOOKUP(C210,away!$B$2:$E$405,4,FALSE)</f>
        <v>0.98</v>
      </c>
      <c r="H210">
        <f>VLOOKUP(A210,away!$A$2:$E$405,3,FALSE)</f>
        <v>1.0136054421768701</v>
      </c>
      <c r="I210">
        <f>VLOOKUP(C210,away!$B$2:$E$405,3,FALSE)</f>
        <v>0.98</v>
      </c>
      <c r="J210">
        <f>VLOOKUP(B210,home!$B$2:$E$405,4,FALSE)</f>
        <v>1.06</v>
      </c>
      <c r="K210" s="3">
        <f t="shared" si="334"/>
        <v>1.0579999999999981</v>
      </c>
      <c r="L210" s="3">
        <f t="shared" si="335"/>
        <v>1.0529333333333326</v>
      </c>
      <c r="M210" s="5">
        <f t="shared" si="280"/>
        <v>0.12112486378748934</v>
      </c>
      <c r="N210" s="5">
        <f t="shared" si="281"/>
        <v>0.12815010588716347</v>
      </c>
      <c r="O210" s="5">
        <f t="shared" si="282"/>
        <v>0.127536406577307</v>
      </c>
      <c r="P210" s="5">
        <f t="shared" si="283"/>
        <v>0.13493351815879054</v>
      </c>
      <c r="Q210" s="5">
        <f t="shared" si="284"/>
        <v>6.7791406014309358E-2</v>
      </c>
      <c r="R210" s="5">
        <f t="shared" si="285"/>
        <v>6.7143666849399514E-2</v>
      </c>
      <c r="S210" s="5">
        <f t="shared" si="286"/>
        <v>3.7579101749605472E-2</v>
      </c>
      <c r="T210" s="5">
        <f t="shared" si="287"/>
        <v>7.1379831106000061E-2</v>
      </c>
      <c r="U210" s="5">
        <f t="shared" si="288"/>
        <v>7.1037999526664536E-2</v>
      </c>
      <c r="V210" s="5">
        <f t="shared" si="289"/>
        <v>4.6514721803644233E-3</v>
      </c>
      <c r="W210" s="5">
        <f t="shared" si="290"/>
        <v>2.3907769187713059E-2</v>
      </c>
      <c r="X210" s="5">
        <f t="shared" si="291"/>
        <v>2.5173287103382649E-2</v>
      </c>
      <c r="Y210" s="5">
        <f t="shared" si="292"/>
        <v>1.3252896550360842E-2</v>
      </c>
      <c r="Z210" s="5">
        <f t="shared" si="293"/>
        <v>2.3565934982653677E-2</v>
      </c>
      <c r="AA210" s="5">
        <f t="shared" si="294"/>
        <v>2.4932759211647542E-2</v>
      </c>
      <c r="AB210" s="5">
        <f t="shared" si="295"/>
        <v>1.3189429622961525E-2</v>
      </c>
      <c r="AC210" s="5">
        <f t="shared" si="296"/>
        <v>3.2385975837684441E-4</v>
      </c>
      <c r="AD210" s="5">
        <f t="shared" si="297"/>
        <v>6.3236049501500906E-3</v>
      </c>
      <c r="AE210" s="5">
        <f t="shared" si="298"/>
        <v>6.658334438844696E-3</v>
      </c>
      <c r="AF210" s="5">
        <f t="shared" si="299"/>
        <v>3.5053911375704351E-3</v>
      </c>
      <c r="AG210" s="5">
        <f t="shared" si="300"/>
        <v>1.2303143917063873E-3</v>
      </c>
      <c r="AH210" s="5">
        <f t="shared" si="301"/>
        <v>6.2033396186005306E-3</v>
      </c>
      <c r="AI210" s="5">
        <f t="shared" si="302"/>
        <v>6.5631333164793484E-3</v>
      </c>
      <c r="AJ210" s="5">
        <f t="shared" si="303"/>
        <v>3.4718975244175691E-3</v>
      </c>
      <c r="AK210" s="5">
        <f t="shared" si="304"/>
        <v>1.224422526944594E-3</v>
      </c>
      <c r="AL210" s="5">
        <f t="shared" si="305"/>
        <v>1.4431235741825322E-5</v>
      </c>
      <c r="AM210" s="5">
        <f t="shared" si="306"/>
        <v>1.3380748074517572E-3</v>
      </c>
      <c r="AN210" s="5">
        <f t="shared" si="307"/>
        <v>1.4089035672595355E-3</v>
      </c>
      <c r="AO210" s="5">
        <f t="shared" si="308"/>
        <v>7.41740764709903E-4</v>
      </c>
      <c r="AP210" s="5">
        <f t="shared" si="309"/>
        <v>2.6033452528507117E-4</v>
      </c>
      <c r="AQ210" s="5">
        <f t="shared" si="310"/>
        <v>6.8528724872540171E-5</v>
      </c>
      <c r="AR210" s="5">
        <f t="shared" si="311"/>
        <v>1.3063406124823565E-3</v>
      </c>
      <c r="AS210" s="5">
        <f t="shared" si="312"/>
        <v>1.3821083680063304E-3</v>
      </c>
      <c r="AT210" s="5">
        <f t="shared" si="313"/>
        <v>7.3113532667534752E-4</v>
      </c>
      <c r="AU210" s="5">
        <f t="shared" si="314"/>
        <v>2.578470585408388E-4</v>
      </c>
      <c r="AV210" s="5">
        <f t="shared" si="315"/>
        <v>6.8200546984051712E-5</v>
      </c>
      <c r="AW210" s="5">
        <f t="shared" si="316"/>
        <v>4.4656796235214603E-7</v>
      </c>
      <c r="AX210" s="5">
        <f t="shared" si="317"/>
        <v>2.3594719104732599E-4</v>
      </c>
      <c r="AY210" s="5">
        <f t="shared" si="318"/>
        <v>2.4843666236009759E-4</v>
      </c>
      <c r="AZ210" s="5">
        <f t="shared" si="319"/>
        <v>1.307936215105126E-4</v>
      </c>
      <c r="BA210" s="5">
        <f t="shared" si="320"/>
        <v>4.5905654625267454E-5</v>
      </c>
      <c r="BB210" s="5">
        <f t="shared" si="321"/>
        <v>1.2083898485857891E-5</v>
      </c>
      <c r="BC210" s="5">
        <f t="shared" si="322"/>
        <v>2.5447079024751927E-6</v>
      </c>
      <c r="BD210" s="5">
        <f t="shared" si="323"/>
        <v>2.2924826259495903E-4</v>
      </c>
      <c r="BE210" s="5">
        <f t="shared" si="324"/>
        <v>2.4254466182546618E-4</v>
      </c>
      <c r="BF210" s="5">
        <f t="shared" si="325"/>
        <v>1.2830612610567136E-4</v>
      </c>
      <c r="BG210" s="5">
        <f t="shared" si="326"/>
        <v>4.5249293806600027E-5</v>
      </c>
      <c r="BH210" s="5">
        <f t="shared" si="327"/>
        <v>1.1968438211845682E-5</v>
      </c>
      <c r="BI210" s="5">
        <f t="shared" si="328"/>
        <v>2.5325215256265426E-6</v>
      </c>
      <c r="BJ210" s="8">
        <f t="shared" si="329"/>
        <v>0.35186623489271124</v>
      </c>
      <c r="BK210" s="8">
        <f t="shared" si="330"/>
        <v>0.29887568353272859</v>
      </c>
      <c r="BL210" s="8">
        <f t="shared" si="331"/>
        <v>0.32570853599118116</v>
      </c>
      <c r="BM210" s="8">
        <f t="shared" si="332"/>
        <v>0.35308843203041779</v>
      </c>
      <c r="BN210" s="8">
        <f t="shared" si="333"/>
        <v>0.6466799672744592</v>
      </c>
    </row>
    <row r="211" spans="1:66" x14ac:dyDescent="0.25">
      <c r="A211" t="s">
        <v>80</v>
      </c>
      <c r="B211" t="s">
        <v>82</v>
      </c>
      <c r="C211" t="s">
        <v>88</v>
      </c>
      <c r="D211" s="15">
        <v>44216</v>
      </c>
      <c r="E211">
        <f>VLOOKUP(A211,home!$A$2:$E$405,3,FALSE)</f>
        <v>1.1734693877550999</v>
      </c>
      <c r="F211">
        <f>VLOOKUP(B211,home!$B$2:$E$405,3,FALSE)</f>
        <v>0.52</v>
      </c>
      <c r="G211">
        <f>VLOOKUP(C211,away!$B$2:$E$405,4,FALSE)</f>
        <v>1.31</v>
      </c>
      <c r="H211">
        <f>VLOOKUP(A211,away!$A$2:$E$405,3,FALSE)</f>
        <v>1.0136054421768701</v>
      </c>
      <c r="I211">
        <f>VLOOKUP(C211,away!$B$2:$E$405,3,FALSE)</f>
        <v>1.38</v>
      </c>
      <c r="J211">
        <f>VLOOKUP(B211,home!$B$2:$E$405,4,FALSE)</f>
        <v>1.67</v>
      </c>
      <c r="K211" s="3">
        <f t="shared" si="334"/>
        <v>0.79936734693877409</v>
      </c>
      <c r="L211" s="3">
        <f t="shared" si="335"/>
        <v>2.3359551020408147</v>
      </c>
      <c r="M211" s="5">
        <f t="shared" si="280"/>
        <v>4.3485729639232522E-2</v>
      </c>
      <c r="N211" s="5">
        <f t="shared" si="281"/>
        <v>3.4761072331410112E-2</v>
      </c>
      <c r="O211" s="5">
        <f t="shared" si="282"/>
        <v>0.10158071201673269</v>
      </c>
      <c r="P211" s="5">
        <f t="shared" si="283"/>
        <v>8.1200304264967244E-2</v>
      </c>
      <c r="Q211" s="5">
        <f t="shared" si="284"/>
        <v>1.3893433083153064E-2</v>
      </c>
      <c r="R211" s="5">
        <f t="shared" si="285"/>
        <v>0.11864399125221274</v>
      </c>
      <c r="S211" s="5">
        <f t="shared" si="286"/>
        <v>3.7906052556921227E-2</v>
      </c>
      <c r="T211" s="5">
        <f t="shared" si="287"/>
        <v>3.2454435895454048E-2</v>
      </c>
      <c r="U211" s="5">
        <f t="shared" si="288"/>
        <v>9.4840132517508419E-2</v>
      </c>
      <c r="V211" s="5">
        <f t="shared" si="289"/>
        <v>7.8646055630496835E-3</v>
      </c>
      <c r="W211" s="5">
        <f t="shared" si="290"/>
        <v>3.701985581183819E-3</v>
      </c>
      <c r="X211" s="5">
        <f t="shared" si="291"/>
        <v>8.6476721060478722E-3</v>
      </c>
      <c r="Y211" s="5">
        <f t="shared" si="292"/>
        <v>1.0100286888449286E-2</v>
      </c>
      <c r="Z211" s="5">
        <f t="shared" si="293"/>
        <v>9.2382345564030688E-2</v>
      </c>
      <c r="AA211" s="5">
        <f t="shared" si="294"/>
        <v>7.3847430477500239E-2</v>
      </c>
      <c r="AB211" s="5">
        <f t="shared" si="295"/>
        <v>2.9515612289522465E-2</v>
      </c>
      <c r="AC211" s="5">
        <f t="shared" si="296"/>
        <v>9.1784185573869309E-4</v>
      </c>
      <c r="AD211" s="5">
        <f t="shared" si="297"/>
        <v>7.3981159810912629E-4</v>
      </c>
      <c r="AE211" s="5">
        <f t="shared" si="298"/>
        <v>1.7281666771519822E-3</v>
      </c>
      <c r="AF211" s="5">
        <f t="shared" si="299"/>
        <v>2.0184598833350477E-3</v>
      </c>
      <c r="AG211" s="5">
        <f t="shared" si="300"/>
        <v>1.571677220913737E-3</v>
      </c>
      <c r="AH211" s="5">
        <f t="shared" si="301"/>
        <v>5.3950252864698775E-2</v>
      </c>
      <c r="AI211" s="5">
        <f t="shared" si="302"/>
        <v>4.3126070499130253E-2</v>
      </c>
      <c r="AJ211" s="5">
        <f t="shared" si="303"/>
        <v>1.7236786279392142E-2</v>
      </c>
      <c r="AK211" s="5">
        <f t="shared" si="304"/>
        <v>4.5928413726361202E-3</v>
      </c>
      <c r="AL211" s="5">
        <f t="shared" si="305"/>
        <v>6.8554938432827372E-5</v>
      </c>
      <c r="AM211" s="5">
        <f t="shared" si="306"/>
        <v>1.1827624688300542E-4</v>
      </c>
      <c r="AN211" s="5">
        <f t="shared" si="307"/>
        <v>2.7628800235659552E-4</v>
      </c>
      <c r="AO211" s="5">
        <f t="shared" si="308"/>
        <v>3.2269818436877703E-4</v>
      </c>
      <c r="AP211" s="5">
        <f t="shared" si="309"/>
        <v>2.51269490065184E-4</v>
      </c>
      <c r="AQ211" s="5">
        <f t="shared" si="310"/>
        <v>1.4673856182624009E-4</v>
      </c>
      <c r="AR211" s="5">
        <f t="shared" si="311"/>
        <v>2.5205073687137022E-2</v>
      </c>
      <c r="AS211" s="5">
        <f t="shared" si="312"/>
        <v>2.0148112882683023E-2</v>
      </c>
      <c r="AT211" s="5">
        <f t="shared" si="313"/>
        <v>8.0528717704266319E-3</v>
      </c>
      <c r="AU211" s="5">
        <f t="shared" si="314"/>
        <v>2.1457342474546955E-3</v>
      </c>
      <c r="AV211" s="5">
        <f t="shared" si="315"/>
        <v>4.2880747315588168E-4</v>
      </c>
      <c r="AW211" s="5">
        <f t="shared" si="316"/>
        <v>3.5558803529048709E-6</v>
      </c>
      <c r="AX211" s="5">
        <f t="shared" si="317"/>
        <v>1.5757694946123907E-5</v>
      </c>
      <c r="AY211" s="5">
        <f t="shared" si="318"/>
        <v>3.6809267905800903E-5</v>
      </c>
      <c r="AZ211" s="5">
        <f t="shared" si="319"/>
        <v>4.2992398583471429E-5</v>
      </c>
      <c r="BA211" s="5">
        <f t="shared" si="320"/>
        <v>3.3476104273344119E-5</v>
      </c>
      <c r="BB211" s="5">
        <f t="shared" si="321"/>
        <v>1.9549669143442128E-5</v>
      </c>
      <c r="BC211" s="5">
        <f t="shared" si="322"/>
        <v>9.1334298757666992E-6</v>
      </c>
      <c r="BD211" s="5">
        <f t="shared" si="323"/>
        <v>9.8129867461304032E-3</v>
      </c>
      <c r="BE211" s="5">
        <f t="shared" si="324"/>
        <v>7.8441811807996135E-3</v>
      </c>
      <c r="BF211" s="5">
        <f t="shared" si="325"/>
        <v>3.1351911497014238E-3</v>
      </c>
      <c r="BG211" s="5">
        <f t="shared" si="326"/>
        <v>8.3538981049425067E-4</v>
      </c>
      <c r="BH211" s="5">
        <f t="shared" si="327"/>
        <v>1.669458341186186E-4</v>
      </c>
      <c r="BI211" s="5">
        <f t="shared" si="328"/>
        <v>2.6690209700376174E-5</v>
      </c>
      <c r="BJ211" s="8">
        <f t="shared" si="329"/>
        <v>0.11088999031543585</v>
      </c>
      <c r="BK211" s="8">
        <f t="shared" si="330"/>
        <v>0.17147989808624803</v>
      </c>
      <c r="BL211" s="8">
        <f t="shared" si="331"/>
        <v>0.61513581456113586</v>
      </c>
      <c r="BM211" s="8">
        <f t="shared" si="332"/>
        <v>0.596289552551589</v>
      </c>
      <c r="BN211" s="8">
        <f t="shared" si="333"/>
        <v>0.39356524258770836</v>
      </c>
    </row>
    <row r="212" spans="1:66" x14ac:dyDescent="0.25">
      <c r="A212" t="s">
        <v>21</v>
      </c>
      <c r="B212" t="s">
        <v>150</v>
      </c>
      <c r="C212" t="s">
        <v>267</v>
      </c>
      <c r="D212" s="15">
        <v>44216</v>
      </c>
      <c r="E212">
        <f>VLOOKUP(A212,home!$A$2:$E$405,3,FALSE)</f>
        <v>1.4057971014492801</v>
      </c>
      <c r="F212">
        <f>VLOOKUP(B212,home!$B$2:$E$405,3,FALSE)</f>
        <v>1.07</v>
      </c>
      <c r="G212">
        <f>VLOOKUP(C212,away!$B$2:$E$405,4,FALSE)</f>
        <v>0.97</v>
      </c>
      <c r="H212">
        <f>VLOOKUP(A212,away!$A$2:$E$405,3,FALSE)</f>
        <v>1.32850241545894</v>
      </c>
      <c r="I212">
        <f>VLOOKUP(C212,away!$B$2:$E$405,3,FALSE)</f>
        <v>0.97</v>
      </c>
      <c r="J212">
        <f>VLOOKUP(B212,home!$B$2:$E$405,4,FALSE)</f>
        <v>0.9</v>
      </c>
      <c r="K212" s="3">
        <f t="shared" si="334"/>
        <v>1.4590768115942077</v>
      </c>
      <c r="L212" s="3">
        <f t="shared" si="335"/>
        <v>1.1597826086956546</v>
      </c>
      <c r="M212" s="5">
        <f t="shared" si="280"/>
        <v>7.2885947669051543E-2</v>
      </c>
      <c r="N212" s="5">
        <f t="shared" si="281"/>
        <v>0.10634619613498202</v>
      </c>
      <c r="O212" s="5">
        <f t="shared" si="282"/>
        <v>8.453185452486757E-2</v>
      </c>
      <c r="P212" s="5">
        <f t="shared" si="283"/>
        <v>0.12333846877828919</v>
      </c>
      <c r="Q212" s="5">
        <f t="shared" si="284"/>
        <v>7.7583634390900907E-2</v>
      </c>
      <c r="R212" s="5">
        <f t="shared" si="285"/>
        <v>4.9019287379366248E-2</v>
      </c>
      <c r="S212" s="5">
        <f t="shared" si="286"/>
        <v>5.2178706482787558E-2</v>
      </c>
      <c r="T212" s="5">
        <f t="shared" si="287"/>
        <v>8.9980149885968974E-2</v>
      </c>
      <c r="U212" s="5">
        <f t="shared" si="288"/>
        <v>7.1522905536105907E-2</v>
      </c>
      <c r="V212" s="5">
        <f t="shared" si="289"/>
        <v>9.8108254002551784E-3</v>
      </c>
      <c r="W212" s="5">
        <f t="shared" si="290"/>
        <v>3.7733493966322133E-2</v>
      </c>
      <c r="X212" s="5">
        <f t="shared" si="291"/>
        <v>4.3762650067462827E-2</v>
      </c>
      <c r="Y212" s="5">
        <f t="shared" si="292"/>
        <v>2.5377580229338555E-2</v>
      </c>
      <c r="Z212" s="5">
        <f t="shared" si="293"/>
        <v>1.895057233108112E-2</v>
      </c>
      <c r="AA212" s="5">
        <f t="shared" si="294"/>
        <v>2.7650340654719257E-2</v>
      </c>
      <c r="AB212" s="5">
        <f t="shared" si="295"/>
        <v>2.0171985440990737E-2</v>
      </c>
      <c r="AC212" s="5">
        <f t="shared" si="296"/>
        <v>1.0376247248415303E-3</v>
      </c>
      <c r="AD212" s="5">
        <f t="shared" si="297"/>
        <v>1.3764016516672656E-2</v>
      </c>
      <c r="AE212" s="5">
        <f t="shared" si="298"/>
        <v>1.5963266981836692E-2</v>
      </c>
      <c r="AF212" s="5">
        <f t="shared" si="299"/>
        <v>9.2569597117498851E-3</v>
      </c>
      <c r="AG212" s="5">
        <f t="shared" si="300"/>
        <v>3.5786869610279514E-3</v>
      </c>
      <c r="AH212" s="5">
        <f t="shared" si="301"/>
        <v>5.494636053604238E-3</v>
      </c>
      <c r="AI212" s="5">
        <f t="shared" si="302"/>
        <v>8.0170960539634531E-3</v>
      </c>
      <c r="AJ212" s="5">
        <f t="shared" si="303"/>
        <v>5.8487794743307493E-3</v>
      </c>
      <c r="AK212" s="5">
        <f t="shared" si="304"/>
        <v>2.8446061690413846E-3</v>
      </c>
      <c r="AL212" s="5">
        <f t="shared" si="305"/>
        <v>7.0235236734276314E-5</v>
      </c>
      <c r="AM212" s="5">
        <f t="shared" si="306"/>
        <v>4.0165514667753434E-3</v>
      </c>
      <c r="AN212" s="5">
        <f t="shared" si="307"/>
        <v>4.658326538097066E-3</v>
      </c>
      <c r="AO212" s="5">
        <f t="shared" si="308"/>
        <v>2.7013230522552069E-3</v>
      </c>
      <c r="AP212" s="5">
        <f t="shared" si="309"/>
        <v>1.0443158321580838E-3</v>
      </c>
      <c r="AQ212" s="5">
        <f t="shared" si="310"/>
        <v>3.0279483503061893E-4</v>
      </c>
      <c r="AR212" s="5">
        <f t="shared" si="311"/>
        <v>1.2745166672164638E-3</v>
      </c>
      <c r="AS212" s="5">
        <f t="shared" si="312"/>
        <v>1.8596177151258741E-3</v>
      </c>
      <c r="AT212" s="5">
        <f t="shared" si="313"/>
        <v>1.3566625432849832E-3</v>
      </c>
      <c r="AU212" s="5">
        <f t="shared" si="314"/>
        <v>6.5982495268851384E-4</v>
      </c>
      <c r="AV212" s="5">
        <f t="shared" si="315"/>
        <v>2.4068382204476415E-4</v>
      </c>
      <c r="AW212" s="5">
        <f t="shared" si="316"/>
        <v>3.3014695600631706E-6</v>
      </c>
      <c r="AX212" s="5">
        <f t="shared" si="317"/>
        <v>9.7674285129110256E-4</v>
      </c>
      <c r="AY212" s="5">
        <f t="shared" si="318"/>
        <v>1.1328093720952271E-3</v>
      </c>
      <c r="AZ212" s="5">
        <f t="shared" si="319"/>
        <v>6.5690630436174454E-4</v>
      </c>
      <c r="BA212" s="5">
        <f t="shared" si="320"/>
        <v>2.5395616911376185E-4</v>
      </c>
      <c r="BB212" s="5">
        <f t="shared" si="321"/>
        <v>7.3633487077278377E-5</v>
      </c>
      <c r="BC212" s="5">
        <f t="shared" si="322"/>
        <v>1.7079767545968739E-5</v>
      </c>
      <c r="BD212" s="5">
        <f t="shared" si="323"/>
        <v>2.4636037752173392E-4</v>
      </c>
      <c r="BE212" s="5">
        <f t="shared" si="324"/>
        <v>3.5945871413755692E-4</v>
      </c>
      <c r="BF212" s="5">
        <f t="shared" si="325"/>
        <v>2.6223893726179013E-4</v>
      </c>
      <c r="BG212" s="5">
        <f t="shared" si="326"/>
        <v>1.2754225081859538E-4</v>
      </c>
      <c r="BH212" s="5">
        <f t="shared" si="327"/>
        <v>4.6523485166986266E-5</v>
      </c>
      <c r="BI212" s="5">
        <f t="shared" si="328"/>
        <v>1.3576267680339324E-5</v>
      </c>
      <c r="BJ212" s="8">
        <f t="shared" si="329"/>
        <v>0.43918107452206401</v>
      </c>
      <c r="BK212" s="8">
        <f t="shared" si="330"/>
        <v>0.26045461766405448</v>
      </c>
      <c r="BL212" s="8">
        <f t="shared" si="331"/>
        <v>0.28154849701993712</v>
      </c>
      <c r="BM212" s="8">
        <f t="shared" si="332"/>
        <v>0.48529986475714415</v>
      </c>
      <c r="BN212" s="8">
        <f t="shared" si="333"/>
        <v>0.51370538887745743</v>
      </c>
    </row>
    <row r="213" spans="1:66" x14ac:dyDescent="0.25">
      <c r="A213" t="s">
        <v>24</v>
      </c>
      <c r="B213" t="s">
        <v>185</v>
      </c>
      <c r="C213" t="s">
        <v>292</v>
      </c>
      <c r="D213" s="15">
        <v>44216</v>
      </c>
      <c r="E213">
        <f>VLOOKUP(A213,home!$A$2:$E$405,3,FALSE)</f>
        <v>1.61578947368421</v>
      </c>
      <c r="F213">
        <f>VLOOKUP(B213,home!$B$2:$E$405,3,FALSE)</f>
        <v>0.43</v>
      </c>
      <c r="G213">
        <f>VLOOKUP(C213,away!$B$2:$E$405,4,FALSE)</f>
        <v>0.8</v>
      </c>
      <c r="H213">
        <f>VLOOKUP(A213,away!$A$2:$E$405,3,FALSE)</f>
        <v>1.46315789473684</v>
      </c>
      <c r="I213">
        <f>VLOOKUP(C213,away!$B$2:$E$405,3,FALSE)</f>
        <v>1.36</v>
      </c>
      <c r="J213">
        <f>VLOOKUP(B213,home!$B$2:$E$405,4,FALSE)</f>
        <v>0.82</v>
      </c>
      <c r="K213" s="3">
        <f t="shared" si="334"/>
        <v>0.55583157894736823</v>
      </c>
      <c r="L213" s="3">
        <f t="shared" si="335"/>
        <v>1.631713684210524</v>
      </c>
      <c r="M213" s="5">
        <f t="shared" si="280"/>
        <v>0.11219181224970326</v>
      </c>
      <c r="N213" s="5">
        <f t="shared" si="281"/>
        <v>6.2359752147719251E-2</v>
      </c>
      <c r="O213" s="5">
        <f t="shared" si="282"/>
        <v>0.1830649153042187</v>
      </c>
      <c r="P213" s="5">
        <f t="shared" si="283"/>
        <v>0.10175326092341011</v>
      </c>
      <c r="Q213" s="5">
        <f t="shared" si="284"/>
        <v>1.7330759749516662E-2</v>
      </c>
      <c r="R213" s="5">
        <f t="shared" si="285"/>
        <v>0.14935476370036713</v>
      </c>
      <c r="S213" s="5">
        <f t="shared" si="286"/>
        <v>2.3071483339406892E-2</v>
      </c>
      <c r="T213" s="5">
        <f t="shared" si="287"/>
        <v>2.8278837841051292E-2</v>
      </c>
      <c r="U213" s="5">
        <f t="shared" si="288"/>
        <v>8.3016094130886134E-2</v>
      </c>
      <c r="V213" s="5">
        <f t="shared" si="289"/>
        <v>2.3249851373584015E-3</v>
      </c>
      <c r="W213" s="5">
        <f t="shared" si="290"/>
        <v>3.2109945186437816E-3</v>
      </c>
      <c r="X213" s="5">
        <f t="shared" si="291"/>
        <v>5.2394236959960429E-3</v>
      </c>
      <c r="Y213" s="5">
        <f t="shared" si="292"/>
        <v>4.2746196710668127E-3</v>
      </c>
      <c r="Z213" s="5">
        <f t="shared" si="293"/>
        <v>8.1234737243972732E-2</v>
      </c>
      <c r="AA213" s="5">
        <f t="shared" si="294"/>
        <v>4.5152832267691949E-2</v>
      </c>
      <c r="AB213" s="5">
        <f t="shared" si="295"/>
        <v>1.2548685026648446E-2</v>
      </c>
      <c r="AC213" s="5">
        <f t="shared" si="296"/>
        <v>1.3179149094127938E-4</v>
      </c>
      <c r="AD213" s="5">
        <f t="shared" si="297"/>
        <v>4.4619303832227927E-4</v>
      </c>
      <c r="AE213" s="5">
        <f t="shared" si="298"/>
        <v>7.2805928642993389E-4</v>
      </c>
      <c r="AF213" s="5">
        <f t="shared" si="299"/>
        <v>5.9399215029213638E-4</v>
      </c>
      <c r="AG213" s="5">
        <f t="shared" si="300"/>
        <v>3.2307503998177091E-4</v>
      </c>
      <c r="AH213" s="5">
        <f t="shared" si="301"/>
        <v>3.3137958098559142E-2</v>
      </c>
      <c r="AI213" s="5">
        <f t="shared" si="302"/>
        <v>1.8419123573013858E-2</v>
      </c>
      <c r="AJ213" s="5">
        <f t="shared" si="303"/>
        <v>5.118965269207491E-3</v>
      </c>
      <c r="AK213" s="5">
        <f t="shared" si="304"/>
        <v>9.4842751605344678E-4</v>
      </c>
      <c r="AL213" s="5">
        <f t="shared" si="305"/>
        <v>4.7811738472987229E-6</v>
      </c>
      <c r="AM213" s="5">
        <f t="shared" si="306"/>
        <v>4.9601636201199234E-5</v>
      </c>
      <c r="AN213" s="5">
        <f t="shared" si="307"/>
        <v>8.0935668548728906E-5</v>
      </c>
      <c r="AO213" s="5">
        <f t="shared" si="308"/>
        <v>6.6031918955844151E-5</v>
      </c>
      <c r="AP213" s="5">
        <f t="shared" si="309"/>
        <v>3.5915061918310388E-5</v>
      </c>
      <c r="AQ213" s="5">
        <f t="shared" si="310"/>
        <v>1.4650774500343827E-5</v>
      </c>
      <c r="AR213" s="5">
        <f t="shared" si="311"/>
        <v>1.0814331939242779E-2</v>
      </c>
      <c r="AS213" s="5">
        <f t="shared" si="312"/>
        <v>6.0109471970502685E-3</v>
      </c>
      <c r="AT213" s="5">
        <f t="shared" si="313"/>
        <v>1.6705371357528538E-3</v>
      </c>
      <c r="AU213" s="5">
        <f t="shared" si="314"/>
        <v>3.0951243128524099E-4</v>
      </c>
      <c r="AV213" s="5">
        <f t="shared" si="315"/>
        <v>4.3009195846278567E-5</v>
      </c>
      <c r="AW213" s="5">
        <f t="shared" si="316"/>
        <v>1.2045343997355207E-7</v>
      </c>
      <c r="AX213" s="5">
        <f t="shared" si="317"/>
        <v>4.5950259613475839E-6</v>
      </c>
      <c r="AY213" s="5">
        <f t="shared" si="318"/>
        <v>7.4977667404334705E-6</v>
      </c>
      <c r="AZ213" s="5">
        <f t="shared" si="319"/>
        <v>6.1171042956919152E-6</v>
      </c>
      <c r="BA213" s="5">
        <f t="shared" si="320"/>
        <v>3.3271209290078252E-6</v>
      </c>
      <c r="BB213" s="5">
        <f t="shared" si="321"/>
        <v>1.3572271872213244E-6</v>
      </c>
      <c r="BC213" s="5">
        <f t="shared" si="322"/>
        <v>4.4292123479431862E-7</v>
      </c>
      <c r="BD213" s="5">
        <f t="shared" si="323"/>
        <v>2.9409822351428969E-3</v>
      </c>
      <c r="BE213" s="5">
        <f t="shared" si="324"/>
        <v>1.6346907994156364E-3</v>
      </c>
      <c r="BF213" s="5">
        <f t="shared" si="325"/>
        <v>4.5430638406496437E-4</v>
      </c>
      <c r="BG213" s="5">
        <f t="shared" si="326"/>
        <v>8.4172611593566244E-5</v>
      </c>
      <c r="BH213" s="5">
        <f t="shared" si="327"/>
        <v>1.1696448901543864E-5</v>
      </c>
      <c r="BI213" s="5">
        <f t="shared" si="328"/>
        <v>1.3002511322044679E-6</v>
      </c>
      <c r="BJ213" s="8">
        <f t="shared" si="329"/>
        <v>0.12305617936549292</v>
      </c>
      <c r="BK213" s="8">
        <f t="shared" si="330"/>
        <v>0.2394856120814077</v>
      </c>
      <c r="BL213" s="8">
        <f t="shared" si="331"/>
        <v>0.55473725151607445</v>
      </c>
      <c r="BM213" s="8">
        <f t="shared" si="332"/>
        <v>0.37245113881871217</v>
      </c>
      <c r="BN213" s="8">
        <f t="shared" si="333"/>
        <v>0.62605526407493506</v>
      </c>
    </row>
    <row r="214" spans="1:66" x14ac:dyDescent="0.25">
      <c r="A214" t="s">
        <v>213</v>
      </c>
      <c r="B214" t="s">
        <v>215</v>
      </c>
      <c r="C214" t="s">
        <v>214</v>
      </c>
      <c r="D214" s="15">
        <v>44216</v>
      </c>
      <c r="E214">
        <f>VLOOKUP(A214,home!$A$2:$E$405,3,FALSE)</f>
        <v>1.29285714285714</v>
      </c>
      <c r="F214">
        <f>VLOOKUP(B214,home!$B$2:$E$405,3,FALSE)</f>
        <v>0.91</v>
      </c>
      <c r="G214">
        <f>VLOOKUP(C214,away!$B$2:$E$405,4,FALSE)</f>
        <v>0.77</v>
      </c>
      <c r="H214">
        <f>VLOOKUP(A214,away!$A$2:$E$405,3,FALSE)</f>
        <v>1.1785714285714299</v>
      </c>
      <c r="I214">
        <f>VLOOKUP(C214,away!$B$2:$E$405,3,FALSE)</f>
        <v>1.76</v>
      </c>
      <c r="J214">
        <f>VLOOKUP(B214,home!$B$2:$E$405,4,FALSE)</f>
        <v>1.1599999999999999</v>
      </c>
      <c r="K214" s="3">
        <f t="shared" si="334"/>
        <v>0.90590499999999807</v>
      </c>
      <c r="L214" s="3">
        <f t="shared" si="335"/>
        <v>2.4061714285714308</v>
      </c>
      <c r="M214" s="5">
        <f t="shared" si="280"/>
        <v>3.6440429193538078E-2</v>
      </c>
      <c r="N214" s="5">
        <f t="shared" si="281"/>
        <v>3.3011567008572038E-2</v>
      </c>
      <c r="O214" s="5">
        <f t="shared" si="282"/>
        <v>8.768191957037158E-2</v>
      </c>
      <c r="P214" s="5">
        <f t="shared" si="283"/>
        <v>7.9431489348397291E-2</v>
      </c>
      <c r="Q214" s="5">
        <f t="shared" si="284"/>
        <v>1.4952671805450195E-2</v>
      </c>
      <c r="R214" s="5">
        <f t="shared" si="285"/>
        <v>0.10548886483626319</v>
      </c>
      <c r="S214" s="5">
        <f t="shared" si="286"/>
        <v>4.3285449977791324E-2</v>
      </c>
      <c r="T214" s="5">
        <f t="shared" si="287"/>
        <v>3.5978691679079848E-2</v>
      </c>
      <c r="U214" s="5">
        <f t="shared" si="288"/>
        <v>9.5562890099494785E-2</v>
      </c>
      <c r="V214" s="5">
        <f t="shared" si="289"/>
        <v>1.0483556725144203E-2</v>
      </c>
      <c r="W214" s="5">
        <f t="shared" si="290"/>
        <v>4.5152333839721106E-3</v>
      </c>
      <c r="X214" s="5">
        <f t="shared" si="291"/>
        <v>1.0864425561845588E-2</v>
      </c>
      <c r="Y214" s="5">
        <f t="shared" si="292"/>
        <v>1.3070835187376988E-2</v>
      </c>
      <c r="Z214" s="5">
        <f t="shared" si="293"/>
        <v>8.4608097533816637E-2</v>
      </c>
      <c r="AA214" s="5">
        <f t="shared" si="294"/>
        <v>7.6646898596371985E-2</v>
      </c>
      <c r="AB214" s="5">
        <f t="shared" si="295"/>
        <v>3.4717404336473114E-2</v>
      </c>
      <c r="AC214" s="5">
        <f t="shared" si="296"/>
        <v>1.4282291378964404E-3</v>
      </c>
      <c r="AD214" s="5">
        <f t="shared" si="297"/>
        <v>1.0225931246768114E-3</v>
      </c>
      <c r="AE214" s="5">
        <f t="shared" si="298"/>
        <v>2.4605343596509261E-3</v>
      </c>
      <c r="AF214" s="5">
        <f t="shared" si="299"/>
        <v>2.960233737605181E-3</v>
      </c>
      <c r="AG214" s="5">
        <f t="shared" si="300"/>
        <v>2.3742766137729346E-3</v>
      </c>
      <c r="AH214" s="5">
        <f t="shared" si="301"/>
        <v>5.0895396727913642E-2</v>
      </c>
      <c r="AI214" s="5">
        <f t="shared" si="302"/>
        <v>4.6106394372800501E-2</v>
      </c>
      <c r="AJ214" s="5">
        <f t="shared" si="303"/>
        <v>2.0884006597145875E-2</v>
      </c>
      <c r="AK214" s="5">
        <f t="shared" si="304"/>
        <v>6.3063086654624656E-3</v>
      </c>
      <c r="AL214" s="5">
        <f t="shared" si="305"/>
        <v>1.2452802567320913E-4</v>
      </c>
      <c r="AM214" s="5">
        <f t="shared" si="306"/>
        <v>1.85274444922069E-4</v>
      </c>
      <c r="AN214" s="5">
        <f t="shared" si="307"/>
        <v>4.4580207581591363E-4</v>
      </c>
      <c r="AO214" s="5">
        <f t="shared" si="308"/>
        <v>5.3633810881304324E-4</v>
      </c>
      <c r="AP214" s="5">
        <f t="shared" si="309"/>
        <v>4.3017381115999318E-4</v>
      </c>
      <c r="AQ214" s="5">
        <f t="shared" si="310"/>
        <v>2.587679834332145E-4</v>
      </c>
      <c r="AR214" s="5">
        <f t="shared" si="311"/>
        <v>2.4492609890502726E-2</v>
      </c>
      <c r="AS214" s="5">
        <f t="shared" si="312"/>
        <v>2.2187977762855821E-2</v>
      </c>
      <c r="AT214" s="5">
        <f t="shared" si="313"/>
        <v>1.0050099997629932E-2</v>
      </c>
      <c r="AU214" s="5">
        <f t="shared" si="314"/>
        <v>3.0348119461176414E-3</v>
      </c>
      <c r="AV214" s="5">
        <f t="shared" si="315"/>
        <v>6.8731282901192392E-4</v>
      </c>
      <c r="AW214" s="5">
        <f t="shared" si="316"/>
        <v>7.5400430264968905E-6</v>
      </c>
      <c r="AX214" s="5">
        <f t="shared" si="317"/>
        <v>2.7973507671187747E-5</v>
      </c>
      <c r="AY214" s="5">
        <f t="shared" si="318"/>
        <v>6.7309054915335695E-5</v>
      </c>
      <c r="AZ214" s="5">
        <f t="shared" si="319"/>
        <v>8.0978562410713117E-5</v>
      </c>
      <c r="BA214" s="5">
        <f t="shared" si="320"/>
        <v>6.494943439981544E-5</v>
      </c>
      <c r="BB214" s="5">
        <f t="shared" si="321"/>
        <v>3.9069868338677595E-5</v>
      </c>
      <c r="BC214" s="5">
        <f t="shared" si="322"/>
        <v>1.8801760182914709E-5</v>
      </c>
      <c r="BD214" s="5">
        <f t="shared" si="323"/>
        <v>9.8222363549456196E-3</v>
      </c>
      <c r="BE214" s="5">
        <f t="shared" si="324"/>
        <v>8.8980130251269923E-3</v>
      </c>
      <c r="BF214" s="5">
        <f t="shared" si="325"/>
        <v>4.0303772447638254E-3</v>
      </c>
      <c r="BG214" s="5">
        <f t="shared" si="326"/>
        <v>1.2170462993059219E-3</v>
      </c>
      <c r="BH214" s="5">
        <f t="shared" si="327"/>
        <v>2.7563208194318221E-4</v>
      </c>
      <c r="BI214" s="5">
        <f t="shared" si="328"/>
        <v>4.9939296238547592E-5</v>
      </c>
      <c r="BJ214" s="8">
        <f t="shared" si="329"/>
        <v>0.12336650107406549</v>
      </c>
      <c r="BK214" s="8">
        <f t="shared" si="330"/>
        <v>0.17126099146335588</v>
      </c>
      <c r="BL214" s="8">
        <f t="shared" si="331"/>
        <v>0.60903614053073929</v>
      </c>
      <c r="BM214" s="8">
        <f t="shared" si="332"/>
        <v>0.63120501982749588</v>
      </c>
      <c r="BN214" s="8">
        <f t="shared" si="333"/>
        <v>0.35700694176259234</v>
      </c>
    </row>
    <row r="215" spans="1:66" x14ac:dyDescent="0.25">
      <c r="A215" t="s">
        <v>340</v>
      </c>
      <c r="B215" t="s">
        <v>385</v>
      </c>
      <c r="C215" t="s">
        <v>390</v>
      </c>
      <c r="D215" s="15">
        <v>44216</v>
      </c>
      <c r="E215">
        <f>VLOOKUP(A215,home!$A$2:$E$405,3,FALSE)</f>
        <v>1.3350515463917501</v>
      </c>
      <c r="F215">
        <f>VLOOKUP(B215,home!$B$2:$E$405,3,FALSE)</f>
        <v>0.67</v>
      </c>
      <c r="G215">
        <f>VLOOKUP(C215,away!$B$2:$E$405,4,FALSE)</f>
        <v>1.42</v>
      </c>
      <c r="H215">
        <f>VLOOKUP(A215,away!$A$2:$E$405,3,FALSE)</f>
        <v>1.1340206185567001</v>
      </c>
      <c r="I215">
        <f>VLOOKUP(C215,away!$B$2:$E$405,3,FALSE)</f>
        <v>0.67</v>
      </c>
      <c r="J215">
        <f>VLOOKUP(B215,home!$B$2:$E$405,4,FALSE)</f>
        <v>0.71</v>
      </c>
      <c r="K215" s="3">
        <f t="shared" si="334"/>
        <v>1.270168041237111</v>
      </c>
      <c r="L215" s="3">
        <f t="shared" si="335"/>
        <v>0.53945360824742228</v>
      </c>
      <c r="M215" s="5">
        <f t="shared" si="280"/>
        <v>0.16371606714467127</v>
      </c>
      <c r="N215" s="5">
        <f t="shared" si="281"/>
        <v>0.20794691632419043</v>
      </c>
      <c r="O215" s="5">
        <f t="shared" si="282"/>
        <v>8.831722314927018E-2</v>
      </c>
      <c r="P215" s="5">
        <f t="shared" si="283"/>
        <v>0.11217771433500932</v>
      </c>
      <c r="Q215" s="5">
        <f t="shared" si="284"/>
        <v>0.13206376369439721</v>
      </c>
      <c r="R215" s="5">
        <f t="shared" si="285"/>
        <v>2.3821522349133279E-2</v>
      </c>
      <c r="S215" s="5">
        <f t="shared" si="286"/>
        <v>1.9215950842361388E-2</v>
      </c>
      <c r="T215" s="5">
        <f t="shared" si="287"/>
        <v>7.1242273843677498E-2</v>
      </c>
      <c r="U215" s="5">
        <f t="shared" si="288"/>
        <v>3.025733638148468E-2</v>
      </c>
      <c r="V215" s="5">
        <f t="shared" si="289"/>
        <v>1.4629674152501237E-3</v>
      </c>
      <c r="W215" s="5">
        <f t="shared" si="290"/>
        <v>5.5914390683371062E-2</v>
      </c>
      <c r="X215" s="5">
        <f t="shared" si="291"/>
        <v>3.0163219807100575E-2</v>
      </c>
      <c r="Y215" s="5">
        <f t="shared" si="292"/>
        <v>8.1358288806502588E-3</v>
      </c>
      <c r="Z215" s="5">
        <f t="shared" si="293"/>
        <v>4.2835353950621876E-3</v>
      </c>
      <c r="AA215" s="5">
        <f t="shared" si="294"/>
        <v>5.4408097623159729E-3</v>
      </c>
      <c r="AB215" s="5">
        <f t="shared" si="295"/>
        <v>3.455371339272316E-3</v>
      </c>
      <c r="AC215" s="5">
        <f t="shared" si="296"/>
        <v>6.2651280831653891E-5</v>
      </c>
      <c r="AD215" s="5">
        <f t="shared" si="297"/>
        <v>1.7755168022815997E-2</v>
      </c>
      <c r="AE215" s="5">
        <f t="shared" si="298"/>
        <v>9.5780894549473399E-3</v>
      </c>
      <c r="AF215" s="5">
        <f t="shared" si="299"/>
        <v>2.5834674582939639E-3</v>
      </c>
      <c r="AG215" s="5">
        <f t="shared" si="300"/>
        <v>4.6455361405549209E-4</v>
      </c>
      <c r="AH215" s="5">
        <f t="shared" si="301"/>
        <v>5.7769215623046095E-4</v>
      </c>
      <c r="AI215" s="5">
        <f t="shared" si="302"/>
        <v>7.3376611451728764E-4</v>
      </c>
      <c r="AJ215" s="5">
        <f t="shared" si="303"/>
        <v>4.6600313420129454E-4</v>
      </c>
      <c r="AK215" s="5">
        <f t="shared" si="304"/>
        <v>1.9730076272627095E-4</v>
      </c>
      <c r="AL215" s="5">
        <f t="shared" si="305"/>
        <v>1.7171381175789436E-6</v>
      </c>
      <c r="AM215" s="5">
        <f t="shared" si="306"/>
        <v>4.5104093978751963E-3</v>
      </c>
      <c r="AN215" s="5">
        <f t="shared" si="307"/>
        <v>2.4331566243568584E-3</v>
      </c>
      <c r="AO215" s="5">
        <f t="shared" si="308"/>
        <v>6.5628756022021242E-4</v>
      </c>
      <c r="AP215" s="5">
        <f t="shared" si="309"/>
        <v>1.1801223080289705E-4</v>
      </c>
      <c r="AQ215" s="5">
        <f t="shared" si="310"/>
        <v>1.5915530930987596E-5</v>
      </c>
      <c r="AR215" s="5">
        <f t="shared" si="311"/>
        <v>6.2327623626951174E-5</v>
      </c>
      <c r="AS215" s="5">
        <f t="shared" si="312"/>
        <v>7.9166555617208445E-5</v>
      </c>
      <c r="AT215" s="5">
        <f t="shared" si="313"/>
        <v>5.0277414439899235E-5</v>
      </c>
      <c r="AU215" s="5">
        <f t="shared" si="314"/>
        <v>2.1286921672531087E-5</v>
      </c>
      <c r="AV215" s="5">
        <f t="shared" si="315"/>
        <v>6.7594919011916526E-6</v>
      </c>
      <c r="AW215" s="5">
        <f t="shared" si="316"/>
        <v>3.2682706337434925E-8</v>
      </c>
      <c r="AX215" s="5">
        <f t="shared" si="317"/>
        <v>9.5482964501276653E-4</v>
      </c>
      <c r="AY215" s="5">
        <f t="shared" si="318"/>
        <v>5.1508629726374226E-4</v>
      </c>
      <c r="AZ215" s="5">
        <f t="shared" si="319"/>
        <v>1.3893258080886504E-4</v>
      </c>
      <c r="BA215" s="5">
        <f t="shared" si="320"/>
        <v>2.4982560673489616E-5</v>
      </c>
      <c r="BB215" s="5">
        <f t="shared" si="321"/>
        <v>3.3692331246435301E-6</v>
      </c>
      <c r="BC215" s="5">
        <f t="shared" si="322"/>
        <v>3.6350899322313802E-7</v>
      </c>
      <c r="BD215" s="5">
        <f t="shared" si="323"/>
        <v>5.6038102431743495E-6</v>
      </c>
      <c r="BE215" s="5">
        <f t="shared" si="324"/>
        <v>7.1177806800372221E-6</v>
      </c>
      <c r="BF215" s="5">
        <f t="shared" si="325"/>
        <v>4.5203887721591154E-6</v>
      </c>
      <c r="BG215" s="5">
        <f t="shared" si="326"/>
        <v>1.9138844507878577E-6</v>
      </c>
      <c r="BH215" s="5">
        <f t="shared" si="327"/>
        <v>6.0773871600284419E-7</v>
      </c>
      <c r="BI215" s="5">
        <f t="shared" si="328"/>
        <v>1.543860588978579E-7</v>
      </c>
      <c r="BJ215" s="8">
        <f t="shared" si="329"/>
        <v>0.54521901695356256</v>
      </c>
      <c r="BK215" s="8">
        <f t="shared" si="330"/>
        <v>0.29715215445350512</v>
      </c>
      <c r="BL215" s="8">
        <f t="shared" si="331"/>
        <v>0.15350676114533057</v>
      </c>
      <c r="BM215" s="8">
        <f t="shared" si="332"/>
        <v>0.2716032073362315</v>
      </c>
      <c r="BN215" s="8">
        <f t="shared" si="333"/>
        <v>0.72804320699667169</v>
      </c>
    </row>
    <row r="216" spans="1:66" x14ac:dyDescent="0.25">
      <c r="A216" t="s">
        <v>340</v>
      </c>
      <c r="B216" t="s">
        <v>356</v>
      </c>
      <c r="C216" t="s">
        <v>365</v>
      </c>
      <c r="D216" s="15">
        <v>44216</v>
      </c>
      <c r="E216">
        <f>VLOOKUP(A216,home!$A$2:$E$405,3,FALSE)</f>
        <v>1.3350515463917501</v>
      </c>
      <c r="F216">
        <f>VLOOKUP(B216,home!$B$2:$E$405,3,FALSE)</f>
        <v>1</v>
      </c>
      <c r="G216">
        <f>VLOOKUP(C216,away!$B$2:$E$405,4,FALSE)</f>
        <v>1.05</v>
      </c>
      <c r="H216">
        <f>VLOOKUP(A216,away!$A$2:$E$405,3,FALSE)</f>
        <v>1.1340206185567001</v>
      </c>
      <c r="I216">
        <f>VLOOKUP(C216,away!$B$2:$E$405,3,FALSE)</f>
        <v>0.67</v>
      </c>
      <c r="J216">
        <f>VLOOKUP(B216,home!$B$2:$E$405,4,FALSE)</f>
        <v>1.18</v>
      </c>
      <c r="K216" s="3">
        <f t="shared" si="334"/>
        <v>1.4018041237113377</v>
      </c>
      <c r="L216" s="3">
        <f t="shared" si="335"/>
        <v>0.89655670103092711</v>
      </c>
      <c r="M216" s="5">
        <f t="shared" si="280"/>
        <v>0.10042332030494765</v>
      </c>
      <c r="N216" s="5">
        <f t="shared" si="281"/>
        <v>0.1407738245202601</v>
      </c>
      <c r="O216" s="5">
        <f t="shared" si="282"/>
        <v>9.0035200759175982E-2</v>
      </c>
      <c r="P216" s="5">
        <f t="shared" si="283"/>
        <v>0.12621171570339104</v>
      </c>
      <c r="Q216" s="5">
        <f t="shared" si="284"/>
        <v>9.8668663861558453E-2</v>
      </c>
      <c r="R216" s="5">
        <f t="shared" si="285"/>
        <v>4.0360831284652017E-2</v>
      </c>
      <c r="S216" s="5">
        <f t="shared" si="286"/>
        <v>3.9655622649256303E-2</v>
      </c>
      <c r="T216" s="5">
        <f t="shared" si="287"/>
        <v>8.8462051766848307E-2</v>
      </c>
      <c r="U216" s="5">
        <f t="shared" si="288"/>
        <v>5.6577979731242761E-2</v>
      </c>
      <c r="V216" s="5">
        <f t="shared" si="289"/>
        <v>5.5376736495186202E-3</v>
      </c>
      <c r="W216" s="5">
        <f t="shared" si="290"/>
        <v>4.6104713294073486E-2</v>
      </c>
      <c r="X216" s="5">
        <f t="shared" si="291"/>
        <v>4.1335489652911256E-2</v>
      </c>
      <c r="Y216" s="5">
        <f t="shared" si="292"/>
        <v>1.8529805119356067E-2</v>
      </c>
      <c r="Z216" s="5">
        <f t="shared" si="293"/>
        <v>1.2061924582477818E-2</v>
      </c>
      <c r="AA216" s="5">
        <f t="shared" si="294"/>
        <v>1.6908455619612558E-2</v>
      </c>
      <c r="AB216" s="5">
        <f t="shared" si="295"/>
        <v>1.1851171406581516E-2</v>
      </c>
      <c r="AC216" s="5">
        <f t="shared" si="296"/>
        <v>4.3498318554697417E-4</v>
      </c>
      <c r="AD216" s="5">
        <f t="shared" si="297"/>
        <v>1.6157444304540292E-2</v>
      </c>
      <c r="AE216" s="5">
        <f t="shared" si="298"/>
        <v>1.4486064962769586E-2</v>
      </c>
      <c r="AF216" s="5">
        <f t="shared" si="299"/>
        <v>6.4937893069701999E-3</v>
      </c>
      <c r="AG216" s="5">
        <f t="shared" si="300"/>
        <v>1.9406834394157045E-3</v>
      </c>
      <c r="AH216" s="5">
        <f t="shared" si="301"/>
        <v>2.7035498279375384E-3</v>
      </c>
      <c r="AI216" s="5">
        <f t="shared" si="302"/>
        <v>3.7898472974619186E-3</v>
      </c>
      <c r="AJ216" s="5">
        <f t="shared" si="303"/>
        <v>2.6563117849091938E-3</v>
      </c>
      <c r="AK216" s="5">
        <f t="shared" si="304"/>
        <v>1.241209604649577E-3</v>
      </c>
      <c r="AL216" s="5">
        <f t="shared" si="305"/>
        <v>2.1867420429159154E-5</v>
      </c>
      <c r="AM216" s="5">
        <f t="shared" si="306"/>
        <v>4.5299144109481708E-3</v>
      </c>
      <c r="AN216" s="5">
        <f t="shared" si="307"/>
        <v>4.0613251202321473E-3</v>
      </c>
      <c r="AO216" s="5">
        <f t="shared" si="308"/>
        <v>1.8206041258046837E-3</v>
      </c>
      <c r="AP216" s="5">
        <f t="shared" si="309"/>
        <v>5.4409160963824746E-4</v>
      </c>
      <c r="AQ216" s="5">
        <f t="shared" si="310"/>
        <v>1.219522446489685E-4</v>
      </c>
      <c r="AR216" s="5">
        <f t="shared" si="311"/>
        <v>4.8477714296168214E-4</v>
      </c>
      <c r="AS216" s="5">
        <f t="shared" si="312"/>
        <v>6.7956259808468669E-4</v>
      </c>
      <c r="AT216" s="5">
        <f t="shared" si="313"/>
        <v>4.7630682615755222E-4</v>
      </c>
      <c r="AU216" s="5">
        <f t="shared" si="314"/>
        <v>2.2256295768650528E-4</v>
      </c>
      <c r="AV216" s="5">
        <f t="shared" si="315"/>
        <v>7.7997417967583794E-5</v>
      </c>
      <c r="AW216" s="5">
        <f t="shared" si="316"/>
        <v>7.6341404953182944E-7</v>
      </c>
      <c r="AX216" s="5">
        <f t="shared" si="317"/>
        <v>1.0583421168877585E-3</v>
      </c>
      <c r="AY216" s="5">
        <f t="shared" si="318"/>
        <v>9.4886371687897663E-4</v>
      </c>
      <c r="AZ216" s="5">
        <f t="shared" si="319"/>
        <v>4.2535506186647942E-4</v>
      </c>
      <c r="BA216" s="5">
        <f t="shared" si="320"/>
        <v>1.2711831034460558E-4</v>
      </c>
      <c r="BB216" s="5">
        <f t="shared" si="321"/>
        <v>2.8492193240796284E-5</v>
      </c>
      <c r="BC216" s="5">
        <f t="shared" si="322"/>
        <v>5.1089733554208006E-6</v>
      </c>
      <c r="BD216" s="5">
        <f t="shared" si="323"/>
        <v>7.2438366004820608E-5</v>
      </c>
      <c r="BE216" s="5">
        <f t="shared" si="324"/>
        <v>1.0154440018046869E-4</v>
      </c>
      <c r="BF216" s="5">
        <f t="shared" si="325"/>
        <v>7.1172679456387681E-5</v>
      </c>
      <c r="BG216" s="5">
        <f t="shared" si="326"/>
        <v>3.3256718519183145E-5</v>
      </c>
      <c r="BH216" s="5">
        <f t="shared" si="327"/>
        <v>1.1654851290324541E-5</v>
      </c>
      <c r="BI216" s="5">
        <f t="shared" si="328"/>
        <v>3.2675637200038701E-6</v>
      </c>
      <c r="BJ216" s="8">
        <f t="shared" si="329"/>
        <v>0.48662369811254985</v>
      </c>
      <c r="BK216" s="8">
        <f t="shared" si="330"/>
        <v>0.2732340466299687</v>
      </c>
      <c r="BL216" s="8">
        <f t="shared" si="331"/>
        <v>0.22835909883825223</v>
      </c>
      <c r="BM216" s="8">
        <f t="shared" si="332"/>
        <v>0.40285711142643393</v>
      </c>
      <c r="BN216" s="8">
        <f t="shared" si="333"/>
        <v>0.59647355643398536</v>
      </c>
    </row>
    <row r="217" spans="1:66" x14ac:dyDescent="0.25">
      <c r="A217" t="s">
        <v>340</v>
      </c>
      <c r="B217" t="s">
        <v>431</v>
      </c>
      <c r="C217" t="s">
        <v>387</v>
      </c>
      <c r="D217" s="15">
        <v>44216</v>
      </c>
      <c r="E217">
        <f>VLOOKUP(A217,home!$A$2:$E$405,3,FALSE)</f>
        <v>1.3350515463917501</v>
      </c>
      <c r="F217">
        <f>VLOOKUP(B217,home!$B$2:$E$405,3,FALSE)</f>
        <v>1.2</v>
      </c>
      <c r="G217">
        <f>VLOOKUP(C217,away!$B$2:$E$405,4,FALSE)</f>
        <v>1.57</v>
      </c>
      <c r="H217">
        <f>VLOOKUP(A217,away!$A$2:$E$405,3,FALSE)</f>
        <v>1.1340206185567001</v>
      </c>
      <c r="I217">
        <f>VLOOKUP(C217,away!$B$2:$E$405,3,FALSE)</f>
        <v>0.6</v>
      </c>
      <c r="J217">
        <f>VLOOKUP(B217,home!$B$2:$E$405,4,FALSE)</f>
        <v>0.79</v>
      </c>
      <c r="K217" s="3">
        <f t="shared" si="334"/>
        <v>2.515237113402057</v>
      </c>
      <c r="L217" s="3">
        <f t="shared" si="335"/>
        <v>0.53752577319587591</v>
      </c>
      <c r="M217" s="5">
        <f t="shared" si="280"/>
        <v>4.722825764546916E-2</v>
      </c>
      <c r="N217" s="5">
        <f t="shared" si="281"/>
        <v>0.11879026643119849</v>
      </c>
      <c r="O217" s="5">
        <f t="shared" si="282"/>
        <v>2.5386405707574847E-2</v>
      </c>
      <c r="P217" s="5">
        <f t="shared" si="283"/>
        <v>6.3852829811574072E-2</v>
      </c>
      <c r="Q217" s="5">
        <f t="shared" si="284"/>
        <v>0.14939284341933448</v>
      </c>
      <c r="R217" s="5">
        <f t="shared" si="285"/>
        <v>6.8229236783141816E-3</v>
      </c>
      <c r="S217" s="5">
        <f t="shared" si="286"/>
        <v>2.1582332687097264E-2</v>
      </c>
      <c r="T217" s="5">
        <f t="shared" si="287"/>
        <v>8.030250366890819E-2</v>
      </c>
      <c r="U217" s="5">
        <f t="shared" si="288"/>
        <v>1.716127085760551E-2</v>
      </c>
      <c r="V217" s="5">
        <f t="shared" si="289"/>
        <v>3.2421574255889992E-3</v>
      </c>
      <c r="W217" s="5">
        <f t="shared" si="290"/>
        <v>0.12525280808165745</v>
      </c>
      <c r="X217" s="5">
        <f t="shared" si="291"/>
        <v>6.732661250904759E-2</v>
      </c>
      <c r="Y217" s="5">
        <f t="shared" si="292"/>
        <v>1.8094894722792462E-2</v>
      </c>
      <c r="Z217" s="5">
        <f t="shared" si="293"/>
        <v>1.2224991085474273E-3</v>
      </c>
      <c r="AA217" s="5">
        <f t="shared" si="294"/>
        <v>3.0748751289194193E-3</v>
      </c>
      <c r="AB217" s="5">
        <f t="shared" si="295"/>
        <v>3.8670200216675294E-3</v>
      </c>
      <c r="AC217" s="5">
        <f t="shared" si="296"/>
        <v>2.7396326987187458E-4</v>
      </c>
      <c r="AD217" s="5">
        <f t="shared" si="297"/>
        <v>7.8760127861202525E-2</v>
      </c>
      <c r="AE217" s="5">
        <f t="shared" si="298"/>
        <v>4.2335598625598936E-2</v>
      </c>
      <c r="AF217" s="5">
        <f t="shared" si="299"/>
        <v>1.1378237692467661E-2</v>
      </c>
      <c r="AG217" s="5">
        <f t="shared" si="300"/>
        <v>2.0386986710833805E-3</v>
      </c>
      <c r="AH217" s="5">
        <f t="shared" si="301"/>
        <v>1.6428119463830619E-4</v>
      </c>
      <c r="AI217" s="5">
        <f t="shared" si="302"/>
        <v>4.1320615778829475E-4</v>
      </c>
      <c r="AJ217" s="5">
        <f t="shared" si="303"/>
        <v>5.1965573177769275E-4</v>
      </c>
      <c r="AK217" s="5">
        <f t="shared" si="304"/>
        <v>4.3568579425311917E-4</v>
      </c>
      <c r="AL217" s="5">
        <f t="shared" si="305"/>
        <v>1.4815985952367109E-5</v>
      </c>
      <c r="AM217" s="5">
        <f t="shared" si="306"/>
        <v>3.9620079330557563E-2</v>
      </c>
      <c r="AN217" s="5">
        <f t="shared" si="307"/>
        <v>2.1296813776239897E-2</v>
      </c>
      <c r="AO217" s="5">
        <f t="shared" si="308"/>
        <v>5.7237931458409639E-3</v>
      </c>
      <c r="AP217" s="5">
        <f t="shared" si="309"/>
        <v>1.0255621121104735E-3</v>
      </c>
      <c r="AQ217" s="5">
        <f t="shared" si="310"/>
        <v>1.3781651681814443E-4</v>
      </c>
      <c r="AR217" s="5">
        <f t="shared" si="311"/>
        <v>1.766107523389955E-5</v>
      </c>
      <c r="AS217" s="5">
        <f t="shared" si="312"/>
        <v>4.4421791890890068E-5</v>
      </c>
      <c r="AT217" s="5">
        <f t="shared" si="313"/>
        <v>5.5865669803894621E-5</v>
      </c>
      <c r="AU217" s="5">
        <f t="shared" si="314"/>
        <v>4.6838468685273454E-5</v>
      </c>
      <c r="AV217" s="5">
        <f t="shared" si="315"/>
        <v>2.9452463693029976E-5</v>
      </c>
      <c r="AW217" s="5">
        <f t="shared" si="316"/>
        <v>5.5642454837153532E-7</v>
      </c>
      <c r="AX217" s="5">
        <f t="shared" si="317"/>
        <v>1.6608982328025348E-2</v>
      </c>
      <c r="AY217" s="5">
        <f t="shared" si="318"/>
        <v>8.9277560678684646E-3</v>
      </c>
      <c r="AZ217" s="5">
        <f t="shared" si="319"/>
        <v>2.399449491642584E-3</v>
      </c>
      <c r="BA217" s="5">
        <f t="shared" si="320"/>
        <v>4.2992198107987732E-4</v>
      </c>
      <c r="BB217" s="5">
        <f t="shared" si="321"/>
        <v>5.7773536323465928E-5</v>
      </c>
      <c r="BC217" s="5">
        <f t="shared" si="322"/>
        <v>6.210952956506211E-6</v>
      </c>
      <c r="BD217" s="5">
        <f t="shared" si="323"/>
        <v>1.5822138534287315E-6</v>
      </c>
      <c r="BE217" s="5">
        <f t="shared" si="324"/>
        <v>3.9796430054828283E-6</v>
      </c>
      <c r="BF217" s="5">
        <f t="shared" si="325"/>
        <v>5.004872892740658E-6</v>
      </c>
      <c r="BG217" s="5">
        <f t="shared" si="326"/>
        <v>4.1961473492270718E-6</v>
      </c>
      <c r="BH217" s="5">
        <f t="shared" si="327"/>
        <v>2.6385763865198996E-6</v>
      </c>
      <c r="BI217" s="5">
        <f t="shared" si="328"/>
        <v>1.3273290507842275E-6</v>
      </c>
      <c r="BJ217" s="8">
        <f t="shared" si="329"/>
        <v>0.78990675092275431</v>
      </c>
      <c r="BK217" s="8">
        <f t="shared" si="330"/>
        <v>0.14512211289342222</v>
      </c>
      <c r="BL217" s="8">
        <f t="shared" si="331"/>
        <v>5.8058292524384075E-2</v>
      </c>
      <c r="BM217" s="8">
        <f t="shared" si="332"/>
        <v>0.57390892911232261</v>
      </c>
      <c r="BN217" s="8">
        <f t="shared" si="333"/>
        <v>0.41147352669346526</v>
      </c>
    </row>
    <row r="218" spans="1:66" x14ac:dyDescent="0.25">
      <c r="A218" t="s">
        <v>40</v>
      </c>
      <c r="B218" t="s">
        <v>317</v>
      </c>
      <c r="C218" t="s">
        <v>318</v>
      </c>
      <c r="D218" s="15">
        <v>44216</v>
      </c>
      <c r="E218">
        <f>VLOOKUP(A218,home!$A$2:$E$405,3,FALSE)</f>
        <v>1.56038647342995</v>
      </c>
      <c r="F218">
        <f>VLOOKUP(B218,home!$B$2:$E$405,3,FALSE)</f>
        <v>1.0900000000000001</v>
      </c>
      <c r="G218">
        <f>VLOOKUP(C218,away!$B$2:$E$405,4,FALSE)</f>
        <v>1.03</v>
      </c>
      <c r="H218">
        <f>VLOOKUP(A218,away!$A$2:$E$405,3,FALSE)</f>
        <v>1.19323671497585</v>
      </c>
      <c r="I218">
        <f>VLOOKUP(C218,away!$B$2:$E$405,3,FALSE)</f>
        <v>0.7</v>
      </c>
      <c r="J218">
        <f>VLOOKUP(B218,home!$B$2:$E$405,4,FALSE)</f>
        <v>0.84</v>
      </c>
      <c r="K218" s="3">
        <f t="shared" si="334"/>
        <v>1.7518458937198049</v>
      </c>
      <c r="L218" s="3">
        <f t="shared" si="335"/>
        <v>0.70162318840579974</v>
      </c>
      <c r="M218" s="5">
        <f t="shared" si="280"/>
        <v>8.5994745612381712E-2</v>
      </c>
      <c r="N218" s="5">
        <f t="shared" si="281"/>
        <v>0.15064954198253011</v>
      </c>
      <c r="O218" s="5">
        <f t="shared" si="282"/>
        <v>6.0335907602704915E-2</v>
      </c>
      <c r="P218" s="5">
        <f t="shared" si="283"/>
        <v>0.10569921197765615</v>
      </c>
      <c r="Q218" s="5">
        <f t="shared" si="284"/>
        <v>0.1319573907564324</v>
      </c>
      <c r="R218" s="5">
        <f t="shared" si="285"/>
        <v>2.1166535933783776E-2</v>
      </c>
      <c r="S218" s="5">
        <f t="shared" si="286"/>
        <v>3.2479668766788226E-2</v>
      </c>
      <c r="T218" s="5">
        <f t="shared" si="287"/>
        <v>9.25843652362381E-2</v>
      </c>
      <c r="U218" s="5">
        <f t="shared" si="288"/>
        <v>3.70805090598718E-2</v>
      </c>
      <c r="V218" s="5">
        <f t="shared" si="289"/>
        <v>4.4357689395211211E-3</v>
      </c>
      <c r="W218" s="5">
        <f t="shared" si="290"/>
        <v>7.7056337714211942E-2</v>
      </c>
      <c r="X218" s="5">
        <f t="shared" si="291"/>
        <v>5.4064513353919458E-2</v>
      </c>
      <c r="Y218" s="5">
        <f t="shared" si="292"/>
        <v>1.8966458119492453E-2</v>
      </c>
      <c r="Z218" s="5">
        <f t="shared" si="293"/>
        <v>4.9503108097891024E-3</v>
      </c>
      <c r="AA218" s="5">
        <f t="shared" si="294"/>
        <v>8.6721816647658007E-3</v>
      </c>
      <c r="AB218" s="5">
        <f t="shared" si="295"/>
        <v>7.5961629195060764E-3</v>
      </c>
      <c r="AC218" s="5">
        <f t="shared" si="296"/>
        <v>3.407601229612504E-4</v>
      </c>
      <c r="AD218" s="5">
        <f t="shared" si="297"/>
        <v>3.3747707202432198E-2</v>
      </c>
      <c r="AE218" s="5">
        <f t="shared" si="298"/>
        <v>2.367817392875585E-2</v>
      </c>
      <c r="AF218" s="5">
        <f t="shared" si="299"/>
        <v>8.3065779437603796E-3</v>
      </c>
      <c r="AG218" s="5">
        <f t="shared" si="300"/>
        <v>1.9426959005474835E-3</v>
      </c>
      <c r="AH218" s="5">
        <f t="shared" si="301"/>
        <v>8.6831321349098152E-4</v>
      </c>
      <c r="AI218" s="5">
        <f t="shared" si="302"/>
        <v>1.5211509375168241E-3</v>
      </c>
      <c r="AJ218" s="5">
        <f t="shared" si="303"/>
        <v>1.33241101180844E-3</v>
      </c>
      <c r="AK218" s="5">
        <f t="shared" si="304"/>
        <v>7.7805958659455548E-4</v>
      </c>
      <c r="AL218" s="5">
        <f t="shared" si="305"/>
        <v>1.6753617311812789E-5</v>
      </c>
      <c r="AM218" s="5">
        <f t="shared" si="306"/>
        <v>1.1824156457007818E-2</v>
      </c>
      <c r="AN218" s="5">
        <f t="shared" si="307"/>
        <v>8.2961023535748496E-3</v>
      </c>
      <c r="AO218" s="5">
        <f t="shared" si="308"/>
        <v>2.9103688923280227E-3</v>
      </c>
      <c r="AP218" s="5">
        <f t="shared" si="309"/>
        <v>6.8066076722408107E-4</v>
      </c>
      <c r="AQ218" s="5">
        <f t="shared" si="310"/>
        <v>1.1939184443062438E-4</v>
      </c>
      <c r="AR218" s="5">
        <f t="shared" si="311"/>
        <v>1.2184573707688572E-4</v>
      </c>
      <c r="AS218" s="5">
        <f t="shared" si="312"/>
        <v>2.1345495416540521E-4</v>
      </c>
      <c r="AT218" s="5">
        <f t="shared" si="313"/>
        <v>1.8697009247440715E-4</v>
      </c>
      <c r="AU218" s="5">
        <f t="shared" si="314"/>
        <v>1.0918092958323413E-4</v>
      </c>
      <c r="AV218" s="5">
        <f t="shared" si="315"/>
        <v>4.7817040790724991E-5</v>
      </c>
      <c r="AW218" s="5">
        <f t="shared" si="316"/>
        <v>5.7201303244472092E-7</v>
      </c>
      <c r="AX218" s="5">
        <f t="shared" si="317"/>
        <v>3.4523499893182787E-3</v>
      </c>
      <c r="AY218" s="5">
        <f t="shared" si="318"/>
        <v>2.4222488069982192E-3</v>
      </c>
      <c r="AZ218" s="5">
        <f t="shared" si="319"/>
        <v>8.4975296553911758E-4</v>
      </c>
      <c r="BA218" s="5">
        <f t="shared" si="320"/>
        <v>1.9873546167961315E-4</v>
      </c>
      <c r="BB218" s="5">
        <f t="shared" si="321"/>
        <v>3.4859352068237193E-5</v>
      </c>
      <c r="BC218" s="5">
        <f t="shared" si="322"/>
        <v>4.8916259487753803E-6</v>
      </c>
      <c r="BD218" s="5">
        <f t="shared" si="323"/>
        <v>1.4248299090256545E-5</v>
      </c>
      <c r="BE218" s="5">
        <f t="shared" si="324"/>
        <v>2.4960824253757558E-5</v>
      </c>
      <c r="BF218" s="5">
        <f t="shared" si="325"/>
        <v>2.1863758736403452E-5</v>
      </c>
      <c r="BG218" s="5">
        <f t="shared" si="326"/>
        <v>1.2767311987882965E-5</v>
      </c>
      <c r="BH218" s="5">
        <f t="shared" si="327"/>
        <v>5.5915907699531059E-6</v>
      </c>
      <c r="BI218" s="5">
        <f t="shared" si="328"/>
        <v>1.9591210659407809E-6</v>
      </c>
      <c r="BJ218" s="8">
        <f t="shared" si="329"/>
        <v>0.62374728065443807</v>
      </c>
      <c r="BK218" s="8">
        <f t="shared" si="330"/>
        <v>0.23138915784361852</v>
      </c>
      <c r="BL218" s="8">
        <f t="shared" si="331"/>
        <v>0.14011189159003801</v>
      </c>
      <c r="BM218" s="8">
        <f t="shared" si="332"/>
        <v>0.44197363023842867</v>
      </c>
      <c r="BN218" s="8">
        <f t="shared" si="333"/>
        <v>0.55580333386548908</v>
      </c>
    </row>
    <row r="219" spans="1:66" x14ac:dyDescent="0.25">
      <c r="A219" t="s">
        <v>40</v>
      </c>
      <c r="B219" t="s">
        <v>319</v>
      </c>
      <c r="C219" t="s">
        <v>236</v>
      </c>
      <c r="D219" s="15">
        <v>44216</v>
      </c>
      <c r="E219">
        <f>VLOOKUP(A219,home!$A$2:$E$405,3,FALSE)</f>
        <v>1.56038647342995</v>
      </c>
      <c r="F219">
        <f>VLOOKUP(B219,home!$B$2:$E$405,3,FALSE)</f>
        <v>1.1499999999999999</v>
      </c>
      <c r="G219">
        <f>VLOOKUP(C219,away!$B$2:$E$405,4,FALSE)</f>
        <v>0.9</v>
      </c>
      <c r="H219">
        <f>VLOOKUP(A219,away!$A$2:$E$405,3,FALSE)</f>
        <v>1.19323671497585</v>
      </c>
      <c r="I219">
        <f>VLOOKUP(C219,away!$B$2:$E$405,3,FALSE)</f>
        <v>0.9</v>
      </c>
      <c r="J219">
        <f>VLOOKUP(B219,home!$B$2:$E$405,4,FALSE)</f>
        <v>1.26</v>
      </c>
      <c r="K219" s="3">
        <f t="shared" si="334"/>
        <v>1.614999999999998</v>
      </c>
      <c r="L219" s="3">
        <f t="shared" si="335"/>
        <v>1.3531304347826141</v>
      </c>
      <c r="M219" s="5">
        <f t="shared" si="280"/>
        <v>5.1399314931919439E-2</v>
      </c>
      <c r="N219" s="5">
        <f t="shared" si="281"/>
        <v>8.300989361504979E-2</v>
      </c>
      <c r="O219" s="5">
        <f t="shared" si="282"/>
        <v>6.9549977361356666E-2</v>
      </c>
      <c r="P219" s="5">
        <f t="shared" si="283"/>
        <v>0.11232321343859088</v>
      </c>
      <c r="Q219" s="5">
        <f t="shared" si="284"/>
        <v>6.7030489094152643E-2</v>
      </c>
      <c r="R219" s="5">
        <f t="shared" si="285"/>
        <v>4.7055095553046766E-2</v>
      </c>
      <c r="S219" s="5">
        <f t="shared" si="286"/>
        <v>6.1365138299422563E-2</v>
      </c>
      <c r="T219" s="5">
        <f t="shared" si="287"/>
        <v>9.070099485166204E-2</v>
      </c>
      <c r="U219" s="5">
        <f t="shared" si="288"/>
        <v>7.5993979318170424E-2</v>
      </c>
      <c r="V219" s="5">
        <f t="shared" si="289"/>
        <v>1.4900175952462482E-2</v>
      </c>
      <c r="W219" s="5">
        <f t="shared" si="290"/>
        <v>3.6084746629018789E-2</v>
      </c>
      <c r="X219" s="5">
        <f t="shared" si="291"/>
        <v>4.882736889514467E-2</v>
      </c>
      <c r="Y219" s="5">
        <f t="shared" si="292"/>
        <v>3.3034899451189099E-2</v>
      </c>
      <c r="Z219" s="5">
        <f t="shared" si="293"/>
        <v>2.1223893968143875E-2</v>
      </c>
      <c r="AA219" s="5">
        <f t="shared" si="294"/>
        <v>3.4276588758552315E-2</v>
      </c>
      <c r="AB219" s="5">
        <f t="shared" si="295"/>
        <v>2.7678345422530965E-2</v>
      </c>
      <c r="AC219" s="5">
        <f t="shared" si="296"/>
        <v>2.0350899204563855E-3</v>
      </c>
      <c r="AD219" s="5">
        <f t="shared" si="297"/>
        <v>1.4569216451466312E-2</v>
      </c>
      <c r="AE219" s="5">
        <f t="shared" si="298"/>
        <v>1.9714050191414628E-2</v>
      </c>
      <c r="AF219" s="5">
        <f t="shared" si="299"/>
        <v>1.3337840653417579E-2</v>
      </c>
      <c r="AG219" s="5">
        <f t="shared" si="300"/>
        <v>6.0159460408067177E-3</v>
      </c>
      <c r="AH219" s="5">
        <f t="shared" si="301"/>
        <v>7.1796742182236566E-3</v>
      </c>
      <c r="AI219" s="5">
        <f t="shared" si="302"/>
        <v>1.1595173862431191E-2</v>
      </c>
      <c r="AJ219" s="5">
        <f t="shared" si="303"/>
        <v>9.3631028939131777E-3</v>
      </c>
      <c r="AK219" s="5">
        <f t="shared" si="304"/>
        <v>5.0404703912232543E-3</v>
      </c>
      <c r="AL219" s="5">
        <f t="shared" si="305"/>
        <v>1.7789174023422034E-4</v>
      </c>
      <c r="AM219" s="5">
        <f t="shared" si="306"/>
        <v>4.7058569138236162E-3</v>
      </c>
      <c r="AN219" s="5">
        <f t="shared" si="307"/>
        <v>6.3676382118269207E-3</v>
      </c>
      <c r="AO219" s="5">
        <f t="shared" si="308"/>
        <v>4.3081225310538747E-3</v>
      </c>
      <c r="AP219" s="5">
        <f t="shared" si="309"/>
        <v>1.9431505711805686E-3</v>
      </c>
      <c r="AQ219" s="5">
        <f t="shared" si="310"/>
        <v>6.573340443074121E-4</v>
      </c>
      <c r="AR219" s="5">
        <f t="shared" si="311"/>
        <v>1.9430071393004983E-3</v>
      </c>
      <c r="AS219" s="5">
        <f t="shared" si="312"/>
        <v>3.1379565299703006E-3</v>
      </c>
      <c r="AT219" s="5">
        <f t="shared" si="313"/>
        <v>2.5338998979510152E-3</v>
      </c>
      <c r="AU219" s="5">
        <f t="shared" si="314"/>
        <v>1.3640827783969614E-3</v>
      </c>
      <c r="AV219" s="5">
        <f t="shared" si="315"/>
        <v>5.5074842177777231E-4</v>
      </c>
      <c r="AW219" s="5">
        <f t="shared" si="316"/>
        <v>1.0798550705802662E-5</v>
      </c>
      <c r="AX219" s="5">
        <f t="shared" si="317"/>
        <v>1.2666598193041866E-3</v>
      </c>
      <c r="AY219" s="5">
        <f t="shared" si="318"/>
        <v>1.7139559520167418E-3</v>
      </c>
      <c r="AZ219" s="5">
        <f t="shared" si="319"/>
        <v>1.1596029812753316E-3</v>
      </c>
      <c r="BA219" s="5">
        <f t="shared" si="320"/>
        <v>5.2303136207610171E-4</v>
      </c>
      <c r="BB219" s="5">
        <f t="shared" si="321"/>
        <v>1.7693241359274464E-4</v>
      </c>
      <c r="BC219" s="5">
        <f t="shared" si="322"/>
        <v>4.7882526746377514E-5</v>
      </c>
      <c r="BD219" s="5">
        <f t="shared" si="323"/>
        <v>4.3819034919790115E-4</v>
      </c>
      <c r="BE219" s="5">
        <f t="shared" si="324"/>
        <v>7.076774139546095E-4</v>
      </c>
      <c r="BF219" s="5">
        <f t="shared" si="325"/>
        <v>5.7144951176834658E-4</v>
      </c>
      <c r="BG219" s="5">
        <f t="shared" si="326"/>
        <v>3.0763032050195948E-4</v>
      </c>
      <c r="BH219" s="5">
        <f t="shared" si="327"/>
        <v>1.2420574190266596E-4</v>
      </c>
      <c r="BI219" s="5">
        <f t="shared" si="328"/>
        <v>4.0118454634561075E-5</v>
      </c>
      <c r="BJ219" s="8">
        <f t="shared" si="329"/>
        <v>0.43519561320052613</v>
      </c>
      <c r="BK219" s="8">
        <f t="shared" si="330"/>
        <v>0.24391478023510271</v>
      </c>
      <c r="BL219" s="8">
        <f t="shared" si="331"/>
        <v>0.29945137433880492</v>
      </c>
      <c r="BM219" s="8">
        <f t="shared" si="332"/>
        <v>0.56771452034715075</v>
      </c>
      <c r="BN219" s="8">
        <f t="shared" si="333"/>
        <v>0.43036798399411619</v>
      </c>
    </row>
    <row r="220" spans="1:66" x14ac:dyDescent="0.25">
      <c r="A220" t="s">
        <v>40</v>
      </c>
      <c r="B220" t="s">
        <v>321</v>
      </c>
      <c r="C220" t="s">
        <v>316</v>
      </c>
      <c r="D220" s="15">
        <v>44216</v>
      </c>
      <c r="E220">
        <f>VLOOKUP(A220,home!$A$2:$E$405,3,FALSE)</f>
        <v>1.56038647342995</v>
      </c>
      <c r="F220">
        <f>VLOOKUP(B220,home!$B$2:$E$405,3,FALSE)</f>
        <v>1.54</v>
      </c>
      <c r="G220">
        <f>VLOOKUP(C220,away!$B$2:$E$405,4,FALSE)</f>
        <v>1.6</v>
      </c>
      <c r="H220">
        <f>VLOOKUP(A220,away!$A$2:$E$405,3,FALSE)</f>
        <v>1.19323671497585</v>
      </c>
      <c r="I220">
        <f>VLOOKUP(C220,away!$B$2:$E$405,3,FALSE)</f>
        <v>0.9</v>
      </c>
      <c r="J220">
        <f>VLOOKUP(B220,home!$B$2:$E$405,4,FALSE)</f>
        <v>0.5</v>
      </c>
      <c r="K220" s="3">
        <f t="shared" si="334"/>
        <v>3.8447922705313973</v>
      </c>
      <c r="L220" s="3">
        <f t="shared" si="335"/>
        <v>0.53695652173913255</v>
      </c>
      <c r="M220" s="5">
        <f t="shared" si="280"/>
        <v>1.2503473512564091E-2</v>
      </c>
      <c r="N220" s="5">
        <f t="shared" si="281"/>
        <v>4.807325831590048E-2</v>
      </c>
      <c r="O220" s="5">
        <f t="shared" si="282"/>
        <v>6.713821646963789E-3</v>
      </c>
      <c r="P220" s="5">
        <f t="shared" si="283"/>
        <v>2.5813249573972755E-2</v>
      </c>
      <c r="Q220" s="5">
        <f t="shared" si="284"/>
        <v>9.2415845996116727E-2</v>
      </c>
      <c r="R220" s="5">
        <f t="shared" si="285"/>
        <v>1.802515159565285E-3</v>
      </c>
      <c r="S220" s="5">
        <f t="shared" si="286"/>
        <v>1.3322774925276771E-2</v>
      </c>
      <c r="T220" s="5">
        <f t="shared" si="287"/>
        <v>4.9623291219654177E-2</v>
      </c>
      <c r="U220" s="5">
        <f t="shared" si="288"/>
        <v>6.9302963530122772E-3</v>
      </c>
      <c r="V220" s="5">
        <f t="shared" si="289"/>
        <v>3.0560762337003044E-3</v>
      </c>
      <c r="W220" s="5">
        <f t="shared" si="290"/>
        <v>0.11843991012016317</v>
      </c>
      <c r="X220" s="5">
        <f t="shared" si="291"/>
        <v>6.35970821732183E-2</v>
      </c>
      <c r="Y220" s="5">
        <f t="shared" si="292"/>
        <v>1.7074434018244544E-2</v>
      </c>
      <c r="Z220" s="5">
        <f t="shared" si="293"/>
        <v>3.226240901540777E-4</v>
      </c>
      <c r="AA220" s="5">
        <f t="shared" si="294"/>
        <v>1.2404226081116228E-3</v>
      </c>
      <c r="AB220" s="5">
        <f t="shared" si="295"/>
        <v>2.3845836279299828E-3</v>
      </c>
      <c r="AC220" s="5">
        <f t="shared" si="296"/>
        <v>3.9432671678355468E-4</v>
      </c>
      <c r="AD220" s="5">
        <f t="shared" si="297"/>
        <v>0.11384421273810919</v>
      </c>
      <c r="AE220" s="5">
        <f t="shared" si="298"/>
        <v>6.1129392491984957E-2</v>
      </c>
      <c r="AF220" s="5">
        <f t="shared" si="299"/>
        <v>1.6411912984261243E-2</v>
      </c>
      <c r="AG220" s="5">
        <f t="shared" si="300"/>
        <v>2.9374945703714082E-3</v>
      </c>
      <c r="AH220" s="5">
        <f t="shared" si="301"/>
        <v>4.3308777319596466E-5</v>
      </c>
      <c r="AI220" s="5">
        <f t="shared" si="302"/>
        <v>1.6651325228454999E-4</v>
      </c>
      <c r="AJ220" s="5">
        <f t="shared" si="303"/>
        <v>3.2010443266234127E-4</v>
      </c>
      <c r="AK220" s="5">
        <f t="shared" si="304"/>
        <v>4.1024501615433584E-4</v>
      </c>
      <c r="AL220" s="5">
        <f t="shared" si="305"/>
        <v>3.2563283934791294E-5</v>
      </c>
      <c r="AM220" s="5">
        <f t="shared" si="306"/>
        <v>8.7541469836042843E-2</v>
      </c>
      <c r="AN220" s="5">
        <f t="shared" si="307"/>
        <v>4.7005963151092754E-2</v>
      </c>
      <c r="AO220" s="5">
        <f t="shared" si="308"/>
        <v>1.2620079237304299E-2</v>
      </c>
      <c r="AP220" s="5">
        <f t="shared" si="309"/>
        <v>2.2588112837783874E-3</v>
      </c>
      <c r="AQ220" s="5">
        <f t="shared" si="310"/>
        <v>3.0322086255068684E-4</v>
      </c>
      <c r="AR220" s="5">
        <f t="shared" si="311"/>
        <v>4.6509860860610318E-6</v>
      </c>
      <c r="AS220" s="5">
        <f t="shared" si="312"/>
        <v>1.788207535403653E-5</v>
      </c>
      <c r="AT220" s="5">
        <f t="shared" si="313"/>
        <v>3.437643255112984E-5</v>
      </c>
      <c r="AU220" s="5">
        <f t="shared" si="314"/>
        <v>4.4056747387009303E-5</v>
      </c>
      <c r="AV220" s="5">
        <f t="shared" si="315"/>
        <v>4.2347260454581919E-5</v>
      </c>
      <c r="AW220" s="5">
        <f t="shared" si="316"/>
        <v>1.8674014738390391E-6</v>
      </c>
      <c r="AX220" s="5">
        <f t="shared" si="317"/>
        <v>5.6096461096095819E-2</v>
      </c>
      <c r="AY220" s="5">
        <f t="shared" si="318"/>
        <v>3.0121360632034182E-2</v>
      </c>
      <c r="AZ220" s="5">
        <f t="shared" si="319"/>
        <v>8.0869305175135554E-3</v>
      </c>
      <c r="BA220" s="5">
        <f t="shared" si="320"/>
        <v>1.4474433607433743E-3</v>
      </c>
      <c r="BB220" s="5">
        <f t="shared" si="321"/>
        <v>1.9430353809979064E-4</v>
      </c>
      <c r="BC220" s="5">
        <f t="shared" si="322"/>
        <v>2.0866510395934128E-5</v>
      </c>
      <c r="BD220" s="5">
        <f t="shared" si="323"/>
        <v>4.1622955190473868E-7</v>
      </c>
      <c r="BE220" s="5">
        <f t="shared" si="324"/>
        <v>1.6003161639300867E-6</v>
      </c>
      <c r="BF220" s="5">
        <f t="shared" si="325"/>
        <v>3.0764416087424278E-6</v>
      </c>
      <c r="BG220" s="5">
        <f t="shared" si="326"/>
        <v>3.9427596393446869E-6</v>
      </c>
      <c r="BH220" s="5">
        <f t="shared" si="327"/>
        <v>3.7897729464789027E-6</v>
      </c>
      <c r="BI220" s="5">
        <f t="shared" si="328"/>
        <v>2.9141779463382167E-6</v>
      </c>
      <c r="BJ220" s="8">
        <f t="shared" si="329"/>
        <v>0.82924374465367579</v>
      </c>
      <c r="BK220" s="8">
        <f t="shared" si="330"/>
        <v>8.5243824878266455E-2</v>
      </c>
      <c r="BL220" s="8">
        <f t="shared" si="331"/>
        <v>2.0170864073693336E-2</v>
      </c>
      <c r="BM220" s="8">
        <f t="shared" si="332"/>
        <v>0.71753940026014618</v>
      </c>
      <c r="BN220" s="8">
        <f t="shared" si="333"/>
        <v>0.1873221642050831</v>
      </c>
    </row>
    <row r="221" spans="1:66" x14ac:dyDescent="0.25">
      <c r="A221" t="s">
        <v>10</v>
      </c>
      <c r="B221" t="s">
        <v>48</v>
      </c>
      <c r="C221" t="s">
        <v>247</v>
      </c>
      <c r="D221" s="15">
        <v>44217</v>
      </c>
      <c r="E221">
        <f>VLOOKUP(A221,home!$A$2:$E$405,3,FALSE)</f>
        <v>1.5362318840579701</v>
      </c>
      <c r="F221">
        <f>VLOOKUP(B221,home!$B$2:$E$405,3,FALSE)</f>
        <v>0.7</v>
      </c>
      <c r="G221">
        <f>VLOOKUP(C221,away!$B$2:$E$405,4,FALSE)</f>
        <v>1.36</v>
      </c>
      <c r="H221">
        <f>VLOOKUP(A221,away!$A$2:$E$405,3,FALSE)</f>
        <v>1.42512077294686</v>
      </c>
      <c r="I221">
        <f>VLOOKUP(C221,away!$B$2:$E$405,3,FALSE)</f>
        <v>1.36</v>
      </c>
      <c r="J221">
        <f>VLOOKUP(B221,home!$B$2:$E$405,4,FALSE)</f>
        <v>1.46</v>
      </c>
      <c r="K221" s="3">
        <f t="shared" si="334"/>
        <v>1.4624927536231875</v>
      </c>
      <c r="L221" s="3">
        <f t="shared" si="335"/>
        <v>2.8297198067632854</v>
      </c>
      <c r="M221" s="5">
        <f t="shared" si="280"/>
        <v>1.3674635843531905E-2</v>
      </c>
      <c r="N221" s="5">
        <f t="shared" si="281"/>
        <v>1.9999055829601313E-2</v>
      </c>
      <c r="O221" s="5">
        <f t="shared" si="282"/>
        <v>3.8695387896717399E-2</v>
      </c>
      <c r="P221" s="5">
        <f t="shared" si="283"/>
        <v>5.6591724397587584E-2</v>
      </c>
      <c r="Q221" s="5">
        <f t="shared" si="284"/>
        <v>1.4624237115048747E-2</v>
      </c>
      <c r="R221" s="5">
        <f t="shared" si="285"/>
        <v>5.4748552780864768E-2</v>
      </c>
      <c r="S221" s="5">
        <f t="shared" si="286"/>
        <v>5.8550430646519741E-2</v>
      </c>
      <c r="T221" s="5">
        <f t="shared" si="287"/>
        <v>4.1382493423256207E-2</v>
      </c>
      <c r="U221" s="5">
        <f t="shared" si="288"/>
        <v>8.0069361713371326E-2</v>
      </c>
      <c r="V221" s="5">
        <f t="shared" si="289"/>
        <v>2.6923080011630782E-2</v>
      </c>
      <c r="W221" s="5">
        <f t="shared" si="290"/>
        <v>7.1292802693420226E-3</v>
      </c>
      <c r="X221" s="5">
        <f t="shared" si="291"/>
        <v>2.0173865586123812E-2</v>
      </c>
      <c r="Y221" s="5">
        <f t="shared" si="292"/>
        <v>2.8543193514017382E-2</v>
      </c>
      <c r="Z221" s="5">
        <f t="shared" si="293"/>
        <v>5.1641021398546066E-2</v>
      </c>
      <c r="AA221" s="5">
        <f t="shared" si="294"/>
        <v>7.5524619585073574E-2</v>
      </c>
      <c r="AB221" s="5">
        <f t="shared" si="295"/>
        <v>5.5227104431659006E-2</v>
      </c>
      <c r="AC221" s="5">
        <f t="shared" si="296"/>
        <v>6.9637298818503871E-3</v>
      </c>
      <c r="AD221" s="5">
        <f t="shared" si="297"/>
        <v>2.6066301831153675E-3</v>
      </c>
      <c r="AE221" s="5">
        <f t="shared" si="298"/>
        <v>7.3760330580685653E-3</v>
      </c>
      <c r="AF221" s="5">
        <f t="shared" si="299"/>
        <v>1.0436053419878693E-2</v>
      </c>
      <c r="AG221" s="5">
        <f t="shared" si="300"/>
        <v>9.8437023555568211E-3</v>
      </c>
      <c r="AH221" s="5">
        <f t="shared" si="301"/>
        <v>3.6532405273238124E-2</v>
      </c>
      <c r="AI221" s="5">
        <f t="shared" si="302"/>
        <v>5.3428377984536271E-2</v>
      </c>
      <c r="AJ221" s="5">
        <f t="shared" si="303"/>
        <v>3.9069307820112482E-2</v>
      </c>
      <c r="AK221" s="5">
        <f t="shared" si="304"/>
        <v>1.9046193191996085E-2</v>
      </c>
      <c r="AL221" s="5">
        <f t="shared" si="305"/>
        <v>1.152760444262437E-3</v>
      </c>
      <c r="AM221" s="5">
        <f t="shared" si="306"/>
        <v>7.6243555083634128E-4</v>
      </c>
      <c r="AN221" s="5">
        <f t="shared" si="307"/>
        <v>2.1574789795820708E-3</v>
      </c>
      <c r="AO221" s="5">
        <f t="shared" si="308"/>
        <v>3.0525305005994138E-3</v>
      </c>
      <c r="AP221" s="5">
        <f t="shared" si="309"/>
        <v>2.8792686727650697E-3</v>
      </c>
      <c r="AQ221" s="5">
        <f t="shared" si="310"/>
        <v>2.036880898079089E-3</v>
      </c>
      <c r="AR221" s="5">
        <f t="shared" si="311"/>
        <v>2.0675294158077073E-2</v>
      </c>
      <c r="AS221" s="5">
        <f t="shared" si="312"/>
        <v>3.023746788521554E-2</v>
      </c>
      <c r="AT221" s="5">
        <f t="shared" si="313"/>
        <v>2.2111038835020795E-2</v>
      </c>
      <c r="AU221" s="5">
        <f t="shared" si="314"/>
        <v>1.0779078023766268E-2</v>
      </c>
      <c r="AV221" s="5">
        <f t="shared" si="315"/>
        <v>3.9410808751242773E-3</v>
      </c>
      <c r="AW221" s="5">
        <f t="shared" si="316"/>
        <v>1.3251764902674288E-4</v>
      </c>
      <c r="AX221" s="5">
        <f t="shared" si="317"/>
        <v>1.858427447004752E-4</v>
      </c>
      <c r="AY221" s="5">
        <f t="shared" si="318"/>
        <v>5.2588289562218728E-4</v>
      </c>
      <c r="AZ221" s="5">
        <f t="shared" si="319"/>
        <v>7.4405062289006636E-4</v>
      </c>
      <c r="BA221" s="5">
        <f t="shared" si="320"/>
        <v>7.0181826160886033E-4</v>
      </c>
      <c r="BB221" s="5">
        <f t="shared" si="321"/>
        <v>4.9648725890569234E-4</v>
      </c>
      <c r="BC221" s="5">
        <f t="shared" si="322"/>
        <v>2.8098396606620973E-4</v>
      </c>
      <c r="BD221" s="5">
        <f t="shared" si="323"/>
        <v>9.7508815649613324E-3</v>
      </c>
      <c r="BE221" s="5">
        <f t="shared" si="324"/>
        <v>1.4260593630193873E-2</v>
      </c>
      <c r="BF221" s="5">
        <f t="shared" si="325"/>
        <v>1.0428007423261765E-2</v>
      </c>
      <c r="BG221" s="5">
        <f t="shared" si="326"/>
        <v>5.0836284304163811E-3</v>
      </c>
      <c r="BH221" s="5">
        <f t="shared" si="327"/>
        <v>1.8586924353991934E-3</v>
      </c>
      <c r="BI221" s="5">
        <f t="shared" si="328"/>
        <v>5.436648435971108E-4</v>
      </c>
      <c r="BJ221" s="8">
        <f t="shared" si="329"/>
        <v>0.17593820510566444</v>
      </c>
      <c r="BK221" s="8">
        <f t="shared" si="330"/>
        <v>0.16438224412100502</v>
      </c>
      <c r="BL221" s="8">
        <f t="shared" si="331"/>
        <v>0.58201073878260257</v>
      </c>
      <c r="BM221" s="8">
        <f t="shared" si="332"/>
        <v>0.77524525029787095</v>
      </c>
      <c r="BN221" s="8">
        <f t="shared" si="333"/>
        <v>0.1983335938633517</v>
      </c>
    </row>
    <row r="222" spans="1:66" x14ac:dyDescent="0.25">
      <c r="A222" t="s">
        <v>10</v>
      </c>
      <c r="B222" t="s">
        <v>46</v>
      </c>
      <c r="C222" t="s">
        <v>240</v>
      </c>
      <c r="D222" s="15">
        <v>44217</v>
      </c>
      <c r="E222">
        <f>VLOOKUP(A222,home!$A$2:$E$405,3,FALSE)</f>
        <v>1.5362318840579701</v>
      </c>
      <c r="F222">
        <f>VLOOKUP(B222,home!$B$2:$E$405,3,FALSE)</f>
        <v>1.48</v>
      </c>
      <c r="G222">
        <f>VLOOKUP(C222,away!$B$2:$E$405,4,FALSE)</f>
        <v>0.8</v>
      </c>
      <c r="H222">
        <f>VLOOKUP(A222,away!$A$2:$E$405,3,FALSE)</f>
        <v>1.42512077294686</v>
      </c>
      <c r="I222">
        <f>VLOOKUP(C222,away!$B$2:$E$405,3,FALSE)</f>
        <v>0.85</v>
      </c>
      <c r="J222">
        <f>VLOOKUP(B222,home!$B$2:$E$405,4,FALSE)</f>
        <v>0.77</v>
      </c>
      <c r="K222" s="3">
        <f t="shared" si="334"/>
        <v>1.8188985507246365</v>
      </c>
      <c r="L222" s="3">
        <f t="shared" si="335"/>
        <v>0.93274154589371983</v>
      </c>
      <c r="M222" s="5">
        <f t="shared" si="280"/>
        <v>6.3823099271055311E-2</v>
      </c>
      <c r="N222" s="5">
        <f t="shared" si="281"/>
        <v>0.11608774276687708</v>
      </c>
      <c r="O222" s="5">
        <f t="shared" si="282"/>
        <v>5.9530456277812477E-2</v>
      </c>
      <c r="P222" s="5">
        <f t="shared" si="283"/>
        <v>0.10827986064768942</v>
      </c>
      <c r="Q222" s="5">
        <f t="shared" si="284"/>
        <v>0.1055759135377836</v>
      </c>
      <c r="R222" s="5">
        <f t="shared" si="285"/>
        <v>2.7763264908162645E-2</v>
      </c>
      <c r="S222" s="5">
        <f t="shared" si="286"/>
        <v>4.5925880894976706E-2</v>
      </c>
      <c r="T222" s="5">
        <f t="shared" si="287"/>
        <v>9.8475040802373973E-2</v>
      </c>
      <c r="U222" s="5">
        <f t="shared" si="288"/>
        <v>5.0498562304841184E-2</v>
      </c>
      <c r="V222" s="5">
        <f t="shared" si="289"/>
        <v>8.6573461824376013E-3</v>
      </c>
      <c r="W222" s="5">
        <f t="shared" si="290"/>
        <v>6.4010625375101368E-2</v>
      </c>
      <c r="X222" s="5">
        <f t="shared" si="291"/>
        <v>5.9705369665995815E-2</v>
      </c>
      <c r="Y222" s="5">
        <f t="shared" si="292"/>
        <v>2.7844839400208463E-2</v>
      </c>
      <c r="Z222" s="5">
        <f t="shared" si="293"/>
        <v>8.631983543165498E-3</v>
      </c>
      <c r="AA222" s="5">
        <f t="shared" si="294"/>
        <v>1.5700702356542633E-2</v>
      </c>
      <c r="AB222" s="5">
        <f t="shared" si="295"/>
        <v>1.4278992380837146E-2</v>
      </c>
      <c r="AC222" s="5">
        <f t="shared" si="296"/>
        <v>9.1798291774421181E-4</v>
      </c>
      <c r="AD222" s="5">
        <f t="shared" si="297"/>
        <v>2.9107208431437371E-2</v>
      </c>
      <c r="AE222" s="5">
        <f t="shared" si="298"/>
        <v>2.714950258898961E-2</v>
      </c>
      <c r="AF222" s="5">
        <f t="shared" si="299"/>
        <v>1.2661734507549855E-2</v>
      </c>
      <c r="AG222" s="5">
        <f t="shared" si="300"/>
        <v>3.9367086060893034E-3</v>
      </c>
      <c r="AH222" s="5">
        <f t="shared" si="301"/>
        <v>2.0128524185453337E-3</v>
      </c>
      <c r="AI222" s="5">
        <f t="shared" si="302"/>
        <v>3.6611743469146855E-3</v>
      </c>
      <c r="AJ222" s="5">
        <f t="shared" si="303"/>
        <v>3.3296523567766709E-3</v>
      </c>
      <c r="AK222" s="5">
        <f t="shared" si="304"/>
        <v>2.0187666153859852E-3</v>
      </c>
      <c r="AL222" s="5">
        <f t="shared" si="305"/>
        <v>6.229660642969219E-5</v>
      </c>
      <c r="AM222" s="5">
        <f t="shared" si="306"/>
        <v>1.0588611846316272E-2</v>
      </c>
      <c r="AN222" s="5">
        <f t="shared" si="307"/>
        <v>9.8764381824015951E-3</v>
      </c>
      <c r="AO222" s="5">
        <f t="shared" si="308"/>
        <v>4.6060821090885109E-3</v>
      </c>
      <c r="AP222" s="5">
        <f t="shared" si="309"/>
        <v>1.4320947156482079E-3</v>
      </c>
      <c r="AQ222" s="5">
        <f t="shared" si="310"/>
        <v>3.3394355973498407E-4</v>
      </c>
      <c r="AR222" s="5">
        <f t="shared" si="311"/>
        <v>3.7549421530597756E-4</v>
      </c>
      <c r="AS222" s="5">
        <f t="shared" si="312"/>
        <v>6.8298588402552704E-4</v>
      </c>
      <c r="AT222" s="5">
        <f t="shared" si="313"/>
        <v>6.211410173097081E-4</v>
      </c>
      <c r="AU222" s="5">
        <f t="shared" si="314"/>
        <v>3.7659749872675141E-4</v>
      </c>
      <c r="AV222" s="5">
        <f t="shared" si="315"/>
        <v>1.7124816116015278E-4</v>
      </c>
      <c r="AW222" s="5">
        <f t="shared" si="316"/>
        <v>2.9358352923389602E-6</v>
      </c>
      <c r="AX222" s="5">
        <f t="shared" si="317"/>
        <v>3.2099351235750622E-3</v>
      </c>
      <c r="AY222" s="5">
        <f t="shared" si="318"/>
        <v>2.9940398493819523E-3</v>
      </c>
      <c r="AZ222" s="5">
        <f t="shared" si="319"/>
        <v>1.3963326787899608E-3</v>
      </c>
      <c r="BA222" s="5">
        <f t="shared" si="320"/>
        <v>4.3413916713215572E-4</v>
      </c>
      <c r="BB222" s="5">
        <f t="shared" si="321"/>
        <v>1.0123490947096471E-4</v>
      </c>
      <c r="BC222" s="5">
        <f t="shared" si="322"/>
        <v>1.8885201191671687E-5</v>
      </c>
      <c r="BD222" s="5">
        <f t="shared" si="323"/>
        <v>5.8373175809774438E-5</v>
      </c>
      <c r="BE222" s="5">
        <f t="shared" si="324"/>
        <v>1.0617488488159312E-4</v>
      </c>
      <c r="BF222" s="5">
        <f t="shared" si="325"/>
        <v>9.6560672117242447E-5</v>
      </c>
      <c r="BG222" s="5">
        <f t="shared" si="326"/>
        <v>5.8544688857016358E-5</v>
      </c>
      <c r="BH222" s="5">
        <f t="shared" si="327"/>
        <v>2.662171242866295E-5</v>
      </c>
      <c r="BI222" s="5">
        <f t="shared" si="328"/>
        <v>9.6844388308606189E-6</v>
      </c>
      <c r="BJ222" s="8">
        <f t="shared" si="329"/>
        <v>0.57954642302513781</v>
      </c>
      <c r="BK222" s="8">
        <f t="shared" si="330"/>
        <v>0.23066050636971494</v>
      </c>
      <c r="BL222" s="8">
        <f t="shared" si="331"/>
        <v>0.18137785031527209</v>
      </c>
      <c r="BM222" s="8">
        <f t="shared" si="332"/>
        <v>0.51616532182982011</v>
      </c>
      <c r="BN222" s="8">
        <f t="shared" si="333"/>
        <v>0.48106033740938059</v>
      </c>
    </row>
    <row r="223" spans="1:66" x14ac:dyDescent="0.25">
      <c r="A223" t="s">
        <v>69</v>
      </c>
      <c r="B223" t="s">
        <v>260</v>
      </c>
      <c r="C223" t="s">
        <v>75</v>
      </c>
      <c r="D223" s="15">
        <v>44217</v>
      </c>
      <c r="E223">
        <f>VLOOKUP(A223,home!$A$2:$E$405,3,FALSE)</f>
        <v>1.3729729729729701</v>
      </c>
      <c r="F223">
        <f>VLOOKUP(B223,home!$B$2:$E$405,3,FALSE)</f>
        <v>1.53</v>
      </c>
      <c r="G223">
        <f>VLOOKUP(C223,away!$B$2:$E$405,4,FALSE)</f>
        <v>1.02</v>
      </c>
      <c r="H223">
        <f>VLOOKUP(A223,away!$A$2:$E$405,3,FALSE)</f>
        <v>1.34594594594595</v>
      </c>
      <c r="I223">
        <f>VLOOKUP(C223,away!$B$2:$E$405,3,FALSE)</f>
        <v>0.36</v>
      </c>
      <c r="J223">
        <f>VLOOKUP(B223,home!$B$2:$E$405,4,FALSE)</f>
        <v>0.67</v>
      </c>
      <c r="K223" s="3">
        <f t="shared" si="334"/>
        <v>2.1426616216216172</v>
      </c>
      <c r="L223" s="3">
        <f t="shared" si="335"/>
        <v>0.32464216216216313</v>
      </c>
      <c r="M223" s="5">
        <f t="shared" si="280"/>
        <v>8.4813225794832775E-2</v>
      </c>
      <c r="N223" s="5">
        <f t="shared" si="281"/>
        <v>0.18172604391651673</v>
      </c>
      <c r="O223" s="5">
        <f t="shared" si="282"/>
        <v>2.7533949001982257E-2</v>
      </c>
      <c r="P223" s="5">
        <f t="shared" si="283"/>
        <v>5.8995935818234202E-2</v>
      </c>
      <c r="Q223" s="5">
        <f t="shared" si="284"/>
        <v>0.19468870997452256</v>
      </c>
      <c r="R223" s="5">
        <f t="shared" si="285"/>
        <v>4.4693403684331256E-3</v>
      </c>
      <c r="S223" s="5">
        <f t="shared" si="286"/>
        <v>1.02593681894872E-2</v>
      </c>
      <c r="T223" s="5">
        <f t="shared" si="287"/>
        <v>6.3204163754691289E-2</v>
      </c>
      <c r="U223" s="5">
        <f t="shared" si="288"/>
        <v>9.576284081405876E-3</v>
      </c>
      <c r="V223" s="5">
        <f t="shared" si="289"/>
        <v>7.9293323203935161E-4</v>
      </c>
      <c r="W223" s="5">
        <f t="shared" si="290"/>
        <v>0.13905067567514373</v>
      </c>
      <c r="X223" s="5">
        <f t="shared" si="291"/>
        <v>4.5141712001288359E-2</v>
      </c>
      <c r="Y223" s="5">
        <f t="shared" si="292"/>
        <v>7.3274514938999596E-3</v>
      </c>
      <c r="Z223" s="5">
        <f t="shared" si="293"/>
        <v>4.8364544021558956E-4</v>
      </c>
      <c r="AA223" s="5">
        <f t="shared" si="294"/>
        <v>1.0362885232222359E-3</v>
      </c>
      <c r="AB223" s="5">
        <f t="shared" si="295"/>
        <v>1.1102078238176137E-3</v>
      </c>
      <c r="AC223" s="5">
        <f t="shared" si="296"/>
        <v>3.4472688094293544E-5</v>
      </c>
      <c r="AD223" s="5">
        <f t="shared" si="297"/>
        <v>7.4484636557421241E-2</v>
      </c>
      <c r="AE223" s="5">
        <f t="shared" si="298"/>
        <v>2.4180853459864128E-2</v>
      </c>
      <c r="AF223" s="5">
        <f t="shared" si="299"/>
        <v>3.9250622750683561E-3</v>
      </c>
      <c r="AG223" s="5">
        <f t="shared" si="300"/>
        <v>4.2474690119977674E-4</v>
      </c>
      <c r="AH223" s="5">
        <f t="shared" si="301"/>
        <v>3.9252925357865037E-5</v>
      </c>
      <c r="AI223" s="5">
        <f t="shared" si="302"/>
        <v>8.4105736700675393E-5</v>
      </c>
      <c r="AJ223" s="5">
        <f t="shared" si="303"/>
        <v>9.0105067093374983E-5</v>
      </c>
      <c r="AK223" s="5">
        <f t="shared" si="304"/>
        <v>6.4354889724871808E-5</v>
      </c>
      <c r="AL223" s="5">
        <f t="shared" si="305"/>
        <v>9.5916573163373666E-7</v>
      </c>
      <c r="AM223" s="5">
        <f t="shared" si="306"/>
        <v>3.1919074430404232E-2</v>
      </c>
      <c r="AN223" s="5">
        <f t="shared" si="307"/>
        <v>1.0362277337301443E-2</v>
      </c>
      <c r="AO223" s="5">
        <f t="shared" si="308"/>
        <v>1.6820160598527614E-3</v>
      </c>
      <c r="AP223" s="5">
        <f t="shared" si="309"/>
        <v>1.8201777682069428E-4</v>
      </c>
      <c r="AQ223" s="5">
        <f t="shared" si="310"/>
        <v>1.4772661154755057E-5</v>
      </c>
      <c r="AR223" s="5">
        <f t="shared" si="311"/>
        <v>2.5486309118734634E-6</v>
      </c>
      <c r="AS223" s="5">
        <f t="shared" si="312"/>
        <v>5.4608536425497751E-6</v>
      </c>
      <c r="AT223" s="5">
        <f t="shared" si="313"/>
        <v>5.8503807605920095E-6</v>
      </c>
      <c r="AU223" s="5">
        <f t="shared" si="314"/>
        <v>4.1784621091979952E-6</v>
      </c>
      <c r="AV223" s="5">
        <f t="shared" si="315"/>
        <v>2.2382575996946643E-6</v>
      </c>
      <c r="AW223" s="5">
        <f t="shared" si="316"/>
        <v>1.853316816392916E-8</v>
      </c>
      <c r="AX223" s="5">
        <f t="shared" si="317"/>
        <v>1.1398629296618496E-2</v>
      </c>
      <c r="AY223" s="5">
        <f t="shared" si="318"/>
        <v>3.7004756605392049E-3</v>
      </c>
      <c r="AZ223" s="5">
        <f t="shared" si="319"/>
        <v>6.0066520973295302E-4</v>
      </c>
      <c r="BA223" s="5">
        <f t="shared" si="320"/>
        <v>6.5000417474431687E-5</v>
      </c>
      <c r="BB223" s="5">
        <f t="shared" si="321"/>
        <v>5.2754690175856872E-6</v>
      </c>
      <c r="BC223" s="5">
        <f t="shared" si="322"/>
        <v>3.4252793365770425E-7</v>
      </c>
      <c r="BD223" s="5">
        <f t="shared" si="323"/>
        <v>1.3789884163065429E-7</v>
      </c>
      <c r="BE223" s="5">
        <f t="shared" si="324"/>
        <v>2.9547055562808026E-7</v>
      </c>
      <c r="BF223" s="5">
        <f t="shared" si="325"/>
        <v>3.1654670993175142E-7</v>
      </c>
      <c r="BG223" s="5">
        <f t="shared" si="326"/>
        <v>2.2608416227378472E-7</v>
      </c>
      <c r="BH223" s="5">
        <f t="shared" si="327"/>
        <v>1.211054644401281E-7</v>
      </c>
      <c r="BI223" s="5">
        <f t="shared" si="328"/>
        <v>5.189760616490484E-8</v>
      </c>
      <c r="BJ223" s="8">
        <f t="shared" si="329"/>
        <v>0.79408460285646632</v>
      </c>
      <c r="BK223" s="8">
        <f t="shared" si="330"/>
        <v>0.15859737054895867</v>
      </c>
      <c r="BL223" s="8">
        <f t="shared" si="331"/>
        <v>4.4025314006101865E-2</v>
      </c>
      <c r="BM223" s="8">
        <f t="shared" si="332"/>
        <v>0.4412632708498499</v>
      </c>
      <c r="BN223" s="8">
        <f t="shared" si="333"/>
        <v>0.5522272048745217</v>
      </c>
    </row>
    <row r="224" spans="1:66" x14ac:dyDescent="0.25">
      <c r="A224" t="s">
        <v>32</v>
      </c>
      <c r="B224" t="s">
        <v>209</v>
      </c>
      <c r="C224" t="s">
        <v>308</v>
      </c>
      <c r="D224" s="15">
        <v>44217</v>
      </c>
      <c r="E224">
        <f>VLOOKUP(A224,home!$A$2:$E$405,3,FALSE)</f>
        <v>1.2734375</v>
      </c>
      <c r="F224">
        <f>VLOOKUP(B224,home!$B$2:$E$405,3,FALSE)</f>
        <v>0.79</v>
      </c>
      <c r="G224">
        <f>VLOOKUP(C224,away!$B$2:$E$405,4,FALSE)</f>
        <v>1.05</v>
      </c>
      <c r="H224">
        <f>VLOOKUP(A224,away!$A$2:$E$405,3,FALSE)</f>
        <v>1.1484375</v>
      </c>
      <c r="I224">
        <f>VLOOKUP(C224,away!$B$2:$E$405,3,FALSE)</f>
        <v>0.39</v>
      </c>
      <c r="J224">
        <f>VLOOKUP(B224,home!$B$2:$E$405,4,FALSE)</f>
        <v>1.24</v>
      </c>
      <c r="K224" s="3">
        <f t="shared" si="334"/>
        <v>1.0563164062500001</v>
      </c>
      <c r="L224" s="3">
        <f t="shared" si="335"/>
        <v>0.55538437500000004</v>
      </c>
      <c r="M224" s="5">
        <f t="shared" si="280"/>
        <v>0.19954793790832659</v>
      </c>
      <c r="N224" s="5">
        <f t="shared" si="281"/>
        <v>0.21078576064592172</v>
      </c>
      <c r="O224" s="5">
        <f t="shared" si="282"/>
        <v>0.11082580677775476</v>
      </c>
      <c r="P224" s="5">
        <f t="shared" si="283"/>
        <v>0.11706711793523482</v>
      </c>
      <c r="Q224" s="5">
        <f t="shared" si="284"/>
        <v>0.11132822858708635</v>
      </c>
      <c r="R224" s="5">
        <f t="shared" si="285"/>
        <v>3.0775460715567044E-2</v>
      </c>
      <c r="S224" s="5">
        <f t="shared" si="286"/>
        <v>1.716969647157942E-2</v>
      </c>
      <c r="T224" s="5">
        <f t="shared" si="287"/>
        <v>6.1829958653696088E-2</v>
      </c>
      <c r="U224" s="5">
        <f t="shared" si="288"/>
        <v>3.2508624063755841E-2</v>
      </c>
      <c r="V224" s="5">
        <f t="shared" si="289"/>
        <v>1.1192002298459573E-3</v>
      </c>
      <c r="W224" s="5">
        <f t="shared" si="290"/>
        <v>3.9199278111763193E-2</v>
      </c>
      <c r="X224" s="5">
        <f t="shared" si="291"/>
        <v>2.1770666574552778E-2</v>
      </c>
      <c r="Y224" s="5">
        <f t="shared" si="292"/>
        <v>6.0455440244206928E-3</v>
      </c>
      <c r="Z224" s="5">
        <f t="shared" si="293"/>
        <v>5.6974033382840867E-3</v>
      </c>
      <c r="AA224" s="5">
        <f t="shared" si="294"/>
        <v>6.0182606192530005E-3</v>
      </c>
      <c r="AB224" s="5">
        <f t="shared" si="295"/>
        <v>3.1785937146026145E-3</v>
      </c>
      <c r="AC224" s="5">
        <f t="shared" si="296"/>
        <v>4.103698924237651E-5</v>
      </c>
      <c r="AD224" s="5">
        <f t="shared" si="297"/>
        <v>1.0351710145652998E-2</v>
      </c>
      <c r="AE224" s="5">
        <f t="shared" si="298"/>
        <v>5.7491780694246489E-3</v>
      </c>
      <c r="AF224" s="5">
        <f t="shared" si="299"/>
        <v>1.5965018344255577E-3</v>
      </c>
      <c r="AG224" s="5">
        <f t="shared" si="300"/>
        <v>2.9555739116626399E-4</v>
      </c>
      <c r="AH224" s="5">
        <f t="shared" si="301"/>
        <v>7.9106219803895517E-4</v>
      </c>
      <c r="AI224" s="5">
        <f t="shared" si="302"/>
        <v>8.3561197815273502E-4</v>
      </c>
      <c r="AJ224" s="5">
        <f t="shared" si="303"/>
        <v>4.4133532089087534E-4</v>
      </c>
      <c r="AK224" s="5">
        <f t="shared" si="304"/>
        <v>1.5539658003821332E-4</v>
      </c>
      <c r="AL224" s="5">
        <f t="shared" si="305"/>
        <v>9.6299307518803402E-7</v>
      </c>
      <c r="AM224" s="5">
        <f t="shared" si="306"/>
        <v>2.1869362519195685E-3</v>
      </c>
      <c r="AN224" s="5">
        <f t="shared" si="307"/>
        <v>1.2145902234371921E-3</v>
      </c>
      <c r="AO224" s="5">
        <f t="shared" si="308"/>
        <v>3.3728221606238765E-4</v>
      </c>
      <c r="AP224" s="5">
        <f t="shared" si="309"/>
        <v>6.2440424255474724E-5</v>
      </c>
      <c r="AQ224" s="5">
        <f t="shared" si="310"/>
        <v>8.6696089999654161E-6</v>
      </c>
      <c r="AR224" s="5">
        <f t="shared" si="311"/>
        <v>8.7868716888798317E-5</v>
      </c>
      <c r="AS224" s="5">
        <f t="shared" si="312"/>
        <v>9.2817167245774131E-5</v>
      </c>
      <c r="AT224" s="5">
        <f t="shared" si="313"/>
        <v>4.9022148271680672E-5</v>
      </c>
      <c r="AU224" s="5">
        <f t="shared" si="314"/>
        <v>1.7260966496332125E-5</v>
      </c>
      <c r="AV224" s="5">
        <f t="shared" si="315"/>
        <v>4.5582605244518027E-6</v>
      </c>
      <c r="AW224" s="5">
        <f t="shared" si="316"/>
        <v>1.56930856767698E-8</v>
      </c>
      <c r="AX224" s="5">
        <f t="shared" si="317"/>
        <v>3.8501610705425371E-4</v>
      </c>
      <c r="AY224" s="5">
        <f t="shared" si="318"/>
        <v>2.138319299812598E-4</v>
      </c>
      <c r="AZ224" s="5">
        <f t="shared" si="319"/>
        <v>5.9379456393842866E-5</v>
      </c>
      <c r="BA224" s="5">
        <f t="shared" si="320"/>
        <v>1.0992807425711393E-5</v>
      </c>
      <c r="BB224" s="5">
        <f t="shared" si="321"/>
        <v>1.5263083704060201E-6</v>
      </c>
      <c r="BC224" s="5">
        <f t="shared" si="322"/>
        <v>1.695375640710433E-7</v>
      </c>
      <c r="BD224" s="5">
        <f t="shared" si="323"/>
        <v>8.1334854018895286E-6</v>
      </c>
      <c r="BE224" s="5">
        <f t="shared" si="324"/>
        <v>8.5915340700107852E-6</v>
      </c>
      <c r="BF224" s="5">
        <f t="shared" si="325"/>
        <v>4.537689196504115E-6</v>
      </c>
      <c r="BG224" s="5">
        <f t="shared" si="326"/>
        <v>1.5977451815768922E-6</v>
      </c>
      <c r="BH224" s="5">
        <f t="shared" si="327"/>
        <v>4.2193111207663925E-7</v>
      </c>
      <c r="BI224" s="5">
        <f t="shared" si="328"/>
        <v>8.9138551198772336E-8</v>
      </c>
      <c r="BJ224" s="8">
        <f t="shared" si="329"/>
        <v>0.47343321890957452</v>
      </c>
      <c r="BK224" s="8">
        <f t="shared" si="330"/>
        <v>0.33515978445728556</v>
      </c>
      <c r="BL224" s="8">
        <f t="shared" si="331"/>
        <v>0.18580505075099432</v>
      </c>
      <c r="BM224" s="8">
        <f t="shared" si="332"/>
        <v>0.21955132864935162</v>
      </c>
      <c r="BN224" s="8">
        <f t="shared" si="333"/>
        <v>0.78033031256989127</v>
      </c>
    </row>
    <row r="225" spans="1:66" x14ac:dyDescent="0.25">
      <c r="A225" t="s">
        <v>340</v>
      </c>
      <c r="B225" t="s">
        <v>428</v>
      </c>
      <c r="C225" t="s">
        <v>405</v>
      </c>
      <c r="D225" s="15">
        <v>44217</v>
      </c>
      <c r="E225">
        <f>VLOOKUP(A225,home!$A$2:$E$405,3,FALSE)</f>
        <v>1.3350515463917501</v>
      </c>
      <c r="F225">
        <f>VLOOKUP(B225,home!$B$2:$E$405,3,FALSE)</f>
        <v>1.1200000000000001</v>
      </c>
      <c r="G225">
        <f>VLOOKUP(C225,away!$B$2:$E$405,4,FALSE)</f>
        <v>1.1200000000000001</v>
      </c>
      <c r="H225">
        <f>VLOOKUP(A225,away!$A$2:$E$405,3,FALSE)</f>
        <v>1.1340206185567001</v>
      </c>
      <c r="I225">
        <f>VLOOKUP(C225,away!$B$2:$E$405,3,FALSE)</f>
        <v>0.6</v>
      </c>
      <c r="J225">
        <f>VLOOKUP(B225,home!$B$2:$E$405,4,FALSE)</f>
        <v>1.23</v>
      </c>
      <c r="K225" s="3">
        <f t="shared" si="334"/>
        <v>1.6746886597938115</v>
      </c>
      <c r="L225" s="3">
        <f t="shared" si="335"/>
        <v>0.83690721649484467</v>
      </c>
      <c r="M225" s="5">
        <f t="shared" si="280"/>
        <v>8.1138648617671394E-2</v>
      </c>
      <c r="N225" s="5">
        <f t="shared" si="281"/>
        <v>0.13588197471100916</v>
      </c>
      <c r="O225" s="5">
        <f t="shared" si="282"/>
        <v>6.7905520564768646E-2</v>
      </c>
      <c r="P225" s="5">
        <f t="shared" si="283"/>
        <v>0.11372060522721353</v>
      </c>
      <c r="Q225" s="5">
        <f t="shared" si="284"/>
        <v>0.11378000105945825</v>
      </c>
      <c r="R225" s="5">
        <f t="shared" si="285"/>
        <v>2.8415310100246977E-2</v>
      </c>
      <c r="S225" s="5">
        <f t="shared" si="286"/>
        <v>3.9846535139442682E-2</v>
      </c>
      <c r="T225" s="5">
        <f t="shared" si="287"/>
        <v>9.5223303979451668E-2</v>
      </c>
      <c r="U225" s="5">
        <f t="shared" si="288"/>
        <v>4.7586797589408175E-2</v>
      </c>
      <c r="V225" s="5">
        <f t="shared" si="289"/>
        <v>6.2052523255825163E-3</v>
      </c>
      <c r="W225" s="5">
        <f t="shared" si="290"/>
        <v>6.3515359161867541E-2</v>
      </c>
      <c r="X225" s="5">
        <f t="shared" si="291"/>
        <v>5.3156462440828889E-2</v>
      </c>
      <c r="Y225" s="5">
        <f t="shared" si="292"/>
        <v>2.2243513510033432E-2</v>
      </c>
      <c r="Z225" s="5">
        <f t="shared" si="293"/>
        <v>7.9269926939451816E-3</v>
      </c>
      <c r="AA225" s="5">
        <f t="shared" si="294"/>
        <v>1.3275244770818394E-2</v>
      </c>
      <c r="AB225" s="5">
        <f t="shared" si="295"/>
        <v>1.111595093683833E-2</v>
      </c>
      <c r="AC225" s="5">
        <f t="shared" si="296"/>
        <v>5.4356421236593751E-4</v>
      </c>
      <c r="AD225" s="5">
        <f t="shared" si="297"/>
        <v>2.6592112927777641E-2</v>
      </c>
      <c r="AE225" s="5">
        <f t="shared" si="298"/>
        <v>2.2255131211102955E-2</v>
      </c>
      <c r="AF225" s="5">
        <f t="shared" si="299"/>
        <v>9.3127399573058583E-3</v>
      </c>
      <c r="AG225" s="5">
        <f t="shared" si="300"/>
        <v>2.5979664252030548E-3</v>
      </c>
      <c r="AH225" s="5">
        <f t="shared" si="301"/>
        <v>1.6585393476661577E-3</v>
      </c>
      <c r="AI225" s="5">
        <f t="shared" si="302"/>
        <v>2.7775370373583404E-3</v>
      </c>
      <c r="AJ225" s="5">
        <f t="shared" si="303"/>
        <v>2.3257548893106566E-3</v>
      </c>
      <c r="AK225" s="5">
        <f t="shared" si="304"/>
        <v>1.2983051128628562E-3</v>
      </c>
      <c r="AL225" s="5">
        <f t="shared" si="305"/>
        <v>3.0473493095198195E-5</v>
      </c>
      <c r="AM225" s="5">
        <f t="shared" si="306"/>
        <v>8.9067019920211227E-3</v>
      </c>
      <c r="AN225" s="5">
        <f t="shared" si="307"/>
        <v>7.4540831722914851E-3</v>
      </c>
      <c r="AO225" s="5">
        <f t="shared" si="308"/>
        <v>3.1191879996217645E-3</v>
      </c>
      <c r="AP225" s="5">
        <f t="shared" si="309"/>
        <v>8.7015698216252445E-4</v>
      </c>
      <c r="AQ225" s="5">
        <f t="shared" si="310"/>
        <v>1.820601644637981E-4</v>
      </c>
      <c r="AR225" s="5">
        <f t="shared" si="311"/>
        <v>2.7760870978049202E-4</v>
      </c>
      <c r="AS225" s="5">
        <f t="shared" si="312"/>
        <v>4.6490815812938148E-4</v>
      </c>
      <c r="AT225" s="5">
        <f t="shared" si="313"/>
        <v>3.8928821013245164E-4</v>
      </c>
      <c r="AU225" s="5">
        <f t="shared" si="314"/>
        <v>2.1731218363341573E-4</v>
      </c>
      <c r="AV225" s="5">
        <f t="shared" si="315"/>
        <v>9.0982562391477928E-5</v>
      </c>
      <c r="AW225" s="5">
        <f t="shared" si="316"/>
        <v>1.1863999795456629E-6</v>
      </c>
      <c r="AX225" s="5">
        <f t="shared" si="317"/>
        <v>2.485992137033456E-3</v>
      </c>
      <c r="AY225" s="5">
        <f t="shared" si="318"/>
        <v>2.0805447596327397E-3</v>
      </c>
      <c r="AZ225" s="5">
        <f t="shared" si="319"/>
        <v>8.7061146178858597E-4</v>
      </c>
      <c r="BA225" s="5">
        <f t="shared" si="320"/>
        <v>2.4287367171133109E-4</v>
      </c>
      <c r="BB225" s="5">
        <f t="shared" si="321"/>
        <v>5.0815682137953193E-5</v>
      </c>
      <c r="BC225" s="5">
        <f t="shared" si="322"/>
        <v>8.5056022184722443E-6</v>
      </c>
      <c r="BD225" s="5">
        <f t="shared" si="323"/>
        <v>3.87221220961861E-5</v>
      </c>
      <c r="BE225" s="5">
        <f t="shared" si="324"/>
        <v>6.4847498757634244E-5</v>
      </c>
      <c r="BF225" s="5">
        <f t="shared" si="325"/>
        <v>5.4299685392701683E-5</v>
      </c>
      <c r="BG225" s="5">
        <f t="shared" si="326"/>
        <v>3.0311689119176397E-5</v>
      </c>
      <c r="BH225" s="5">
        <f t="shared" si="327"/>
        <v>1.2690660506770047E-5</v>
      </c>
      <c r="BI225" s="5">
        <f t="shared" si="328"/>
        <v>4.2505810471961957E-6</v>
      </c>
      <c r="BJ225" s="8">
        <f t="shared" si="329"/>
        <v>0.57083009900912163</v>
      </c>
      <c r="BK225" s="8">
        <f t="shared" si="330"/>
        <v>0.24356562377500399</v>
      </c>
      <c r="BL225" s="8">
        <f t="shared" si="331"/>
        <v>0.17800418241026544</v>
      </c>
      <c r="BM225" s="8">
        <f t="shared" si="332"/>
        <v>0.45740547924831504</v>
      </c>
      <c r="BN225" s="8">
        <f t="shared" si="333"/>
        <v>0.54084206028036796</v>
      </c>
    </row>
    <row r="226" spans="1:66" x14ac:dyDescent="0.25">
      <c r="A226" t="s">
        <v>340</v>
      </c>
      <c r="B226" t="s">
        <v>377</v>
      </c>
      <c r="C226" t="s">
        <v>353</v>
      </c>
      <c r="D226" s="15">
        <v>44217</v>
      </c>
      <c r="E226">
        <f>VLOOKUP(A226,home!$A$2:$E$405,3,FALSE)</f>
        <v>1.3350515463917501</v>
      </c>
      <c r="F226">
        <f>VLOOKUP(B226,home!$B$2:$E$405,3,FALSE)</f>
        <v>0.37</v>
      </c>
      <c r="G226">
        <f>VLOOKUP(C226,away!$B$2:$E$405,4,FALSE)</f>
        <v>0.47</v>
      </c>
      <c r="H226">
        <f>VLOOKUP(A226,away!$A$2:$E$405,3,FALSE)</f>
        <v>1.1340206185567001</v>
      </c>
      <c r="I226">
        <f>VLOOKUP(C226,away!$B$2:$E$405,3,FALSE)</f>
        <v>1.1200000000000001</v>
      </c>
      <c r="J226">
        <f>VLOOKUP(B226,home!$B$2:$E$405,4,FALSE)</f>
        <v>0.88</v>
      </c>
      <c r="K226" s="3">
        <f t="shared" si="334"/>
        <v>0.23216546391752532</v>
      </c>
      <c r="L226" s="3">
        <f t="shared" si="335"/>
        <v>1.1176907216494838</v>
      </c>
      <c r="M226" s="5">
        <f t="shared" si="280"/>
        <v>0.25927754581799339</v>
      </c>
      <c r="N226" s="5">
        <f t="shared" si="281"/>
        <v>6.0195291708231846E-2</v>
      </c>
      <c r="O226" s="5">
        <f t="shared" si="282"/>
        <v>0.28979210729282012</v>
      </c>
      <c r="P226" s="5">
        <f t="shared" si="283"/>
        <v>6.7279719029274834E-2</v>
      </c>
      <c r="Q226" s="5">
        <f t="shared" si="284"/>
        <v>6.9876339125462062E-3</v>
      </c>
      <c r="R226" s="5">
        <f t="shared" si="285"/>
        <v>0.16194897476421843</v>
      </c>
      <c r="S226" s="5">
        <f t="shared" si="286"/>
        <v>4.3645898629375585E-3</v>
      </c>
      <c r="T226" s="5">
        <f t="shared" si="287"/>
        <v>7.8100135903361742E-3</v>
      </c>
      <c r="U226" s="5">
        <f t="shared" si="288"/>
        <v>3.7598958857102363E-2</v>
      </c>
      <c r="V226" s="5">
        <f t="shared" si="289"/>
        <v>1.2584042955463047E-4</v>
      </c>
      <c r="W226" s="5">
        <f t="shared" si="290"/>
        <v>5.4076242299737408E-4</v>
      </c>
      <c r="X226" s="5">
        <f t="shared" si="291"/>
        <v>6.044051428008584E-4</v>
      </c>
      <c r="Y226" s="5">
        <f t="shared" si="292"/>
        <v>3.3776901011287546E-4</v>
      </c>
      <c r="Z226" s="5">
        <f t="shared" si="293"/>
        <v>6.0336288824871097E-2</v>
      </c>
      <c r="AA226" s="5">
        <f t="shared" si="294"/>
        <v>1.4008002486087993E-2</v>
      </c>
      <c r="AB226" s="5">
        <f t="shared" si="295"/>
        <v>1.6260871978702332E-3</v>
      </c>
      <c r="AC226" s="5">
        <f t="shared" si="296"/>
        <v>2.0408894058507483E-6</v>
      </c>
      <c r="AD226" s="5">
        <f t="shared" si="297"/>
        <v>3.1386589701087597E-5</v>
      </c>
      <c r="AE226" s="5">
        <f t="shared" si="298"/>
        <v>3.5080500093124853E-5</v>
      </c>
      <c r="AF226" s="5">
        <f t="shared" si="299"/>
        <v>1.9604574732454757E-5</v>
      </c>
      <c r="AG226" s="5">
        <f t="shared" si="300"/>
        <v>7.303950426782862E-6</v>
      </c>
      <c r="AH226" s="5">
        <f t="shared" si="301"/>
        <v>1.6859327549580465E-2</v>
      </c>
      <c r="AI226" s="5">
        <f t="shared" si="302"/>
        <v>3.9141536018858633E-3</v>
      </c>
      <c r="AJ226" s="5">
        <f t="shared" si="303"/>
        <v>4.5436564341314202E-4</v>
      </c>
      <c r="AK226" s="5">
        <f t="shared" si="304"/>
        <v>3.5162670130398994E-5</v>
      </c>
      <c r="AL226" s="5">
        <f t="shared" si="305"/>
        <v>2.1183549136468719E-8</v>
      </c>
      <c r="AM226" s="5">
        <f t="shared" si="306"/>
        <v>1.4573764317484052E-6</v>
      </c>
      <c r="AN226" s="5">
        <f t="shared" si="307"/>
        <v>1.6288961157158245E-6</v>
      </c>
      <c r="AO226" s="5">
        <f t="shared" si="308"/>
        <v>9.103010375332309E-7</v>
      </c>
      <c r="AP226" s="5">
        <f t="shared" si="309"/>
        <v>3.3914500785293011E-7</v>
      </c>
      <c r="AQ226" s="5">
        <f t="shared" si="310"/>
        <v>9.4764807142740328E-8</v>
      </c>
      <c r="AR226" s="5">
        <f t="shared" si="311"/>
        <v>3.7687027950831222E-3</v>
      </c>
      <c r="AS226" s="5">
        <f t="shared" si="312"/>
        <v>8.7496263278774718E-4</v>
      </c>
      <c r="AT226" s="5">
        <f t="shared" si="313"/>
        <v>1.0156805277583333E-4</v>
      </c>
      <c r="AU226" s="5">
        <f t="shared" si="314"/>
        <v>7.8601980306336793E-6</v>
      </c>
      <c r="AV226" s="5">
        <f t="shared" si="315"/>
        <v>4.5621663056642173E-7</v>
      </c>
      <c r="AW226" s="5">
        <f t="shared" si="316"/>
        <v>1.5269171941339533E-10</v>
      </c>
      <c r="AX226" s="5">
        <f t="shared" si="317"/>
        <v>5.6392079229889343E-8</v>
      </c>
      <c r="AY226" s="5">
        <f t="shared" si="318"/>
        <v>6.3028903729769885E-8</v>
      </c>
      <c r="AZ226" s="5">
        <f t="shared" si="319"/>
        <v>3.5223410447251186E-8</v>
      </c>
      <c r="BA226" s="5">
        <f t="shared" si="320"/>
        <v>1.3122959680581376E-8</v>
      </c>
      <c r="BB226" s="5">
        <f t="shared" si="321"/>
        <v>3.6668525688915197E-9</v>
      </c>
      <c r="BC226" s="5">
        <f t="shared" si="322"/>
        <v>8.1968141878132517E-10</v>
      </c>
      <c r="BD226" s="5">
        <f t="shared" si="323"/>
        <v>7.0204069111981353E-4</v>
      </c>
      <c r="BE226" s="5">
        <f t="shared" si="324"/>
        <v>1.6298960274281157E-4</v>
      </c>
      <c r="BF226" s="5">
        <f t="shared" si="325"/>
        <v>1.8920278367259001E-5</v>
      </c>
      <c r="BG226" s="5">
        <f t="shared" si="326"/>
        <v>1.4642117348611347E-6</v>
      </c>
      <c r="BH226" s="5">
        <f t="shared" si="327"/>
        <v>8.4984849174379968E-8</v>
      </c>
      <c r="BI226" s="5">
        <f t="shared" si="328"/>
        <v>3.9461093869061697E-9</v>
      </c>
      <c r="BJ226" s="8">
        <f t="shared" si="329"/>
        <v>7.6573854139265846E-2</v>
      </c>
      <c r="BK226" s="8">
        <f t="shared" si="330"/>
        <v>0.33104982024161916</v>
      </c>
      <c r="BL226" s="8">
        <f t="shared" si="331"/>
        <v>0.53187619367334027</v>
      </c>
      <c r="BM226" s="8">
        <f t="shared" si="332"/>
        <v>0.15435482147779947</v>
      </c>
      <c r="BN226" s="8">
        <f t="shared" si="333"/>
        <v>0.84548127252508487</v>
      </c>
    </row>
    <row r="227" spans="1:66" x14ac:dyDescent="0.25">
      <c r="A227" t="s">
        <v>40</v>
      </c>
      <c r="B227" t="s">
        <v>335</v>
      </c>
      <c r="C227" t="s">
        <v>339</v>
      </c>
      <c r="D227" s="15">
        <v>44217</v>
      </c>
      <c r="E227">
        <f>VLOOKUP(A227,home!$A$2:$E$405,3,FALSE)</f>
        <v>1.56038647342995</v>
      </c>
      <c r="F227">
        <f>VLOOKUP(B227,home!$B$2:$E$405,3,FALSE)</f>
        <v>0.51</v>
      </c>
      <c r="G227">
        <f>VLOOKUP(C227,away!$B$2:$E$405,4,FALSE)</f>
        <v>0.77</v>
      </c>
      <c r="H227">
        <f>VLOOKUP(A227,away!$A$2:$E$405,3,FALSE)</f>
        <v>1.19323671497585</v>
      </c>
      <c r="I227">
        <f>VLOOKUP(C227,away!$B$2:$E$405,3,FALSE)</f>
        <v>0.7</v>
      </c>
      <c r="J227">
        <f>VLOOKUP(B227,home!$B$2:$E$405,4,FALSE)</f>
        <v>1.26</v>
      </c>
      <c r="K227" s="3">
        <f t="shared" si="334"/>
        <v>0.61276376811594135</v>
      </c>
      <c r="L227" s="3">
        <f t="shared" si="335"/>
        <v>1.0524347826086997</v>
      </c>
      <c r="M227" s="5">
        <f t="shared" si="280"/>
        <v>0.18915309776867159</v>
      </c>
      <c r="N227" s="5">
        <f t="shared" si="281"/>
        <v>0.11590616493953426</v>
      </c>
      <c r="O227" s="5">
        <f t="shared" si="282"/>
        <v>0.19907129932993398</v>
      </c>
      <c r="P227" s="5">
        <f t="shared" si="283"/>
        <v>0.12198367950114683</v>
      </c>
      <c r="Q227" s="5">
        <f t="shared" si="284"/>
        <v>3.5511549188108407E-2</v>
      </c>
      <c r="R227" s="5">
        <f t="shared" si="285"/>
        <v>0.10475477981696524</v>
      </c>
      <c r="S227" s="5">
        <f t="shared" si="286"/>
        <v>1.9666632796620002E-2</v>
      </c>
      <c r="T227" s="5">
        <f t="shared" si="287"/>
        <v>3.7373589549885011E-2</v>
      </c>
      <c r="U227" s="5">
        <f t="shared" si="288"/>
        <v>6.4189933608799377E-2</v>
      </c>
      <c r="V227" s="5">
        <f t="shared" si="289"/>
        <v>1.4092101760891835E-3</v>
      </c>
      <c r="W227" s="5">
        <f t="shared" si="290"/>
        <v>7.2533968973799694E-3</v>
      </c>
      <c r="X227" s="5">
        <f t="shared" si="291"/>
        <v>7.6337271868687044E-3</v>
      </c>
      <c r="Y227" s="5">
        <f t="shared" si="292"/>
        <v>4.0170000062031436E-3</v>
      </c>
      <c r="Z227" s="5">
        <f t="shared" si="293"/>
        <v>3.6749191307963336E-2</v>
      </c>
      <c r="AA227" s="5">
        <f t="shared" si="294"/>
        <v>2.2518572941081217E-2</v>
      </c>
      <c r="AB227" s="5">
        <f t="shared" si="295"/>
        <v>6.899282803985299E-3</v>
      </c>
      <c r="AC227" s="5">
        <f t="shared" si="296"/>
        <v>5.6799440670556302E-5</v>
      </c>
      <c r="AD227" s="5">
        <f t="shared" si="297"/>
        <v>1.1111547036197567E-3</v>
      </c>
      <c r="AE227" s="5">
        <f t="shared" si="298"/>
        <v>1.1694178589486926E-3</v>
      </c>
      <c r="AF227" s="5">
        <f t="shared" si="299"/>
        <v>6.153680150806992E-4</v>
      </c>
      <c r="AG227" s="5">
        <f t="shared" si="300"/>
        <v>2.1587823439193427E-4</v>
      </c>
      <c r="AH227" s="5">
        <f t="shared" si="301"/>
        <v>9.669031791310477E-3</v>
      </c>
      <c r="AI227" s="5">
        <f t="shared" si="302"/>
        <v>5.924832354476238E-3</v>
      </c>
      <c r="AJ227" s="5">
        <f t="shared" si="303"/>
        <v>1.8152612994920519E-3</v>
      </c>
      <c r="AK227" s="5">
        <f t="shared" si="304"/>
        <v>3.7077545133059676E-4</v>
      </c>
      <c r="AL227" s="5">
        <f t="shared" si="305"/>
        <v>1.4651845194890796E-6</v>
      </c>
      <c r="AM227" s="5">
        <f t="shared" si="306"/>
        <v>1.3617506862995888E-4</v>
      </c>
      <c r="AN227" s="5">
        <f t="shared" si="307"/>
        <v>1.4331537875029551E-4</v>
      </c>
      <c r="AO227" s="5">
        <f t="shared" si="308"/>
        <v>7.541504473977537E-5</v>
      </c>
      <c r="AP227" s="5">
        <f t="shared" si="309"/>
        <v>2.6456472072043618E-5</v>
      </c>
      <c r="AQ227" s="5">
        <f t="shared" si="310"/>
        <v>6.9609278584335891E-6</v>
      </c>
      <c r="AR227" s="5">
        <f t="shared" si="311"/>
        <v>2.0352050742648902E-3</v>
      </c>
      <c r="AS227" s="5">
        <f t="shared" si="312"/>
        <v>1.2470999301952385E-3</v>
      </c>
      <c r="AT227" s="5">
        <f t="shared" si="313"/>
        <v>3.8208882622178082E-4</v>
      </c>
      <c r="AU227" s="5">
        <f t="shared" si="314"/>
        <v>7.8043396303551849E-5</v>
      </c>
      <c r="AV227" s="5">
        <f t="shared" si="315"/>
        <v>1.1955541398882536E-5</v>
      </c>
      <c r="AW227" s="5">
        <f t="shared" si="316"/>
        <v>2.6246904542134017E-8</v>
      </c>
      <c r="AX227" s="5">
        <f t="shared" si="317"/>
        <v>1.3907191362856748E-5</v>
      </c>
      <c r="AY227" s="5">
        <f t="shared" si="318"/>
        <v>1.4636411918665727E-5</v>
      </c>
      <c r="AZ227" s="5">
        <f t="shared" si="319"/>
        <v>7.7019344978961727E-6</v>
      </c>
      <c r="BA227" s="5">
        <f t="shared" si="320"/>
        <v>2.7019279196532683E-6</v>
      </c>
      <c r="BB227" s="5">
        <f t="shared" si="321"/>
        <v>7.1090073068616577E-7</v>
      </c>
      <c r="BC227" s="5">
        <f t="shared" si="322"/>
        <v>1.4963533119121217E-7</v>
      </c>
      <c r="BD227" s="5">
        <f t="shared" si="323"/>
        <v>3.5698676831634853E-4</v>
      </c>
      <c r="BE227" s="5">
        <f t="shared" si="324"/>
        <v>2.1874855732105831E-4</v>
      </c>
      <c r="BF227" s="5">
        <f t="shared" si="325"/>
        <v>6.7020595126988819E-5</v>
      </c>
      <c r="BG227" s="5">
        <f t="shared" si="326"/>
        <v>1.3689264137128858E-5</v>
      </c>
      <c r="BH227" s="5">
        <f t="shared" si="327"/>
        <v>2.0970712688503742E-6</v>
      </c>
      <c r="BI227" s="5">
        <f t="shared" si="328"/>
        <v>2.5700185854168684E-7</v>
      </c>
      <c r="BJ227" s="8">
        <f t="shared" si="329"/>
        <v>0.21123537747383198</v>
      </c>
      <c r="BK227" s="8">
        <f t="shared" si="330"/>
        <v>0.33228552127963634</v>
      </c>
      <c r="BL227" s="8">
        <f t="shared" si="331"/>
        <v>0.41962696142378764</v>
      </c>
      <c r="BM227" s="8">
        <f t="shared" si="332"/>
        <v>0.23350187077584497</v>
      </c>
      <c r="BN227" s="8">
        <f t="shared" si="333"/>
        <v>0.76638057054436026</v>
      </c>
    </row>
    <row r="228" spans="1:66" x14ac:dyDescent="0.25">
      <c r="A228" t="s">
        <v>40</v>
      </c>
      <c r="B228" t="s">
        <v>42</v>
      </c>
      <c r="C228" t="s">
        <v>320</v>
      </c>
      <c r="D228" s="15">
        <v>44217</v>
      </c>
      <c r="E228">
        <f>VLOOKUP(A228,home!$A$2:$E$405,3,FALSE)</f>
        <v>1.56038647342995</v>
      </c>
      <c r="F228">
        <f>VLOOKUP(B228,home!$B$2:$E$405,3,FALSE)</f>
        <v>1.28</v>
      </c>
      <c r="G228">
        <f>VLOOKUP(C228,away!$B$2:$E$405,4,FALSE)</f>
        <v>1.1499999999999999</v>
      </c>
      <c r="H228">
        <f>VLOOKUP(A228,away!$A$2:$E$405,3,FALSE)</f>
        <v>1.19323671497585</v>
      </c>
      <c r="I228">
        <f>VLOOKUP(C228,away!$B$2:$E$405,3,FALSE)</f>
        <v>1.41</v>
      </c>
      <c r="J228">
        <f>VLOOKUP(B228,home!$B$2:$E$405,4,FALSE)</f>
        <v>1.01</v>
      </c>
      <c r="K228" s="3">
        <f t="shared" si="334"/>
        <v>2.2968888888888861</v>
      </c>
      <c r="L228" s="3">
        <f t="shared" si="335"/>
        <v>1.699288405797108</v>
      </c>
      <c r="M228" s="5">
        <f t="shared" si="280"/>
        <v>1.8385788173440554E-2</v>
      </c>
      <c r="N228" s="5">
        <f t="shared" si="281"/>
        <v>4.2230112569040287E-2</v>
      </c>
      <c r="O228" s="5">
        <f t="shared" si="282"/>
        <v>3.1242756674569116E-2</v>
      </c>
      <c r="P228" s="5">
        <f t="shared" si="283"/>
        <v>7.1761140664076878E-2</v>
      </c>
      <c r="Q228" s="5">
        <f t="shared" si="284"/>
        <v>4.849893816817779E-2</v>
      </c>
      <c r="R228" s="5">
        <f t="shared" si="285"/>
        <v>2.654522709111776E-2</v>
      </c>
      <c r="S228" s="5">
        <f t="shared" si="286"/>
        <v>7.0022308274611367E-2</v>
      </c>
      <c r="T228" s="5">
        <f t="shared" si="287"/>
        <v>8.2413683322655334E-2</v>
      </c>
      <c r="U228" s="5">
        <f t="shared" si="288"/>
        <v>6.097143715862062E-2</v>
      </c>
      <c r="V228" s="5">
        <f t="shared" si="289"/>
        <v>3.0366937442937603E-2</v>
      </c>
      <c r="W228" s="5">
        <f t="shared" si="290"/>
        <v>3.7132224067132215E-2</v>
      </c>
      <c r="X228" s="5">
        <f t="shared" si="291"/>
        <v>6.3098357838738101E-2</v>
      </c>
      <c r="Y228" s="5">
        <f t="shared" si="292"/>
        <v>5.3611153950102373E-2</v>
      </c>
      <c r="Z228" s="5">
        <f t="shared" si="293"/>
        <v>1.5035998875062571E-2</v>
      </c>
      <c r="AA228" s="5">
        <f t="shared" si="294"/>
        <v>3.4536018749477003E-2</v>
      </c>
      <c r="AB228" s="5">
        <f t="shared" si="295"/>
        <v>3.9662698866066007E-2</v>
      </c>
      <c r="AC228" s="5">
        <f t="shared" si="296"/>
        <v>7.4077802948360064E-3</v>
      </c>
      <c r="AD228" s="5">
        <f t="shared" si="297"/>
        <v>2.1322148219882119E-2</v>
      </c>
      <c r="AE228" s="5">
        <f t="shared" si="298"/>
        <v>3.6232479256733126E-2</v>
      </c>
      <c r="AF228" s="5">
        <f t="shared" si="299"/>
        <v>3.0784715957125414E-2</v>
      </c>
      <c r="AG228" s="5">
        <f t="shared" si="300"/>
        <v>1.7437370300566815E-2</v>
      </c>
      <c r="AH228" s="5">
        <f t="shared" si="301"/>
        <v>6.3876246394930468E-3</v>
      </c>
      <c r="AI228" s="5">
        <f t="shared" si="302"/>
        <v>1.4671664060844454E-2</v>
      </c>
      <c r="AJ228" s="5">
        <f t="shared" si="303"/>
        <v>1.6849591081432018E-2</v>
      </c>
      <c r="AK228" s="5">
        <f t="shared" si="304"/>
        <v>1.2900546179087488E-2</v>
      </c>
      <c r="AL228" s="5">
        <f t="shared" si="305"/>
        <v>1.1565253743415151E-3</v>
      </c>
      <c r="AM228" s="5">
        <f t="shared" si="306"/>
        <v>9.7949210666978381E-3</v>
      </c>
      <c r="AN228" s="5">
        <f t="shared" si="307"/>
        <v>1.6644395804337478E-2</v>
      </c>
      <c r="AO228" s="5">
        <f t="shared" si="308"/>
        <v>1.4141814405904354E-2</v>
      </c>
      <c r="AP228" s="5">
        <f t="shared" si="309"/>
        <v>8.0103404189625967E-3</v>
      </c>
      <c r="AQ228" s="5">
        <f t="shared" si="310"/>
        <v>3.4029696501077728E-3</v>
      </c>
      <c r="AR228" s="5">
        <f t="shared" si="311"/>
        <v>2.1708832980948914E-3</v>
      </c>
      <c r="AS228" s="5">
        <f t="shared" si="312"/>
        <v>4.9862777264686152E-3</v>
      </c>
      <c r="AT228" s="5">
        <f t="shared" si="313"/>
        <v>5.7264629534199514E-3</v>
      </c>
      <c r="AU228" s="5">
        <f t="shared" si="314"/>
        <v>4.3843497101147067E-3</v>
      </c>
      <c r="AV228" s="5">
        <f t="shared" si="315"/>
        <v>2.5175910335414197E-3</v>
      </c>
      <c r="AW228" s="5">
        <f t="shared" si="316"/>
        <v>1.2538908870322332E-4</v>
      </c>
      <c r="AX228" s="5">
        <f t="shared" si="317"/>
        <v>3.749640894273655E-3</v>
      </c>
      <c r="AY228" s="5">
        <f t="shared" si="318"/>
        <v>6.3717212975419211E-3</v>
      </c>
      <c r="AZ228" s="5">
        <f t="shared" si="319"/>
        <v>5.4136960629417464E-3</v>
      </c>
      <c r="BA228" s="5">
        <f t="shared" si="320"/>
        <v>3.0664769840887877E-3</v>
      </c>
      <c r="BB228" s="5">
        <f t="shared" si="321"/>
        <v>1.30270719642644E-3</v>
      </c>
      <c r="BC228" s="5">
        <f t="shared" si="322"/>
        <v>4.4273504700718068E-4</v>
      </c>
      <c r="BD228" s="5">
        <f t="shared" si="323"/>
        <v>6.1482613646520617E-4</v>
      </c>
      <c r="BE228" s="5">
        <f t="shared" si="324"/>
        <v>1.4121873214454138E-3</v>
      </c>
      <c r="BF228" s="5">
        <f t="shared" si="325"/>
        <v>1.6218186838288652E-3</v>
      </c>
      <c r="BG228" s="5">
        <f t="shared" si="326"/>
        <v>1.2417124382263058E-3</v>
      </c>
      <c r="BH228" s="5">
        <f t="shared" si="327"/>
        <v>7.1301887563928216E-4</v>
      </c>
      <c r="BI228" s="5">
        <f t="shared" si="328"/>
        <v>3.2754502660478283E-4</v>
      </c>
      <c r="BJ228" s="8">
        <f t="shared" si="329"/>
        <v>0.5051026024784433</v>
      </c>
      <c r="BK228" s="8">
        <f t="shared" si="330"/>
        <v>0.20547220152178589</v>
      </c>
      <c r="BL228" s="8">
        <f t="shared" si="331"/>
        <v>0.26948423770455693</v>
      </c>
      <c r="BM228" s="8">
        <f t="shared" si="332"/>
        <v>0.75018474503058785</v>
      </c>
      <c r="BN228" s="8">
        <f t="shared" si="333"/>
        <v>0.23866396334042239</v>
      </c>
    </row>
    <row r="229" spans="1:66" x14ac:dyDescent="0.25">
      <c r="A229" t="s">
        <v>40</v>
      </c>
      <c r="B229" t="s">
        <v>333</v>
      </c>
      <c r="C229" t="s">
        <v>334</v>
      </c>
      <c r="D229" s="15">
        <v>44217</v>
      </c>
      <c r="E229">
        <f>VLOOKUP(A229,home!$A$2:$E$405,3,FALSE)</f>
        <v>1.56038647342995</v>
      </c>
      <c r="F229">
        <f>VLOOKUP(B229,home!$B$2:$E$405,3,FALSE)</f>
        <v>0.9</v>
      </c>
      <c r="G229">
        <f>VLOOKUP(C229,away!$B$2:$E$405,4,FALSE)</f>
        <v>1.0900000000000001</v>
      </c>
      <c r="H229">
        <f>VLOOKUP(A229,away!$A$2:$E$405,3,FALSE)</f>
        <v>1.19323671497585</v>
      </c>
      <c r="I229">
        <f>VLOOKUP(C229,away!$B$2:$E$405,3,FALSE)</f>
        <v>0.64</v>
      </c>
      <c r="J229">
        <f>VLOOKUP(B229,home!$B$2:$E$405,4,FALSE)</f>
        <v>1.0900000000000001</v>
      </c>
      <c r="K229" s="3">
        <f t="shared" si="334"/>
        <v>1.530739130434781</v>
      </c>
      <c r="L229" s="3">
        <f t="shared" si="335"/>
        <v>0.83240193236715299</v>
      </c>
      <c r="M229" s="5">
        <f t="shared" ref="M229:M230" si="336">_xlfn.POISSON.DIST(0,K229,FALSE) * _xlfn.POISSON.DIST(0,L229,FALSE)</f>
        <v>9.4124108646131716E-2</v>
      </c>
      <c r="N229" s="5">
        <f t="shared" ref="N229:N230" si="337">_xlfn.POISSON.DIST(1,K229,FALSE) * _xlfn.POISSON.DIST(0,L229,FALSE)</f>
        <v>0.14407945622192853</v>
      </c>
      <c r="O229" s="5">
        <f t="shared" ref="O229:O230" si="338">_xlfn.POISSON.DIST(0,K229,FALSE) * _xlfn.POISSON.DIST(1,L229,FALSE)</f>
        <v>7.8349089919375905E-2</v>
      </c>
      <c r="P229" s="5">
        <f t="shared" ref="P229:P230" si="339">_xlfn.POISSON.DIST(1,K229,FALSE) * _xlfn.POISSON.DIST(1,L229,FALSE)</f>
        <v>0.11993201777354194</v>
      </c>
      <c r="Q229" s="5">
        <f t="shared" ref="Q229:Q230" si="340">_xlfn.POISSON.DIST(2,K229,FALSE) * _xlfn.POISSON.DIST(0,L229,FALSE)</f>
        <v>0.1102740307653355</v>
      </c>
      <c r="R229" s="5">
        <f t="shared" ref="R229:R230" si="341">_xlfn.POISSON.DIST(0,K229,FALSE) * _xlfn.POISSON.DIST(2,L229,FALSE)</f>
        <v>3.2608966924048154E-2</v>
      </c>
      <c r="S229" s="5">
        <f t="shared" ref="S229:S230" si="342">_xlfn.POISSON.DIST(2,K229,FALSE) * _xlfn.POISSON.DIST(2,L229,FALSE)</f>
        <v>3.8204050731863989E-2</v>
      </c>
      <c r="T229" s="5">
        <f t="shared" ref="T229:T230" si="343">_xlfn.POISSON.DIST(2,K229,FALSE) * _xlfn.POISSON.DIST(1,L229,FALSE)</f>
        <v>9.1792316298980159E-2</v>
      </c>
      <c r="U229" s="5">
        <f t="shared" ref="U229:U230" si="344">_xlfn.POISSON.DIST(1,K229,FALSE) * _xlfn.POISSON.DIST(2,L229,FALSE)</f>
        <v>4.9915821673694016E-2</v>
      </c>
      <c r="V229" s="5">
        <f t="shared" ref="V229:V230" si="345">_xlfn.POISSON.DIST(3,K229,FALSE) * _xlfn.POISSON.DIST(3,L229,FALSE)</f>
        <v>5.4088030477354408E-3</v>
      </c>
      <c r="W229" s="5">
        <f t="shared" ref="W229:W230" si="346">_xlfn.POISSON.DIST(3,K229,FALSE) * _xlfn.POISSON.DIST(0,L229,FALSE)</f>
        <v>5.6266924654422665E-2</v>
      </c>
      <c r="X229" s="5">
        <f t="shared" ref="X229:X230" si="347">_xlfn.POISSON.DIST(3,K229,FALSE) * _xlfn.POISSON.DIST(1,L229,FALSE)</f>
        <v>4.6836696810698429E-2</v>
      </c>
      <c r="Y229" s="5">
        <f t="shared" ref="Y229:Y230" si="348">_xlfn.POISSON.DIST(3,K229,FALSE) * _xlfn.POISSON.DIST(2,L229,FALSE)</f>
        <v>1.9493478465459919E-2</v>
      </c>
      <c r="Z229" s="5">
        <f t="shared" ref="Z229:Z230" si="349">_xlfn.POISSON.DIST(0,K229,FALSE) * _xlfn.POISSON.DIST(3,L229,FALSE)</f>
        <v>9.0479223600247564E-3</v>
      </c>
      <c r="AA229" s="5">
        <f t="shared" ref="AA229:AA230" si="350">_xlfn.POISSON.DIST(1,K229,FALSE) * _xlfn.POISSON.DIST(3,L229,FALSE)</f>
        <v>1.3850008805625707E-2</v>
      </c>
      <c r="AB229" s="5">
        <f t="shared" ref="AB229:AB230" si="351">_xlfn.POISSON.DIST(2,K229,FALSE) * _xlfn.POISSON.DIST(3,L229,FALSE)</f>
        <v>1.0600375217818779E-2</v>
      </c>
      <c r="AC229" s="5">
        <f t="shared" ref="AC229:AC230" si="352">_xlfn.POISSON.DIST(4,K229,FALSE) * _xlfn.POISSON.DIST(4,L229,FALSE)</f>
        <v>4.3074024324456011E-4</v>
      </c>
      <c r="AD229" s="5">
        <f t="shared" ref="AD229:AD230" si="353">_xlfn.POISSON.DIST(4,K229,FALSE) * _xlfn.POISSON.DIST(0,L229,FALSE)</f>
        <v>2.153249582943758E-2</v>
      </c>
      <c r="AE229" s="5">
        <f t="shared" ref="AE229:AE230" si="354">_xlfn.POISSON.DIST(4,K229,FALSE) * _xlfn.POISSON.DIST(1,L229,FALSE)</f>
        <v>1.7923691137111508E-2</v>
      </c>
      <c r="AF229" s="5">
        <f t="shared" ref="AF229:AF230" si="355">_xlfn.POISSON.DIST(4,K229,FALSE) * _xlfn.POISSON.DIST(2,L229,FALSE)</f>
        <v>7.4598575688418142E-3</v>
      </c>
      <c r="AG229" s="5">
        <f t="shared" ref="AG229:AG230" si="356">_xlfn.POISSON.DIST(4,K229,FALSE) * _xlfn.POISSON.DIST(3,L229,FALSE)</f>
        <v>2.0698666184958865E-3</v>
      </c>
      <c r="AH229" s="5">
        <f t="shared" ref="AH229:AH230" si="357">_xlfn.POISSON.DIST(0,K229,FALSE) * _xlfn.POISSON.DIST(4,L229,FALSE)</f>
        <v>1.8828770140981443E-3</v>
      </c>
      <c r="AI229" s="5">
        <f t="shared" ref="AI229:AI230" si="358">_xlfn.POISSON.DIST(1,K229,FALSE) * _xlfn.POISSON.DIST(4,L229,FALSE)</f>
        <v>2.8821935232762304E-3</v>
      </c>
      <c r="AJ229" s="5">
        <f t="shared" ref="AJ229:AJ230" si="359">_xlfn.POISSON.DIST(2,K229,FALSE) * _xlfn.POISSON.DIST(4,L229,FALSE)</f>
        <v>2.2059432037823076E-3</v>
      </c>
      <c r="AK229" s="5">
        <f t="shared" ref="AK229:AK230" si="360">_xlfn.POISSON.DIST(3,K229,FALSE) * _xlfn.POISSON.DIST(4,L229,FALSE)</f>
        <v>1.1255745271820817E-3</v>
      </c>
      <c r="AL229" s="5">
        <f t="shared" ref="AL229:AL230" si="361">_xlfn.POISSON.DIST(5,K229,FALSE) * _xlfn.POISSON.DIST(5,L229,FALSE)</f>
        <v>2.1953800041944682E-5</v>
      </c>
      <c r="AM229" s="5">
        <f t="shared" ref="AM229:AM230" si="362">_xlfn.POISSON.DIST(5,K229,FALSE) * _xlfn.POISSON.DIST(0,L229,FALSE)</f>
        <v>6.5921267884087587E-3</v>
      </c>
      <c r="AN229" s="5">
        <f t="shared" ref="AN229:AN230" si="363">_xlfn.POISSON.DIST(5,K229,FALSE) * _xlfn.POISSON.DIST(1,L229,FALSE)</f>
        <v>5.4872990770807257E-3</v>
      </c>
      <c r="AO229" s="5">
        <f t="shared" ref="AO229:AO230" si="364">_xlfn.POISSON.DIST(5,K229,FALSE) * _xlfn.POISSON.DIST(2,L229,FALSE)</f>
        <v>2.2838191776192447E-3</v>
      </c>
      <c r="AP229" s="5">
        <f t="shared" ref="AP229:AP230" si="365">_xlfn.POISSON.DIST(5,K229,FALSE) * _xlfn.POISSON.DIST(3,L229,FALSE)</f>
        <v>6.3368516554247398E-4</v>
      </c>
      <c r="AQ229" s="5">
        <f t="shared" ref="AQ229:AQ230" si="366">_xlfn.POISSON.DIST(5,K229,FALSE) * _xlfn.POISSON.DIST(4,L229,FALSE)</f>
        <v>1.3187018907748863E-4</v>
      </c>
      <c r="AR229" s="5">
        <f t="shared" ref="AR229:AR230" si="367">_xlfn.POISSON.DIST(0,K229,FALSE) * _xlfn.POISSON.DIST(5,L229,FALSE)</f>
        <v>3.134620929889982E-4</v>
      </c>
      <c r="AS229" s="5">
        <f t="shared" ref="AS229:AS230" si="368">_xlfn.POISSON.DIST(1,K229,FALSE) * _xlfn.POISSON.DIST(5,L229,FALSE)</f>
        <v>4.7982869164624561E-4</v>
      </c>
      <c r="AT229" s="5">
        <f t="shared" ref="AT229:AT230" si="369">_xlfn.POISSON.DIST(2,K229,FALSE) * _xlfn.POISSON.DIST(5,L229,FALSE)</f>
        <v>3.6724627710411635E-4</v>
      </c>
      <c r="AU229" s="5">
        <f t="shared" ref="AU229:AU230" si="370">_xlfn.POISSON.DIST(3,K229,FALSE) * _xlfn.POISSON.DIST(5,L229,FALSE)</f>
        <v>1.8738608228992194E-4</v>
      </c>
      <c r="AV229" s="5">
        <f t="shared" ref="AV229:AV230" si="371">_xlfn.POISSON.DIST(4,K229,FALSE) * _xlfn.POISSON.DIST(5,L229,FALSE)</f>
        <v>7.1709802165013898E-5</v>
      </c>
      <c r="AW229" s="5">
        <f t="shared" ref="AW229:AW230" si="372">_xlfn.POISSON.DIST(6,K229,FALSE) * _xlfn.POISSON.DIST(6,L229,FALSE)</f>
        <v>7.7703658579067135E-7</v>
      </c>
      <c r="AX229" s="5">
        <f t="shared" ref="AX229:AX230" si="373">_xlfn.POISSON.DIST(6,K229,FALSE) * _xlfn.POISSON.DIST(0,L229,FALSE)</f>
        <v>1.6818044046341086E-3</v>
      </c>
      <c r="AY229" s="5">
        <f t="shared" ref="AY229:AY230" si="374">_xlfn.POISSON.DIST(6,K229,FALSE) * _xlfn.POISSON.DIST(1,L229,FALSE)</f>
        <v>1.3999372362810216E-3</v>
      </c>
      <c r="AZ229" s="5">
        <f t="shared" ref="AZ229:AZ230" si="375">_xlfn.POISSON.DIST(6,K229,FALSE) * _xlfn.POISSON.DIST(2,L229,FALSE)</f>
        <v>5.8265523033652683E-4</v>
      </c>
      <c r="BA229" s="5">
        <f t="shared" ref="BA229:BA230" si="376">_xlfn.POISSON.DIST(6,K229,FALSE) * _xlfn.POISSON.DIST(3,L229,FALSE)</f>
        <v>1.6166777987865121E-4</v>
      </c>
      <c r="BB229" s="5">
        <f t="shared" ref="BB229:BB230" si="377">_xlfn.POISSON.DIST(6,K229,FALSE) * _xlfn.POISSON.DIST(4,L229,FALSE)</f>
        <v>3.3643143093124199E-5</v>
      </c>
      <c r="BC229" s="5">
        <f t="shared" ref="BC229:BC230" si="378">_xlfn.POISSON.DIST(6,K229,FALSE) * _xlfn.POISSON.DIST(5,L229,FALSE)</f>
        <v>5.6009234643242455E-6</v>
      </c>
      <c r="BD229" s="5">
        <f t="shared" ref="BD229:BD230" si="379">_xlfn.POISSON.DIST(0,K229,FALSE) * _xlfn.POISSON.DIST(6,L229,FALSE)</f>
        <v>4.348774198798236E-5</v>
      </c>
      <c r="BE229" s="5">
        <f t="shared" ref="BE229:BE230" si="380">_xlfn.POISSON.DIST(1,K229,FALSE) * _xlfn.POISSON.DIST(6,L229,FALSE)</f>
        <v>6.6568388355256228E-5</v>
      </c>
      <c r="BF229" s="5">
        <f t="shared" ref="BF229:BF230" si="381">_xlfn.POISSON.DIST(2,K229,FALSE) * _xlfn.POISSON.DIST(6,L229,FALSE)</f>
        <v>5.0949418452684866E-5</v>
      </c>
      <c r="BG229" s="5">
        <f t="shared" ref="BG229:BG230" si="382">_xlfn.POISSON.DIST(3,K229,FALSE) * _xlfn.POISSON.DIST(6,L229,FALSE)</f>
        <v>2.5996756166140215E-5</v>
      </c>
      <c r="BH229" s="5">
        <f t="shared" ref="BH229:BH230" si="383">_xlfn.POISSON.DIST(4,K229,FALSE) * _xlfn.POISSON.DIST(6,L229,FALSE)</f>
        <v>9.9485629819706297E-6</v>
      </c>
      <c r="BI229" s="5">
        <f t="shared" ref="BI229:BI230" si="384">_xlfn.POISSON.DIST(5,K229,FALSE) * _xlfn.POISSON.DIST(6,L229,FALSE)</f>
        <v>3.045730929619471E-6</v>
      </c>
      <c r="BJ229" s="8">
        <f t="shared" ref="BJ229:BJ230" si="385">SUM(N229,Q229,T229,W229,X229,Y229,AD229,AE229,AF229,AG229,AM229,AN229,AO229,AP229,AQ229,AX229,AY229,AZ229,BA229,BB229,BC229)</f>
        <v>0.53672292348612827</v>
      </c>
      <c r="BK229" s="8">
        <f t="shared" ref="BK229:BK230" si="386">SUM(M229,P229,S229,V229,AC229,AL229,AY229)</f>
        <v>0.25952161147884062</v>
      </c>
      <c r="BL229" s="8">
        <f t="shared" ref="BL229:BL230" si="387">SUM(O229,R229,U229,AA229,AB229,AH229,AI229,AJ229,AK229,AR229,AS229,AT229,AU229,AV229,BD229,BE229,BF229,BG229,BH229,BI229)</f>
        <v>0.19504048035396926</v>
      </c>
      <c r="BM229" s="8">
        <f t="shared" ref="BM229:BM230" si="388">SUM(S229:BI229)</f>
        <v>0.41956610722890614</v>
      </c>
      <c r="BN229" s="8">
        <f t="shared" ref="BN229:BN230" si="389">SUM(M229:R229)</f>
        <v>0.57936767025036173</v>
      </c>
    </row>
    <row r="230" spans="1:66" s="16" customFormat="1" x14ac:dyDescent="0.25">
      <c r="A230" s="16" t="s">
        <v>40</v>
      </c>
      <c r="B230" s="16" t="s">
        <v>235</v>
      </c>
      <c r="C230" s="16" t="s">
        <v>332</v>
      </c>
      <c r="D230" s="17">
        <v>44217</v>
      </c>
      <c r="E230" s="16">
        <f>VLOOKUP(A230,home!$A$2:$E$405,3,FALSE)</f>
        <v>1.56038647342995</v>
      </c>
      <c r="F230" s="16">
        <f>VLOOKUP(B230,home!$B$2:$E$405,3,FALSE)</f>
        <v>0.57999999999999996</v>
      </c>
      <c r="G230" s="16">
        <f>VLOOKUP(C230,away!$B$2:$E$405,4,FALSE)</f>
        <v>0.57999999999999996</v>
      </c>
      <c r="H230" s="16">
        <f>VLOOKUP(A230,away!$A$2:$E$405,3,FALSE)</f>
        <v>1.19323671497585</v>
      </c>
      <c r="I230" s="16">
        <f>VLOOKUP(C230,away!$B$2:$E$405,3,FALSE)</f>
        <v>1.41</v>
      </c>
      <c r="J230" s="16">
        <f>VLOOKUP(B230,home!$B$2:$E$405,4,FALSE)</f>
        <v>1.01</v>
      </c>
      <c r="K230" s="18">
        <f t="shared" si="334"/>
        <v>0.5249140096618351</v>
      </c>
      <c r="L230" s="18">
        <f t="shared" si="335"/>
        <v>1.699288405797108</v>
      </c>
      <c r="M230" s="19">
        <f t="shared" si="336"/>
        <v>0.10815364591952792</v>
      </c>
      <c r="N230" s="19">
        <f t="shared" si="337"/>
        <v>5.6771363939165771E-2</v>
      </c>
      <c r="O230" s="19">
        <f t="shared" si="338"/>
        <v>0.18378423655573947</v>
      </c>
      <c r="P230" s="19">
        <f t="shared" si="339"/>
        <v>9.6470920523112416E-2</v>
      </c>
      <c r="Q230" s="19">
        <f t="shared" si="340"/>
        <v>1.4900042139639406E-2</v>
      </c>
      <c r="R230" s="19">
        <f t="shared" si="341"/>
        <v>0.15615121117372058</v>
      </c>
      <c r="S230" s="19">
        <f t="shared" si="342"/>
        <v>2.1512539932082617E-2</v>
      </c>
      <c r="T230" s="19">
        <f t="shared" si="343"/>
        <v>2.5319468853777578E-2</v>
      </c>
      <c r="U230" s="19">
        <f t="shared" si="344"/>
        <v>8.1965958370749617E-2</v>
      </c>
      <c r="V230" s="19">
        <f t="shared" si="345"/>
        <v>2.1320846246031884E-3</v>
      </c>
      <c r="W230" s="19">
        <f t="shared" si="346"/>
        <v>2.6070802878828104E-3</v>
      </c>
      <c r="X230" s="19">
        <f t="shared" si="347"/>
        <v>4.4301813061814457E-3</v>
      </c>
      <c r="Y230" s="19">
        <f t="shared" si="348"/>
        <v>3.76407786458661E-3</v>
      </c>
      <c r="Z230" s="19">
        <f t="shared" si="349"/>
        <v>8.8448647566226418E-2</v>
      </c>
      <c r="AA230" s="19">
        <f t="shared" si="350"/>
        <v>4.6427934243154424E-2</v>
      </c>
      <c r="AB230" s="19">
        <f t="shared" si="351"/>
        <v>1.2185336561945101E-2</v>
      </c>
      <c r="AC230" s="19">
        <f t="shared" si="352"/>
        <v>1.1886109144767307E-4</v>
      </c>
      <c r="AD230" s="19">
        <f t="shared" si="353"/>
        <v>3.4212324185572431E-4</v>
      </c>
      <c r="AE230" s="19">
        <f t="shared" si="354"/>
        <v>5.8136605823915215E-4</v>
      </c>
      <c r="AF230" s="19">
        <f t="shared" si="355"/>
        <v>4.9395430114487879E-4</v>
      </c>
      <c r="AG230" s="19">
        <f t="shared" si="356"/>
        <v>2.79790272309702E-4</v>
      </c>
      <c r="AH230" s="19">
        <f t="shared" si="357"/>
        <v>3.7574940329430789E-2</v>
      </c>
      <c r="AI230" s="19">
        <f t="shared" si="358"/>
        <v>1.9723612591125712E-2</v>
      </c>
      <c r="AJ230" s="19">
        <f t="shared" si="359"/>
        <v>5.1766002851122263E-3</v>
      </c>
      <c r="AK230" s="19">
        <f t="shared" si="360"/>
        <v>9.057566706916194E-4</v>
      </c>
      <c r="AL230" s="19">
        <f t="shared" si="361"/>
        <v>4.2408700359008341E-6</v>
      </c>
      <c r="AM230" s="19">
        <f t="shared" si="362"/>
        <v>3.591705653619882E-5</v>
      </c>
      <c r="AN230" s="19">
        <f t="shared" si="363"/>
        <v>6.1033437742321879E-5</v>
      </c>
      <c r="AO230" s="19">
        <f t="shared" si="364"/>
        <v>5.1856706560733606E-5</v>
      </c>
      <c r="AP230" s="19">
        <f t="shared" si="365"/>
        <v>2.9373166740492488E-5</v>
      </c>
      <c r="AQ230" s="19">
        <f t="shared" si="366"/>
        <v>1.2478370420916029E-5</v>
      </c>
      <c r="AR230" s="19">
        <f t="shared" si="367"/>
        <v>1.277013209006397E-2</v>
      </c>
      <c r="AS230" s="19">
        <f t="shared" si="368"/>
        <v>6.7032212393067503E-3</v>
      </c>
      <c r="AT230" s="19">
        <f t="shared" si="369"/>
        <v>1.7593073691874407E-3</v>
      </c>
      <c r="AU230" s="19">
        <f t="shared" si="370"/>
        <v>3.0782836179593138E-4</v>
      </c>
      <c r="AV230" s="19">
        <f t="shared" si="371"/>
        <v>4.0395854919484091E-5</v>
      </c>
      <c r="AW230" s="19">
        <f t="shared" si="372"/>
        <v>1.0507701353525383E-7</v>
      </c>
      <c r="AX230" s="19">
        <f t="shared" si="373"/>
        <v>3.1422276936111564E-6</v>
      </c>
      <c r="AY230" s="19">
        <f t="shared" si="374"/>
        <v>5.3395510881280258E-6</v>
      </c>
      <c r="AZ230" s="19">
        <f t="shared" si="375"/>
        <v>4.5367186281086433E-6</v>
      </c>
      <c r="BA230" s="19">
        <f t="shared" si="376"/>
        <v>2.5697311217029271E-6</v>
      </c>
      <c r="BB230" s="19">
        <f t="shared" si="377"/>
        <v>1.0916785752814455E-6</v>
      </c>
      <c r="BC230" s="19">
        <f t="shared" si="378"/>
        <v>3.710153491665728E-7</v>
      </c>
      <c r="BD230" s="19">
        <f t="shared" si="379"/>
        <v>3.6166895668572167E-3</v>
      </c>
      <c r="BE230" s="19">
        <f t="shared" si="380"/>
        <v>1.8984510222411473E-3</v>
      </c>
      <c r="BF230" s="19">
        <f t="shared" si="381"/>
        <v>4.9826176911560514E-4</v>
      </c>
      <c r="BG230" s="19">
        <f t="shared" si="382"/>
        <v>8.7181527695890624E-5</v>
      </c>
      <c r="BH230" s="19">
        <f t="shared" si="383"/>
        <v>1.1440701317823567E-5</v>
      </c>
      <c r="BI230" s="19">
        <f t="shared" si="384"/>
        <v>1.2010768804164423E-6</v>
      </c>
      <c r="BJ230" s="20">
        <f t="shared" si="385"/>
        <v>0.10969715792523975</v>
      </c>
      <c r="BK230" s="20">
        <f t="shared" si="386"/>
        <v>0.22839763251189785</v>
      </c>
      <c r="BL230" s="20">
        <f t="shared" si="387"/>
        <v>0.57158969736105125</v>
      </c>
      <c r="BM230" s="20">
        <f t="shared" si="388"/>
        <v>0.38189648063943493</v>
      </c>
      <c r="BN230" s="20">
        <f t="shared" si="389"/>
        <v>0.61623142025090549</v>
      </c>
    </row>
    <row r="231" spans="1:66" x14ac:dyDescent="0.25">
      <c r="A231" t="s">
        <v>10</v>
      </c>
      <c r="B231" t="s">
        <v>12</v>
      </c>
      <c r="C231" t="s">
        <v>47</v>
      </c>
      <c r="D231" s="4" t="s">
        <v>497</v>
      </c>
      <c r="E231">
        <f>VLOOKUP(A231,home!$A$2:$E$405,3,FALSE)</f>
        <v>1.5362318840579701</v>
      </c>
      <c r="F231">
        <f>VLOOKUP(B231,home!$B$2:$E$405,3,FALSE)</f>
        <v>0.98</v>
      </c>
      <c r="G231">
        <f>VLOOKUP(C231,away!$B$2:$E$405,4,FALSE)</f>
        <v>1.2</v>
      </c>
      <c r="H231">
        <f>VLOOKUP(A231,away!$A$2:$E$405,3,FALSE)</f>
        <v>1.42512077294686</v>
      </c>
      <c r="I231">
        <f>VLOOKUP(C231,away!$B$2:$E$405,3,FALSE)</f>
        <v>0.85</v>
      </c>
      <c r="J231">
        <f>VLOOKUP(B231,home!$B$2:$E$405,4,FALSE)</f>
        <v>0.35</v>
      </c>
      <c r="K231" s="3">
        <f t="shared" ref="K231:K245" si="390">E231*F231*G231</f>
        <v>1.8066086956521727</v>
      </c>
      <c r="L231" s="3">
        <f t="shared" ref="L231:L245" si="391">H231*I231*J231</f>
        <v>0.42397342995169079</v>
      </c>
      <c r="M231" s="5">
        <f t="shared" ref="M231:M241" si="392">_xlfn.POISSON.DIST(0,K231,FALSE) * _xlfn.POISSON.DIST(0,L231,FALSE)</f>
        <v>0.10746585329902623</v>
      </c>
      <c r="N231" s="5">
        <f t="shared" ref="N231:N241" si="393">_xlfn.POISSON.DIST(1,K231,FALSE) * _xlfn.POISSON.DIST(0,L231,FALSE)</f>
        <v>0.19414874505570151</v>
      </c>
      <c r="O231" s="5">
        <f t="shared" ref="O231:O241" si="394">_xlfn.POISSON.DIST(0,K231,FALSE) * _xlfn.POISSON.DIST(1,L231,FALSE)</f>
        <v>4.5562666425873373E-2</v>
      </c>
      <c r="P231" s="5">
        <f t="shared" ref="P231:P241" si="395">_xlfn.POISSON.DIST(1,K231,FALSE) * _xlfn.POISSON.DIST(1,L231,FALSE)</f>
        <v>8.2313909362082133E-2</v>
      </c>
      <c r="Q231" s="5">
        <f t="shared" ref="Q231:Q241" si="396">_xlfn.POISSON.DIST(2,K231,FALSE) * _xlfn.POISSON.DIST(0,L231,FALSE)</f>
        <v>0.1753754055337936</v>
      </c>
      <c r="R231" s="5">
        <f t="shared" ref="R231:R241" si="397">_xlfn.POISSON.DIST(0,K231,FALSE) * _xlfn.POISSON.DIST(2,L231,FALSE)</f>
        <v>9.6586799811611366E-3</v>
      </c>
      <c r="S231" s="5">
        <f t="shared" ref="S231:S241" si="398">_xlfn.POISSON.DIST(2,K231,FALSE) * _xlfn.POISSON.DIST(2,L231,FALSE)</f>
        <v>1.5762168787735453E-2</v>
      </c>
      <c r="T231" s="5">
        <f t="shared" ref="T231:T241" si="399">_xlfn.POISSON.DIST(2,K231,FALSE) * _xlfn.POISSON.DIST(1,L231,FALSE)</f>
        <v>7.4354512213331198E-2</v>
      </c>
      <c r="U231" s="5">
        <f t="shared" ref="U231:U241" si="400">_xlfn.POISSON.DIST(1,K231,FALSE) * _xlfn.POISSON.DIST(2,L231,FALSE)</f>
        <v>1.7449455242487276E-2</v>
      </c>
      <c r="V231" s="5">
        <f t="shared" ref="V231:V241" si="401">_xlfn.POISSON.DIST(3,K231,FALSE) * _xlfn.POISSON.DIST(3,L231,FALSE)</f>
        <v>1.3414552861976676E-3</v>
      </c>
      <c r="W231" s="5">
        <f t="shared" ref="W231:W241" si="402">_xlfn.POISSON.DIST(3,K231,FALSE) * _xlfn.POISSON.DIST(0,L231,FALSE)</f>
        <v>0.1056115775469592</v>
      </c>
      <c r="X231" s="5">
        <f t="shared" ref="X231:X241" si="403">_xlfn.POISSON.DIST(3,K231,FALSE) * _xlfn.POISSON.DIST(1,L231,FALSE)</f>
        <v>4.477650277519326E-2</v>
      </c>
      <c r="Y231" s="5">
        <f t="shared" ref="Y231:Y241" si="404">_xlfn.POISSON.DIST(3,K231,FALSE) * _xlfn.POISSON.DIST(2,L231,FALSE)</f>
        <v>9.4920237314200431E-3</v>
      </c>
      <c r="Z231" s="5">
        <f t="shared" ref="Z231:Z241" si="405">_xlfn.POISSON.DIST(0,K231,FALSE) * _xlfn.POISSON.DIST(3,L231,FALSE)</f>
        <v>1.3650078934728735E-3</v>
      </c>
      <c r="AA231" s="5">
        <f t="shared" ref="AA231:AA241" si="406">_xlfn.POISSON.DIST(1,K231,FALSE) * _xlfn.POISSON.DIST(3,L231,FALSE)</f>
        <v>2.4660351299819481E-3</v>
      </c>
      <c r="AB231" s="5">
        <f t="shared" ref="AB231:AB241" si="407">_xlfn.POISSON.DIST(2,K231,FALSE) * _xlfn.POISSON.DIST(3,L231,FALSE)</f>
        <v>2.2275802548045618E-3</v>
      </c>
      <c r="AC231" s="5">
        <f t="shared" ref="AC231:AC241" si="408">_xlfn.POISSON.DIST(4,K231,FALSE) * _xlfn.POISSON.DIST(4,L231,FALSE)</f>
        <v>6.4218322292403744E-5</v>
      </c>
      <c r="AD231" s="5">
        <f t="shared" ref="AD231:AD241" si="409">_xlfn.POISSON.DIST(4,K231,FALSE) * _xlfn.POISSON.DIST(0,L231,FALSE)</f>
        <v>4.7699698589470055E-2</v>
      </c>
      <c r="AE231" s="5">
        <f t="shared" ref="AE231:AE241" si="410">_xlfn.POISSON.DIST(4,K231,FALSE) * _xlfn.POISSON.DIST(1,L231,FALSE)</f>
        <v>2.0223404818639445E-2</v>
      </c>
      <c r="AF231" s="5">
        <f t="shared" ref="AF231:AF241" si="411">_xlfn.POISSON.DIST(4,K231,FALSE) * _xlfn.POISSON.DIST(2,L231,FALSE)</f>
        <v>4.2870931531300577E-3</v>
      </c>
      <c r="AG231" s="5">
        <f t="shared" ref="AG231:AG241" si="412">_xlfn.POISSON.DIST(4,K231,FALSE) * _xlfn.POISSON.DIST(3,L231,FALSE)</f>
        <v>6.0587119621832003E-4</v>
      </c>
      <c r="AH231" s="5">
        <f t="shared" ref="AH231:AH241" si="413">_xlfn.POISSON.DIST(0,K231,FALSE) * _xlfn.POISSON.DIST(4,L231,FALSE)</f>
        <v>1.4468176962670654E-4</v>
      </c>
      <c r="AI231" s="5">
        <f t="shared" ref="AI231:AI241" si="414">_xlfn.POISSON.DIST(1,K231,FALSE) * _xlfn.POISSON.DIST(4,L231,FALSE)</f>
        <v>2.6138334310995247E-4</v>
      </c>
      <c r="AJ231" s="5">
        <f t="shared" ref="AJ231:AJ241" si="415">_xlfn.POISSON.DIST(2,K231,FALSE) * _xlfn.POISSON.DIST(4,L231,FALSE)</f>
        <v>2.3610871028053782E-4</v>
      </c>
      <c r="AK231" s="5">
        <f t="shared" ref="AK231:AK241" si="416">_xlfn.POISSON.DIST(3,K231,FALSE) * _xlfn.POISSON.DIST(4,L231,FALSE)</f>
        <v>1.42185349704013E-4</v>
      </c>
      <c r="AL231" s="5">
        <f t="shared" ref="AL231:AL241" si="417">_xlfn.POISSON.DIST(5,K231,FALSE) * _xlfn.POISSON.DIST(5,L231,FALSE)</f>
        <v>1.9675314523780189E-6</v>
      </c>
      <c r="AM231" s="5">
        <f t="shared" ref="AM231:AM241" si="418">_xlfn.POISSON.DIST(5,K231,FALSE) * _xlfn.POISSON.DIST(0,L231,FALSE)</f>
        <v>1.7234938050344862E-2</v>
      </c>
      <c r="AN231" s="5">
        <f t="shared" ref="AN231:AN241" si="419">_xlfn.POISSON.DIST(5,K231,FALSE) * _xlfn.POISSON.DIST(1,L231,FALSE)</f>
        <v>7.3071558002096174E-3</v>
      </c>
      <c r="AO231" s="5">
        <f t="shared" ref="AO231:AO241" si="420">_xlfn.POISSON.DIST(5,K231,FALSE) * _xlfn.POISSON.DIST(2,L231,FALSE)</f>
        <v>1.5490199539031314E-3</v>
      </c>
      <c r="AP231" s="5">
        <f t="shared" ref="AP231:AP241" si="421">_xlfn.POISSON.DIST(5,K231,FALSE) * _xlfn.POISSON.DIST(3,L231,FALSE)</f>
        <v>2.1891443430664022E-4</v>
      </c>
      <c r="AQ231" s="5">
        <f t="shared" ref="AQ231:AQ241" si="422">_xlfn.POISSON.DIST(5,K231,FALSE) * _xlfn.POISSON.DIST(4,L231,FALSE)</f>
        <v>2.3203475894730081E-5</v>
      </c>
      <c r="AR231" s="5">
        <f t="shared" ref="AR231:AR241" si="423">_xlfn.POISSON.DIST(0,K231,FALSE) * _xlfn.POISSON.DIST(5,L231,FALSE)</f>
        <v>1.2268245224023032E-5</v>
      </c>
      <c r="AS231" s="5">
        <f t="shared" ref="AS231:AS241" si="424">_xlfn.POISSON.DIST(1,K231,FALSE) * _xlfn.POISSON.DIST(5,L231,FALSE)</f>
        <v>2.2163918502113246E-5</v>
      </c>
      <c r="AT231" s="5">
        <f t="shared" ref="AT231:AT241" si="425">_xlfn.POISSON.DIST(2,K231,FALSE) * _xlfn.POISSON.DIST(5,L231,FALSE)</f>
        <v>2.0020763947821938E-5</v>
      </c>
      <c r="AU231" s="5">
        <f t="shared" ref="AU231:AU241" si="426">_xlfn.POISSON.DIST(3,K231,FALSE) * _xlfn.POISSON.DIST(5,L231,FALSE)</f>
        <v>1.2056562080578209E-5</v>
      </c>
      <c r="AV231" s="5">
        <f t="shared" ref="AV231:AV241" si="427">_xlfn.POISSON.DIST(4,K231,FALSE) * _xlfn.POISSON.DIST(5,L231,FALSE)</f>
        <v>5.4453724736107107E-6</v>
      </c>
      <c r="AW231" s="5">
        <f t="shared" ref="AW231:AW241" si="428">_xlfn.POISSON.DIST(6,K231,FALSE) * _xlfn.POISSON.DIST(6,L231,FALSE)</f>
        <v>4.18621876071767E-8</v>
      </c>
      <c r="AX231" s="5">
        <f t="shared" ref="AX231:AX241" si="429">_xlfn.POISSON.DIST(6,K231,FALSE) * _xlfn.POISSON.DIST(0,L231,FALSE)</f>
        <v>5.1894648251299188E-3</v>
      </c>
      <c r="AY231" s="5">
        <f t="shared" ref="AY231:AY241" si="430">_xlfn.POISSON.DIST(6,K231,FALSE) * _xlfn.POISSON.DIST(1,L231,FALSE)</f>
        <v>2.2001952015239831E-3</v>
      </c>
      <c r="AZ231" s="5">
        <f t="shared" ref="AZ231:AZ241" si="431">_xlfn.POISSON.DIST(6,K231,FALSE) * _xlfn.POISSON.DIST(2,L231,FALSE)</f>
        <v>4.6641215307668721E-4</v>
      </c>
      <c r="BA231" s="5">
        <f t="shared" ref="BA231:BA241" si="432">_xlfn.POISSON.DIST(6,K231,FALSE) * _xlfn.POISSON.DIST(3,L231,FALSE)</f>
        <v>6.591545343702539E-5</v>
      </c>
      <c r="BB231" s="5">
        <f t="shared" ref="BB231:BB241" si="433">_xlfn.POISSON.DIST(6,K231,FALSE) * _xlfn.POISSON.DIST(4,L231,FALSE)</f>
        <v>6.9866002201291536E-6</v>
      </c>
      <c r="BC231" s="5">
        <f t="shared" ref="BC231:BC241" si="434">_xlfn.POISSON.DIST(6,K231,FALSE) * _xlfn.POISSON.DIST(5,L231,FALSE)</f>
        <v>5.9242657180587929E-7</v>
      </c>
      <c r="BD231" s="5">
        <f t="shared" ref="BD231:BD241" si="435">_xlfn.POISSON.DIST(0,K231,FALSE) * _xlfn.POISSON.DIST(6,L231,FALSE)</f>
        <v>8.6690166785291551E-7</v>
      </c>
      <c r="BE231" s="5">
        <f t="shared" ref="BE231:BE241" si="436">_xlfn.POISSON.DIST(1,K231,FALSE) * _xlfn.POISSON.DIST(6,L231,FALSE)</f>
        <v>1.5661520914184488E-6</v>
      </c>
      <c r="BF231" s="5">
        <f t="shared" ref="BF231:BF241" si="437">_xlfn.POISSON.DIST(2,K231,FALSE) * _xlfn.POISSON.DIST(6,L231,FALSE)</f>
        <v>1.4147119935352032E-6</v>
      </c>
      <c r="BG231" s="5">
        <f t="shared" ref="BG231:BG241" si="438">_xlfn.POISSON.DIST(3,K231,FALSE) * _xlfn.POISSON.DIST(6,L231,FALSE)</f>
        <v>8.5194366312137256E-7</v>
      </c>
      <c r="BH231" s="5">
        <f t="shared" ref="BH231:BH241" si="439">_xlfn.POISSON.DIST(4,K231,FALSE) * _xlfn.POISSON.DIST(6,L231,FALSE)</f>
        <v>3.8478220750020921E-7</v>
      </c>
      <c r="BI231" s="5">
        <f t="shared" ref="BI231:BI241" si="440">_xlfn.POISSON.DIST(5,K231,FALSE) * _xlfn.POISSON.DIST(6,L231,FALSE)</f>
        <v>1.3903017640042336E-7</v>
      </c>
      <c r="BJ231" s="8">
        <f t="shared" ref="BJ231:BJ241" si="441">SUM(N231,Q231,T231,W231,X231,Y231,AD231,AE231,AF231,AG231,AM231,AN231,AO231,AP231,AQ231,AX231,AY231,AZ231,BA231,BB231,BC231)</f>
        <v>0.71083763298847513</v>
      </c>
      <c r="BK231" s="8">
        <f t="shared" ref="BK231:BK241" si="442">SUM(M231,P231,S231,V231,AC231,AL231,AY231)</f>
        <v>0.20914976779031022</v>
      </c>
      <c r="BL231" s="8">
        <f t="shared" ref="BL231:BL241" si="443">SUM(O231,R231,U231,AA231,AB231,AH231,AI231,AJ231,AK231,AR231,AS231,AT231,AU231,AV231,BD231,BE231,BF231,BG231,BH231,BI231)</f>
        <v>7.8225954591057453E-2</v>
      </c>
      <c r="BM231" s="8">
        <f t="shared" ref="BM231:BM241" si="444">SUM(S231:BI231)</f>
        <v>0.38285295026634153</v>
      </c>
      <c r="BN231" s="8">
        <f t="shared" ref="BN231:BN241" si="445">SUM(M231:R231)</f>
        <v>0.61452525965763793</v>
      </c>
    </row>
    <row r="232" spans="1:66" x14ac:dyDescent="0.25">
      <c r="A232" t="s">
        <v>13</v>
      </c>
      <c r="B232" t="s">
        <v>62</v>
      </c>
      <c r="C232" t="s">
        <v>51</v>
      </c>
      <c r="D232" s="4" t="s">
        <v>497</v>
      </c>
      <c r="E232">
        <f>VLOOKUP(A232,home!$A$2:$E$405,3,FALSE)</f>
        <v>1.6049382716049401</v>
      </c>
      <c r="F232">
        <f>VLOOKUP(B232,home!$B$2:$E$405,3,FALSE)</f>
        <v>1.1200000000000001</v>
      </c>
      <c r="G232">
        <f>VLOOKUP(C232,away!$B$2:$E$405,4,FALSE)</f>
        <v>0.93</v>
      </c>
      <c r="H232">
        <f>VLOOKUP(A232,away!$A$2:$E$405,3,FALSE)</f>
        <v>1.49382716049383</v>
      </c>
      <c r="I232">
        <f>VLOOKUP(C232,away!$B$2:$E$405,3,FALSE)</f>
        <v>1.1200000000000001</v>
      </c>
      <c r="J232">
        <f>VLOOKUP(B232,home!$B$2:$E$405,4,FALSE)</f>
        <v>0.74</v>
      </c>
      <c r="K232" s="3">
        <f t="shared" si="390"/>
        <v>1.6717037037037057</v>
      </c>
      <c r="L232" s="3">
        <f t="shared" si="391"/>
        <v>1.2380839506172863</v>
      </c>
      <c r="M232" s="5">
        <f t="shared" si="392"/>
        <v>5.4487298783299387E-2</v>
      </c>
      <c r="N232" s="5">
        <f t="shared" si="393"/>
        <v>9.1086619180851994E-2</v>
      </c>
      <c r="O232" s="5">
        <f t="shared" si="394"/>
        <v>6.7459850136091751E-2</v>
      </c>
      <c r="P232" s="5">
        <f t="shared" si="395"/>
        <v>0.11277288132380152</v>
      </c>
      <c r="Q232" s="5">
        <f t="shared" si="396"/>
        <v>7.6134919321239655E-2</v>
      </c>
      <c r="R232" s="5">
        <f t="shared" si="397"/>
        <v>4.1760478882271287E-2</v>
      </c>
      <c r="S232" s="5">
        <f t="shared" si="398"/>
        <v>5.8351776680340181E-2</v>
      </c>
      <c r="T232" s="5">
        <f t="shared" si="399"/>
        <v>9.4261421693168743E-2</v>
      </c>
      <c r="U232" s="5">
        <f t="shared" si="400"/>
        <v>6.9811147215933303E-2</v>
      </c>
      <c r="V232" s="5">
        <f t="shared" si="401"/>
        <v>1.3419025337703358E-2</v>
      </c>
      <c r="W232" s="5">
        <f t="shared" si="402"/>
        <v>4.2425008870166384E-2</v>
      </c>
      <c r="X232" s="5">
        <f t="shared" si="403"/>
        <v>5.2525722586949007E-2</v>
      </c>
      <c r="Y232" s="5">
        <f t="shared" si="404"/>
        <v>3.2515627064738734E-2</v>
      </c>
      <c r="Z232" s="5">
        <f t="shared" si="405"/>
        <v>1.7234326224744058E-2</v>
      </c>
      <c r="AA232" s="5">
        <f t="shared" si="406"/>
        <v>2.8810686980742545E-2</v>
      </c>
      <c r="AB232" s="5">
        <f t="shared" si="407"/>
        <v>2.4081466065977726E-2</v>
      </c>
      <c r="AC232" s="5">
        <f t="shared" si="408"/>
        <v>1.7358427854769851E-3</v>
      </c>
      <c r="AD232" s="5">
        <f t="shared" si="409"/>
        <v>1.7730511114479926E-2</v>
      </c>
      <c r="AE232" s="5">
        <f t="shared" si="410"/>
        <v>2.195186124707901E-2</v>
      </c>
      <c r="AF232" s="5">
        <f t="shared" si="411"/>
        <v>1.3589123548093048E-2</v>
      </c>
      <c r="AG232" s="5">
        <f t="shared" si="412"/>
        <v>5.6081585892831425E-3</v>
      </c>
      <c r="AH232" s="5">
        <f t="shared" si="413"/>
        <v>5.3343856746395565E-3</v>
      </c>
      <c r="AI232" s="5">
        <f t="shared" si="414"/>
        <v>8.9175122892789366E-3</v>
      </c>
      <c r="AJ232" s="5">
        <f t="shared" si="415"/>
        <v>7.4537191609054558E-3</v>
      </c>
      <c r="AK232" s="5">
        <f t="shared" si="416"/>
        <v>4.153469975884309E-3</v>
      </c>
      <c r="AL232" s="5">
        <f t="shared" si="417"/>
        <v>1.437076139317616E-4</v>
      </c>
      <c r="AM232" s="5">
        <f t="shared" si="418"/>
        <v>5.9280322197271598E-3</v>
      </c>
      <c r="AN232" s="5">
        <f t="shared" si="419"/>
        <v>7.3394015499863626E-3</v>
      </c>
      <c r="AO232" s="5">
        <f t="shared" si="420"/>
        <v>4.5433976330868766E-3</v>
      </c>
      <c r="AP232" s="5">
        <f t="shared" si="421"/>
        <v>1.8750358969324751E-3</v>
      </c>
      <c r="AQ232" s="5">
        <f t="shared" si="422"/>
        <v>5.8036296270584642E-4</v>
      </c>
      <c r="AR232" s="5">
        <f t="shared" si="423"/>
        <v>1.3208834580348016E-3</v>
      </c>
      <c r="AS232" s="5">
        <f t="shared" si="424"/>
        <v>2.208125768957736E-3</v>
      </c>
      <c r="AT232" s="5">
        <f t="shared" si="425"/>
        <v>1.8456660131051207E-3</v>
      </c>
      <c r="AU232" s="5">
        <f t="shared" si="426"/>
        <v>1.0284689033026274E-3</v>
      </c>
      <c r="AV232" s="5">
        <f t="shared" si="427"/>
        <v>4.2982381869877264E-4</v>
      </c>
      <c r="AW232" s="5">
        <f t="shared" si="428"/>
        <v>8.2620282632324593E-6</v>
      </c>
      <c r="AX232" s="5">
        <f t="shared" si="429"/>
        <v>1.6516522362321326E-3</v>
      </c>
      <c r="AY232" s="5">
        <f t="shared" si="430"/>
        <v>2.0448841256801536E-3</v>
      </c>
      <c r="AZ232" s="5">
        <f t="shared" si="431"/>
        <v>1.2658691084383303E-3</v>
      </c>
      <c r="BA232" s="5">
        <f t="shared" si="432"/>
        <v>5.2241740891323645E-4</v>
      </c>
      <c r="BB232" s="5">
        <f t="shared" si="433"/>
        <v>1.6169915237463655E-4</v>
      </c>
      <c r="BC232" s="5">
        <f t="shared" si="434"/>
        <v>4.0039425076691362E-5</v>
      </c>
      <c r="BD232" s="5">
        <f t="shared" si="435"/>
        <v>2.7256076833812428E-4</v>
      </c>
      <c r="BE232" s="5">
        <f t="shared" si="436"/>
        <v>4.5564084591516999E-4</v>
      </c>
      <c r="BF232" s="5">
        <f t="shared" si="437"/>
        <v>3.8084824483753966E-4</v>
      </c>
      <c r="BG232" s="5">
        <f t="shared" si="438"/>
        <v>2.1222180714799025E-4</v>
      </c>
      <c r="BH232" s="5">
        <f t="shared" si="439"/>
        <v>8.8692995253997214E-5</v>
      </c>
      <c r="BI232" s="5">
        <f t="shared" si="440"/>
        <v>2.9653681731736454E-5</v>
      </c>
      <c r="BJ232" s="8">
        <f t="shared" si="441"/>
        <v>0.47378176493520352</v>
      </c>
      <c r="BK232" s="8">
        <f t="shared" si="442"/>
        <v>0.24295541665023337</v>
      </c>
      <c r="BL232" s="8">
        <f t="shared" si="443"/>
        <v>0.26605530268704841</v>
      </c>
      <c r="BM232" s="8">
        <f t="shared" si="444"/>
        <v>0.55428814077225697</v>
      </c>
      <c r="BN232" s="8">
        <f t="shared" si="445"/>
        <v>0.44370204762755561</v>
      </c>
    </row>
    <row r="233" spans="1:66" x14ac:dyDescent="0.25">
      <c r="A233" t="s">
        <v>16</v>
      </c>
      <c r="B233" t="s">
        <v>66</v>
      </c>
      <c r="C233" t="s">
        <v>17</v>
      </c>
      <c r="D233" s="4" t="s">
        <v>497</v>
      </c>
      <c r="E233">
        <f>VLOOKUP(A233,home!$A$2:$E$405,3,FALSE)</f>
        <v>1.62745098039216</v>
      </c>
      <c r="F233">
        <f>VLOOKUP(B233,home!$B$2:$E$405,3,FALSE)</f>
        <v>1.23</v>
      </c>
      <c r="G233">
        <f>VLOOKUP(C233,away!$B$2:$E$405,4,FALSE)</f>
        <v>0.82</v>
      </c>
      <c r="H233">
        <f>VLOOKUP(A233,away!$A$2:$E$405,3,FALSE)</f>
        <v>1.3529411764705901</v>
      </c>
      <c r="I233">
        <f>VLOOKUP(C233,away!$B$2:$E$405,3,FALSE)</f>
        <v>1.5</v>
      </c>
      <c r="J233">
        <f>VLOOKUP(B233,home!$B$2:$E$405,4,FALSE)</f>
        <v>0.74</v>
      </c>
      <c r="K233" s="3">
        <f t="shared" si="390"/>
        <v>1.6414470588235324</v>
      </c>
      <c r="L233" s="3">
        <f t="shared" si="391"/>
        <v>1.5017647058823549</v>
      </c>
      <c r="M233" s="5">
        <f t="shared" si="392"/>
        <v>4.3144006740876206E-2</v>
      </c>
      <c r="N233" s="5">
        <f t="shared" si="393"/>
        <v>7.0818602970673897E-2</v>
      </c>
      <c r="O233" s="5">
        <f t="shared" si="394"/>
        <v>6.4792146593798283E-2</v>
      </c>
      <c r="P233" s="5">
        <f t="shared" si="395"/>
        <v>0.10635287846125335</v>
      </c>
      <c r="Q233" s="5">
        <f t="shared" si="396"/>
        <v>5.812249377810208E-2</v>
      </c>
      <c r="R233" s="5">
        <f t="shared" si="397"/>
        <v>4.8651279486460967E-2</v>
      </c>
      <c r="S233" s="5">
        <f t="shared" si="398"/>
        <v>6.5541749662518828E-2</v>
      </c>
      <c r="T233" s="5">
        <f t="shared" si="399"/>
        <v>8.7286309773820472E-2</v>
      </c>
      <c r="U233" s="5">
        <f t="shared" si="400"/>
        <v>7.9858499621053E-2</v>
      </c>
      <c r="V233" s="5">
        <f t="shared" si="401"/>
        <v>1.7951646802715712E-2</v>
      </c>
      <c r="W233" s="5">
        <f t="shared" si="402"/>
        <v>3.1801665487851571E-2</v>
      </c>
      <c r="X233" s="5">
        <f t="shared" si="403"/>
        <v>4.7758618817932454E-2</v>
      </c>
      <c r="Y233" s="5">
        <f t="shared" si="404"/>
        <v>3.5861104071229923E-2</v>
      </c>
      <c r="Z233" s="5">
        <f t="shared" si="405"/>
        <v>2.4354258142928437E-2</v>
      </c>
      <c r="AA233" s="5">
        <f t="shared" si="406"/>
        <v>3.9976225398538942E-2</v>
      </c>
      <c r="AB233" s="5">
        <f t="shared" si="407"/>
        <v>3.2809428801649172E-2</v>
      </c>
      <c r="AC233" s="5">
        <f t="shared" si="408"/>
        <v>2.7657510492351271E-3</v>
      </c>
      <c r="AD233" s="5">
        <f t="shared" si="409"/>
        <v>1.3050187570180958E-2</v>
      </c>
      <c r="AE233" s="5">
        <f t="shared" si="410"/>
        <v>1.9598311098042366E-2</v>
      </c>
      <c r="AF233" s="5">
        <f t="shared" si="411"/>
        <v>1.4716025950971247E-2</v>
      </c>
      <c r="AG233" s="5">
        <f t="shared" si="412"/>
        <v>7.3666694613391467E-3</v>
      </c>
      <c r="AH233" s="5">
        <f t="shared" si="413"/>
        <v>9.1435913292494658E-3</v>
      </c>
      <c r="AI233" s="5">
        <f t="shared" si="414"/>
        <v>1.5008721094480889E-2</v>
      </c>
      <c r="AJ233" s="5">
        <f t="shared" si="415"/>
        <v>1.2318010548619184E-2</v>
      </c>
      <c r="AK233" s="5">
        <f t="shared" si="416"/>
        <v>6.7397873951960691E-3</v>
      </c>
      <c r="AL233" s="5">
        <f t="shared" si="417"/>
        <v>2.7271049437761476E-4</v>
      </c>
      <c r="AM233" s="5">
        <f t="shared" si="418"/>
        <v>4.2842384008337881E-3</v>
      </c>
      <c r="AN233" s="5">
        <f t="shared" si="419"/>
        <v>6.4339180219580442E-3</v>
      </c>
      <c r="AO233" s="5">
        <f t="shared" si="420"/>
        <v>4.8311155029585034E-3</v>
      </c>
      <c r="AP233" s="5">
        <f t="shared" si="421"/>
        <v>2.418399584128054E-3</v>
      </c>
      <c r="AQ233" s="5">
        <f t="shared" si="422"/>
        <v>9.0796678504101913E-4</v>
      </c>
      <c r="AR233" s="5">
        <f t="shared" si="423"/>
        <v>2.746304548655756E-3</v>
      </c>
      <c r="AS233" s="5">
        <f t="shared" si="424"/>
        <v>4.5079135240246792E-3</v>
      </c>
      <c r="AT233" s="5">
        <f t="shared" si="425"/>
        <v>3.6997506977205679E-3</v>
      </c>
      <c r="AU233" s="5">
        <f t="shared" si="426"/>
        <v>2.0243149670512461E-3</v>
      </c>
      <c r="AV233" s="5">
        <f t="shared" si="427"/>
        <v>8.3070146219968129E-4</v>
      </c>
      <c r="AW233" s="5">
        <f t="shared" si="428"/>
        <v>1.8673603083793461E-5</v>
      </c>
      <c r="AX233" s="5">
        <f t="shared" si="429"/>
        <v>1.1720584203912423E-3</v>
      </c>
      <c r="AY233" s="5">
        <f t="shared" si="430"/>
        <v>1.7601559689757915E-3</v>
      </c>
      <c r="AZ233" s="5">
        <f t="shared" si="431"/>
        <v>1.3216700555280007E-3</v>
      </c>
      <c r="BA233" s="5">
        <f t="shared" si="432"/>
        <v>6.6161248073784136E-4</v>
      </c>
      <c r="BB233" s="5">
        <f t="shared" si="433"/>
        <v>2.4839656813583982E-4</v>
      </c>
      <c r="BC233" s="5">
        <f t="shared" si="434"/>
        <v>7.4606639817741198E-5</v>
      </c>
      <c r="BD233" s="5">
        <f t="shared" si="435"/>
        <v>6.8738387379589671E-4</v>
      </c>
      <c r="BE233" s="5">
        <f t="shared" si="436"/>
        <v>1.1283042379250008E-3</v>
      </c>
      <c r="BF233" s="5">
        <f t="shared" si="437"/>
        <v>9.2602583640006002E-4</v>
      </c>
      <c r="BG233" s="5">
        <f t="shared" si="438"/>
        <v>5.0667412851782673E-4</v>
      </c>
      <c r="BH233" s="5">
        <f t="shared" si="439"/>
        <v>2.0791968950939087E-4</v>
      </c>
      <c r="BI233" s="5">
        <f t="shared" si="440"/>
        <v>6.8257832563338306E-5</v>
      </c>
      <c r="BJ233" s="8">
        <f t="shared" si="441"/>
        <v>0.41049412740864999</v>
      </c>
      <c r="BK233" s="8">
        <f t="shared" si="442"/>
        <v>0.23778889917995263</v>
      </c>
      <c r="BL233" s="8">
        <f t="shared" si="443"/>
        <v>0.32663124106740943</v>
      </c>
      <c r="BM233" s="8">
        <f t="shared" si="444"/>
        <v>0.60564563540188365</v>
      </c>
      <c r="BN233" s="8">
        <f t="shared" si="445"/>
        <v>0.39188140803116478</v>
      </c>
    </row>
    <row r="234" spans="1:66" x14ac:dyDescent="0.25">
      <c r="A234" t="s">
        <v>16</v>
      </c>
      <c r="B234" t="s">
        <v>323</v>
      </c>
      <c r="C234" t="s">
        <v>65</v>
      </c>
      <c r="D234" s="4" t="s">
        <v>497</v>
      </c>
      <c r="E234">
        <f>VLOOKUP(A234,home!$A$2:$E$405,3,FALSE)</f>
        <v>1.62745098039216</v>
      </c>
      <c r="F234">
        <f>VLOOKUP(B234,home!$B$2:$E$405,3,FALSE)</f>
        <v>0.69</v>
      </c>
      <c r="G234">
        <f>VLOOKUP(C234,away!$B$2:$E$405,4,FALSE)</f>
        <v>0.75</v>
      </c>
      <c r="H234">
        <f>VLOOKUP(A234,away!$A$2:$E$405,3,FALSE)</f>
        <v>1.3529411764705901</v>
      </c>
      <c r="I234">
        <f>VLOOKUP(C234,away!$B$2:$E$405,3,FALSE)</f>
        <v>0.75</v>
      </c>
      <c r="J234">
        <f>VLOOKUP(B234,home!$B$2:$E$405,4,FALSE)</f>
        <v>1.29</v>
      </c>
      <c r="K234" s="3">
        <f t="shared" si="390"/>
        <v>0.8422058823529428</v>
      </c>
      <c r="L234" s="3">
        <f t="shared" si="391"/>
        <v>1.3089705882352958</v>
      </c>
      <c r="M234" s="5">
        <f t="shared" si="392"/>
        <v>0.11634719816815139</v>
      </c>
      <c r="N234" s="5">
        <f t="shared" si="393"/>
        <v>9.798829469250063E-2</v>
      </c>
      <c r="O234" s="5">
        <f t="shared" si="394"/>
        <v>0.15229506042569363</v>
      </c>
      <c r="P234" s="5">
        <f t="shared" si="395"/>
        <v>0.12826379574381605</v>
      </c>
      <c r="Q234" s="5">
        <f t="shared" si="396"/>
        <v>4.126315909587884E-2</v>
      </c>
      <c r="R234" s="5">
        <f t="shared" si="397"/>
        <v>9.9674877415375077E-2</v>
      </c>
      <c r="S234" s="5">
        <f t="shared" si="398"/>
        <v>3.5350230941605075E-2</v>
      </c>
      <c r="T234" s="5">
        <f t="shared" si="399"/>
        <v>5.4012261634179111E-2</v>
      </c>
      <c r="U234" s="5">
        <f t="shared" si="400"/>
        <v>8.3946768082037382E-2</v>
      </c>
      <c r="V234" s="5">
        <f t="shared" si="401"/>
        <v>4.3300997859849607E-3</v>
      </c>
      <c r="W234" s="5">
        <f t="shared" si="402"/>
        <v>1.1584025105004832E-2</v>
      </c>
      <c r="X234" s="5">
        <f t="shared" si="403"/>
        <v>1.5163148155830608E-2</v>
      </c>
      <c r="Y234" s="5">
        <f t="shared" si="404"/>
        <v>9.9240574805182676E-3</v>
      </c>
      <c r="Z234" s="5">
        <f t="shared" si="405"/>
        <v>4.3490494307561495E-2</v>
      </c>
      <c r="AA234" s="5">
        <f t="shared" si="406"/>
        <v>3.6627950132265462E-2</v>
      </c>
      <c r="AB234" s="5">
        <f t="shared" si="407"/>
        <v>1.5424137529962112E-2</v>
      </c>
      <c r="AC234" s="5">
        <f t="shared" si="408"/>
        <v>2.9835002649635639E-4</v>
      </c>
      <c r="AD234" s="5">
        <f t="shared" si="409"/>
        <v>2.4390335211898085E-3</v>
      </c>
      <c r="AE234" s="5">
        <f t="shared" si="410"/>
        <v>3.1926231429574279E-3</v>
      </c>
      <c r="AF234" s="5">
        <f t="shared" si="411"/>
        <v>2.0895248967253018E-3</v>
      </c>
      <c r="AG234" s="5">
        <f t="shared" si="412"/>
        <v>9.1170887773293788E-4</v>
      </c>
      <c r="AH234" s="5">
        <f t="shared" si="413"/>
        <v>1.4231944479103144E-2</v>
      </c>
      <c r="AI234" s="5">
        <f t="shared" si="414"/>
        <v>1.1986227357621157E-2</v>
      </c>
      <c r="AJ234" s="5">
        <f t="shared" si="415"/>
        <v>5.0474355939041544E-3</v>
      </c>
      <c r="AK234" s="5">
        <f t="shared" si="416"/>
        <v>1.4169933159945663E-3</v>
      </c>
      <c r="AL234" s="5">
        <f t="shared" si="417"/>
        <v>1.315631401914276E-5</v>
      </c>
      <c r="AM234" s="5">
        <f t="shared" si="418"/>
        <v>4.1083367576041371E-4</v>
      </c>
      <c r="AN234" s="5">
        <f t="shared" si="419"/>
        <v>5.3776919822697737E-4</v>
      </c>
      <c r="AO234" s="5">
        <f t="shared" si="420"/>
        <v>3.5196203186899512E-4</v>
      </c>
      <c r="AP234" s="5">
        <f t="shared" si="421"/>
        <v>1.5356931596401609E-4</v>
      </c>
      <c r="AQ234" s="5">
        <f t="shared" si="422"/>
        <v>5.0254429463077565E-5</v>
      </c>
      <c r="AR234" s="5">
        <f t="shared" si="423"/>
        <v>3.7258393473087415E-3</v>
      </c>
      <c r="AS234" s="5">
        <f t="shared" si="424"/>
        <v>3.1379238150054715E-3</v>
      </c>
      <c r="AT234" s="5">
        <f t="shared" si="425"/>
        <v>1.3213889476864978E-3</v>
      </c>
      <c r="AU234" s="5">
        <f t="shared" si="426"/>
        <v>3.7096051487257783E-4</v>
      </c>
      <c r="AV234" s="5">
        <f t="shared" si="427"/>
        <v>7.8106281936590326E-5</v>
      </c>
      <c r="AW234" s="5">
        <f t="shared" si="428"/>
        <v>4.0288387799181931E-7</v>
      </c>
      <c r="AX234" s="5">
        <f t="shared" si="429"/>
        <v>5.7667756399016977E-5</v>
      </c>
      <c r="AY234" s="5">
        <f t="shared" si="430"/>
        <v>7.5485397015830991E-5</v>
      </c>
      <c r="AZ234" s="5">
        <f t="shared" si="431"/>
        <v>4.9404082267493575E-5</v>
      </c>
      <c r="BA234" s="5">
        <f t="shared" si="432"/>
        <v>2.1556163542301997E-5</v>
      </c>
      <c r="BB234" s="5">
        <f t="shared" si="433"/>
        <v>7.0540960180158248E-6</v>
      </c>
      <c r="BC234" s="5">
        <f t="shared" si="434"/>
        <v>1.8467208428340857E-6</v>
      </c>
      <c r="BD234" s="5">
        <f t="shared" si="435"/>
        <v>8.128356870194894E-4</v>
      </c>
      <c r="BE234" s="5">
        <f t="shared" si="436"/>
        <v>6.845749969942096E-4</v>
      </c>
      <c r="BF234" s="5">
        <f t="shared" si="437"/>
        <v>2.8827654469013573E-4</v>
      </c>
      <c r="BG234" s="5">
        <f t="shared" si="438"/>
        <v>8.0929400560804439E-5</v>
      </c>
      <c r="BH234" s="5">
        <f t="shared" si="439"/>
        <v>1.7039804301901756E-5</v>
      </c>
      <c r="BI234" s="5">
        <f t="shared" si="440"/>
        <v>2.8702046834409296E-6</v>
      </c>
      <c r="BJ234" s="8">
        <f t="shared" si="441"/>
        <v>0.24028523946988675</v>
      </c>
      <c r="BK234" s="8">
        <f t="shared" si="442"/>
        <v>0.28467831637708885</v>
      </c>
      <c r="BL234" s="8">
        <f t="shared" si="443"/>
        <v>0.43117213987701658</v>
      </c>
      <c r="BM234" s="8">
        <f t="shared" si="444"/>
        <v>0.36371872197700028</v>
      </c>
      <c r="BN234" s="8">
        <f t="shared" si="445"/>
        <v>0.63583238554141563</v>
      </c>
    </row>
    <row r="235" spans="1:66" x14ac:dyDescent="0.25">
      <c r="A235" t="s">
        <v>80</v>
      </c>
      <c r="B235" t="s">
        <v>84</v>
      </c>
      <c r="C235" t="s">
        <v>95</v>
      </c>
      <c r="D235" s="4" t="s">
        <v>497</v>
      </c>
      <c r="E235">
        <f>VLOOKUP(A235,home!$A$2:$E$405,3,FALSE)</f>
        <v>1.1734693877550999</v>
      </c>
      <c r="F235">
        <f>VLOOKUP(B235,home!$B$2:$E$405,3,FALSE)</f>
        <v>1.18</v>
      </c>
      <c r="G235">
        <f>VLOOKUP(C235,away!$B$2:$E$405,4,FALSE)</f>
        <v>0.64</v>
      </c>
      <c r="H235">
        <f>VLOOKUP(A235,away!$A$2:$E$405,3,FALSE)</f>
        <v>1.0136054421768701</v>
      </c>
      <c r="I235">
        <f>VLOOKUP(C235,away!$B$2:$E$405,3,FALSE)</f>
        <v>0.5</v>
      </c>
      <c r="J235">
        <f>VLOOKUP(B235,home!$B$2:$E$405,4,FALSE)</f>
        <v>1.44</v>
      </c>
      <c r="K235" s="3">
        <f t="shared" si="390"/>
        <v>0.88620408163265141</v>
      </c>
      <c r="L235" s="3">
        <f t="shared" si="391"/>
        <v>0.72979591836734647</v>
      </c>
      <c r="M235" s="5">
        <f t="shared" si="392"/>
        <v>0.1986918791825743</v>
      </c>
      <c r="N235" s="5">
        <f t="shared" si="393"/>
        <v>0.17608155431885897</v>
      </c>
      <c r="O235" s="5">
        <f t="shared" si="394"/>
        <v>0.14500452244018067</v>
      </c>
      <c r="P235" s="5">
        <f t="shared" si="395"/>
        <v>0.12850359964168148</v>
      </c>
      <c r="Q235" s="5">
        <f t="shared" si="396"/>
        <v>7.802209606879712E-2</v>
      </c>
      <c r="R235" s="5">
        <f t="shared" si="397"/>
        <v>5.2911854310825061E-2</v>
      </c>
      <c r="S235" s="5">
        <f t="shared" si="398"/>
        <v>2.0777365422287725E-2</v>
      </c>
      <c r="T235" s="5">
        <f t="shared" si="399"/>
        <v>5.6940207253473124E-2</v>
      </c>
      <c r="U235" s="5">
        <f t="shared" si="400"/>
        <v>4.6890701257005368E-2</v>
      </c>
      <c r="V235" s="5">
        <f t="shared" si="401"/>
        <v>1.4930802287770719E-3</v>
      </c>
      <c r="W235" s="5">
        <f t="shared" si="402"/>
        <v>2.3047833331234287E-2</v>
      </c>
      <c r="X235" s="5">
        <f t="shared" si="403"/>
        <v>1.6820214692345663E-2</v>
      </c>
      <c r="Y235" s="5">
        <f t="shared" si="404"/>
        <v>6.1376620142681668E-3</v>
      </c>
      <c r="Z235" s="5">
        <f t="shared" si="405"/>
        <v>1.2871618436429276E-2</v>
      </c>
      <c r="AA235" s="5">
        <f t="shared" si="406"/>
        <v>1.1406880795581709E-2</v>
      </c>
      <c r="AB235" s="5">
        <f t="shared" si="407"/>
        <v>5.0544121598708079E-3</v>
      </c>
      <c r="AC235" s="5">
        <f t="shared" si="408"/>
        <v>6.0352927086471645E-5</v>
      </c>
      <c r="AD235" s="5">
        <f t="shared" si="409"/>
        <v>5.1062709927322232E-3</v>
      </c>
      <c r="AE235" s="5">
        <f t="shared" si="410"/>
        <v>3.7265357285735548E-3</v>
      </c>
      <c r="AF235" s="5">
        <f t="shared" si="411"/>
        <v>1.3598052821815327E-3</v>
      </c>
      <c r="AG235" s="5">
        <f t="shared" si="412"/>
        <v>3.3079344823681351E-4</v>
      </c>
      <c r="AH235" s="5">
        <f t="shared" si="413"/>
        <v>2.3484136494219925E-3</v>
      </c>
      <c r="AI235" s="5">
        <f t="shared" si="414"/>
        <v>2.0811737614795998E-3</v>
      </c>
      <c r="AJ235" s="5">
        <f t="shared" si="415"/>
        <v>9.221723410049997E-4</v>
      </c>
      <c r="AK235" s="5">
        <f t="shared" si="416"/>
        <v>2.724109641891227E-4</v>
      </c>
      <c r="AL235" s="5">
        <f t="shared" si="417"/>
        <v>1.5613256890880983E-6</v>
      </c>
      <c r="AM235" s="5">
        <f t="shared" si="418"/>
        <v>9.0503963913634146E-4</v>
      </c>
      <c r="AN235" s="5">
        <f t="shared" si="419"/>
        <v>6.6049423460235823E-4</v>
      </c>
      <c r="AO235" s="5">
        <f t="shared" si="420"/>
        <v>2.4101299825898272E-4</v>
      </c>
      <c r="AP235" s="5">
        <f t="shared" si="421"/>
        <v>5.863010080096067E-5</v>
      </c>
      <c r="AQ235" s="5">
        <f t="shared" si="422"/>
        <v>1.0697002064501796E-5</v>
      </c>
      <c r="AR235" s="5">
        <f t="shared" si="423"/>
        <v>3.4277253919726705E-4</v>
      </c>
      <c r="AS235" s="5">
        <f t="shared" si="424"/>
        <v>3.03766423308206E-4</v>
      </c>
      <c r="AT235" s="5">
        <f t="shared" si="425"/>
        <v>1.3459952209934195E-4</v>
      </c>
      <c r="AU235" s="5">
        <f t="shared" si="426"/>
        <v>3.976088195674704E-5</v>
      </c>
      <c r="AV235" s="5">
        <f t="shared" si="427"/>
        <v>8.8090639698458184E-6</v>
      </c>
      <c r="AW235" s="5">
        <f t="shared" si="428"/>
        <v>2.8049568240236683E-8</v>
      </c>
      <c r="AX235" s="5">
        <f t="shared" si="429"/>
        <v>1.3367497037366125E-4</v>
      </c>
      <c r="AY235" s="5">
        <f t="shared" si="430"/>
        <v>9.7555447766573938E-5</v>
      </c>
      <c r="AZ235" s="5">
        <f t="shared" si="431"/>
        <v>3.5597783797272255E-5</v>
      </c>
      <c r="BA235" s="5">
        <f t="shared" si="432"/>
        <v>8.6597057727241865E-6</v>
      </c>
      <c r="BB235" s="5">
        <f t="shared" si="433"/>
        <v>1.5799544817990645E-6</v>
      </c>
      <c r="BC235" s="5">
        <f t="shared" si="434"/>
        <v>2.3060886640463072E-7</v>
      </c>
      <c r="BD235" s="5">
        <f t="shared" si="435"/>
        <v>4.1692333339096099E-5</v>
      </c>
      <c r="BE235" s="5">
        <f t="shared" si="436"/>
        <v>3.6947915977896028E-5</v>
      </c>
      <c r="BF235" s="5">
        <f t="shared" si="437"/>
        <v>1.6371696973715859E-5</v>
      </c>
      <c r="BG235" s="5">
        <f t="shared" si="438"/>
        <v>4.8362215604533073E-6</v>
      </c>
      <c r="BH235" s="5">
        <f t="shared" si="439"/>
        <v>1.0714698216383879E-6</v>
      </c>
      <c r="BI235" s="5">
        <f t="shared" si="440"/>
        <v>1.8990818585642968E-7</v>
      </c>
      <c r="BJ235" s="8">
        <f t="shared" si="441"/>
        <v>0.36972614557662303</v>
      </c>
      <c r="BK235" s="8">
        <f t="shared" si="442"/>
        <v>0.34962539417586269</v>
      </c>
      <c r="BL235" s="8">
        <f t="shared" si="443"/>
        <v>0.26782335965594939</v>
      </c>
      <c r="BM235" s="8">
        <f t="shared" si="444"/>
        <v>0.22073348448374844</v>
      </c>
      <c r="BN235" s="8">
        <f t="shared" si="445"/>
        <v>0.77921550596291744</v>
      </c>
    </row>
    <row r="236" spans="1:66" x14ac:dyDescent="0.25">
      <c r="A236" t="s">
        <v>122</v>
      </c>
      <c r="B236" t="s">
        <v>140</v>
      </c>
      <c r="C236" t="s">
        <v>135</v>
      </c>
      <c r="D236" s="4" t="s">
        <v>497</v>
      </c>
      <c r="E236">
        <f>VLOOKUP(A236,home!$A$2:$E$405,3,FALSE)</f>
        <v>1.35943060498221</v>
      </c>
      <c r="F236">
        <f>VLOOKUP(B236,home!$B$2:$E$405,3,FALSE)</f>
        <v>1.23</v>
      </c>
      <c r="G236">
        <f>VLOOKUP(C236,away!$B$2:$E$405,4,FALSE)</f>
        <v>0.85</v>
      </c>
      <c r="H236">
        <f>VLOOKUP(A236,away!$A$2:$E$405,3,FALSE)</f>
        <v>1.17437722419929</v>
      </c>
      <c r="I236">
        <f>VLOOKUP(C236,away!$B$2:$E$405,3,FALSE)</f>
        <v>0.96</v>
      </c>
      <c r="J236">
        <f>VLOOKUP(B236,home!$B$2:$E$405,4,FALSE)</f>
        <v>0.64</v>
      </c>
      <c r="K236" s="3">
        <f t="shared" si="390"/>
        <v>1.4212846975089006</v>
      </c>
      <c r="L236" s="3">
        <f t="shared" si="391"/>
        <v>0.72153736654804379</v>
      </c>
      <c r="M236" s="5">
        <f t="shared" si="392"/>
        <v>0.11732328158202041</v>
      </c>
      <c r="N236" s="5">
        <f t="shared" si="393"/>
        <v>0.16674978477405347</v>
      </c>
      <c r="O236" s="5">
        <f t="shared" si="394"/>
        <v>8.4653131627465614E-2</v>
      </c>
      <c r="P236" s="5">
        <f t="shared" si="395"/>
        <v>0.12031620057832361</v>
      </c>
      <c r="Q236" s="5">
        <f t="shared" si="396"/>
        <v>0.11849945870613243</v>
      </c>
      <c r="R236" s="5">
        <f t="shared" si="397"/>
        <v>3.0540198832263218E-2</v>
      </c>
      <c r="S236" s="5">
        <f t="shared" si="398"/>
        <v>3.0846367247840893E-2</v>
      </c>
      <c r="T236" s="5">
        <f t="shared" si="399"/>
        <v>8.5501787372191454E-2</v>
      </c>
      <c r="U236" s="5">
        <f t="shared" si="400"/>
        <v>4.3406317259174911E-2</v>
      </c>
      <c r="V236" s="5">
        <f t="shared" si="401"/>
        <v>3.5148065137810265E-3</v>
      </c>
      <c r="W236" s="5">
        <f t="shared" si="402"/>
        <v>5.6140489107371294E-2</v>
      </c>
      <c r="X236" s="5">
        <f t="shared" si="403"/>
        <v>4.0507460667251818E-2</v>
      </c>
      <c r="Y236" s="5">
        <f t="shared" si="404"/>
        <v>1.4613823247698665E-2</v>
      </c>
      <c r="Z236" s="5">
        <f t="shared" si="405"/>
        <v>7.3452982130949506E-3</v>
      </c>
      <c r="AA236" s="5">
        <f t="shared" si="406"/>
        <v>1.0439759948911326E-2</v>
      </c>
      <c r="AB236" s="5">
        <f t="shared" si="407"/>
        <v>7.418935530526985E-3</v>
      </c>
      <c r="AC236" s="5">
        <f t="shared" si="408"/>
        <v>2.252793306471937E-4</v>
      </c>
      <c r="AD236" s="5">
        <f t="shared" si="409"/>
        <v>1.9947904519742998E-2</v>
      </c>
      <c r="AE236" s="5">
        <f t="shared" si="410"/>
        <v>1.4393158495327182E-2</v>
      </c>
      <c r="AF236" s="5">
        <f t="shared" si="411"/>
        <v>5.1926008385134882E-3</v>
      </c>
      <c r="AG236" s="5">
        <f t="shared" si="412"/>
        <v>1.2488851781853958E-3</v>
      </c>
      <c r="AH236" s="5">
        <f t="shared" si="413"/>
        <v>1.3249767822966453E-3</v>
      </c>
      <c r="AI236" s="5">
        <f t="shared" si="414"/>
        <v>1.8831692252328041E-3</v>
      </c>
      <c r="AJ236" s="5">
        <f t="shared" si="415"/>
        <v>1.3382598013215385E-3</v>
      </c>
      <c r="AK236" s="5">
        <f t="shared" si="416"/>
        <v>6.3401605896986799E-4</v>
      </c>
      <c r="AL236" s="5">
        <f t="shared" si="417"/>
        <v>9.2410484148789803E-6</v>
      </c>
      <c r="AM236" s="5">
        <f t="shared" si="418"/>
        <v>5.6703302882558709E-3</v>
      </c>
      <c r="AN236" s="5">
        <f t="shared" si="419"/>
        <v>4.091355183645751E-3</v>
      </c>
      <c r="AO236" s="5">
        <f t="shared" si="420"/>
        <v>1.4760328224102213E-3</v>
      </c>
      <c r="AP236" s="5">
        <f t="shared" si="421"/>
        <v>3.550042785401159E-4</v>
      </c>
      <c r="AQ236" s="5">
        <f t="shared" si="422"/>
        <v>6.4037213062780848E-5</v>
      </c>
      <c r="AR236" s="5">
        <f t="shared" si="423"/>
        <v>1.9120405164712448E-4</v>
      </c>
      <c r="AS236" s="5">
        <f t="shared" si="424"/>
        <v>2.7175539270775953E-4</v>
      </c>
      <c r="AT236" s="5">
        <f t="shared" si="425"/>
        <v>1.9312089056053029E-4</v>
      </c>
      <c r="AU236" s="5">
        <f t="shared" si="426"/>
        <v>9.149325550765758E-5</v>
      </c>
      <c r="AV236" s="5">
        <f t="shared" si="427"/>
        <v>3.2509490994576441E-5</v>
      </c>
      <c r="AW236" s="5">
        <f t="shared" si="428"/>
        <v>2.6324410344508138E-7</v>
      </c>
      <c r="AX236" s="5">
        <f t="shared" si="429"/>
        <v>1.3431922780865481E-3</v>
      </c>
      <c r="AY236" s="5">
        <f t="shared" si="430"/>
        <v>9.691634190982356E-4</v>
      </c>
      <c r="AZ236" s="5">
        <f t="shared" si="431"/>
        <v>3.4964381058541938E-4</v>
      </c>
      <c r="BA236" s="5">
        <f t="shared" si="432"/>
        <v>8.4093691439875553E-5</v>
      </c>
      <c r="BB236" s="5">
        <f t="shared" si="433"/>
        <v>1.5169185166207891E-5</v>
      </c>
      <c r="BC236" s="5">
        <f t="shared" si="434"/>
        <v>2.1890267835010589E-6</v>
      </c>
      <c r="BD236" s="5">
        <f t="shared" si="435"/>
        <v>2.2993477983130383E-5</v>
      </c>
      <c r="BE236" s="5">
        <f t="shared" si="436"/>
        <v>3.2680278399931037E-5</v>
      </c>
      <c r="BF236" s="5">
        <f t="shared" si="437"/>
        <v>2.3223989800076324E-5</v>
      </c>
      <c r="BG236" s="5">
        <f t="shared" si="438"/>
        <v>1.1002633772650421E-5</v>
      </c>
      <c r="BH236" s="5">
        <f t="shared" si="439"/>
        <v>3.9094687533406699E-6</v>
      </c>
      <c r="BI236" s="5">
        <f t="shared" si="440"/>
        <v>1.1112936229024583E-6</v>
      </c>
      <c r="BJ236" s="8">
        <f t="shared" si="441"/>
        <v>0.53721556410354288</v>
      </c>
      <c r="BK236" s="8">
        <f t="shared" si="442"/>
        <v>0.27320433972012625</v>
      </c>
      <c r="BL236" s="8">
        <f t="shared" si="443"/>
        <v>0.18251376928991261</v>
      </c>
      <c r="BM236" s="8">
        <f t="shared" si="444"/>
        <v>0.36122801505142282</v>
      </c>
      <c r="BN236" s="8">
        <f t="shared" si="445"/>
        <v>0.63808205610025881</v>
      </c>
    </row>
    <row r="237" spans="1:66" x14ac:dyDescent="0.25">
      <c r="A237" t="s">
        <v>21</v>
      </c>
      <c r="B237" t="s">
        <v>153</v>
      </c>
      <c r="C237" t="s">
        <v>22</v>
      </c>
      <c r="D237" s="4" t="s">
        <v>497</v>
      </c>
      <c r="E237">
        <f>VLOOKUP(A237,home!$A$2:$E$405,3,FALSE)</f>
        <v>1.4057971014492801</v>
      </c>
      <c r="F237">
        <f>VLOOKUP(B237,home!$B$2:$E$405,3,FALSE)</f>
        <v>1.88</v>
      </c>
      <c r="G237">
        <f>VLOOKUP(C237,away!$B$2:$E$405,4,FALSE)</f>
        <v>1.1399999999999999</v>
      </c>
      <c r="H237">
        <f>VLOOKUP(A237,away!$A$2:$E$405,3,FALSE)</f>
        <v>1.32850241545894</v>
      </c>
      <c r="I237">
        <f>VLOOKUP(C237,away!$B$2:$E$405,3,FALSE)</f>
        <v>1</v>
      </c>
      <c r="J237">
        <f>VLOOKUP(B237,home!$B$2:$E$405,4,FALSE)</f>
        <v>0.34</v>
      </c>
      <c r="K237" s="3">
        <f t="shared" si="390"/>
        <v>3.0129043478260966</v>
      </c>
      <c r="L237" s="3">
        <f t="shared" si="391"/>
        <v>0.45169082125603965</v>
      </c>
      <c r="M237" s="5">
        <f t="shared" si="392"/>
        <v>3.1285668268805286E-2</v>
      </c>
      <c r="N237" s="5">
        <f t="shared" si="393"/>
        <v>9.4260725951728394E-2</v>
      </c>
      <c r="O237" s="5">
        <f t="shared" si="394"/>
        <v>1.4131449193880678E-2</v>
      </c>
      <c r="P237" s="5">
        <f t="shared" si="395"/>
        <v>4.2576704717326684E-2</v>
      </c>
      <c r="Q237" s="5">
        <f t="shared" si="396"/>
        <v>0.14199927552460334</v>
      </c>
      <c r="R237" s="5">
        <f t="shared" si="397"/>
        <v>3.191522945960981E-3</v>
      </c>
      <c r="S237" s="5">
        <f t="shared" si="398"/>
        <v>1.4485672553093056E-2</v>
      </c>
      <c r="T237" s="5">
        <f t="shared" si="399"/>
        <v>6.4139769379470718E-2</v>
      </c>
      <c r="U237" s="5">
        <f t="shared" si="400"/>
        <v>9.6157533600725927E-3</v>
      </c>
      <c r="V237" s="5">
        <f t="shared" si="401"/>
        <v>2.1903966365181622E-3</v>
      </c>
      <c r="W237" s="5">
        <f t="shared" si="402"/>
        <v>0.14261007820541108</v>
      </c>
      <c r="X237" s="5">
        <f t="shared" si="403"/>
        <v>6.4415663343990168E-2</v>
      </c>
      <c r="Y237" s="5">
        <f t="shared" si="404"/>
        <v>1.4547981938799741E-2</v>
      </c>
      <c r="Z237" s="5">
        <f t="shared" si="405"/>
        <v>4.8052720683953689E-4</v>
      </c>
      <c r="AA237" s="5">
        <f t="shared" si="406"/>
        <v>1.4477825107355707E-3</v>
      </c>
      <c r="AB237" s="5">
        <f t="shared" si="407"/>
        <v>2.1810151106508918E-3</v>
      </c>
      <c r="AC237" s="5">
        <f t="shared" si="408"/>
        <v>1.8630709356592216E-4</v>
      </c>
      <c r="AD237" s="5">
        <f t="shared" si="409"/>
        <v>0.10741763116722568</v>
      </c>
      <c r="AE237" s="5">
        <f t="shared" si="410"/>
        <v>4.8519558039302524E-2</v>
      </c>
      <c r="AF237" s="5">
        <f t="shared" si="411"/>
        <v>1.0957919508876316E-2</v>
      </c>
      <c r="AG237" s="5">
        <f t="shared" si="412"/>
        <v>1.6498638874073075E-3</v>
      </c>
      <c r="AH237" s="5">
        <f t="shared" si="413"/>
        <v>5.4262432173305297E-5</v>
      </c>
      <c r="AI237" s="5">
        <f t="shared" si="414"/>
        <v>1.6348751781857022E-4</v>
      </c>
      <c r="AJ237" s="5">
        <f t="shared" si="415"/>
        <v>2.462861266254333E-4</v>
      </c>
      <c r="AK237" s="5">
        <f t="shared" si="416"/>
        <v>2.4734551390633887E-4</v>
      </c>
      <c r="AL237" s="5">
        <f t="shared" si="417"/>
        <v>1.0141822180488835E-5</v>
      </c>
      <c r="AM237" s="5">
        <f t="shared" si="418"/>
        <v>6.4727809595382865E-2</v>
      </c>
      <c r="AN237" s="5">
        <f t="shared" si="419"/>
        <v>2.9236957474243049E-2</v>
      </c>
      <c r="AO237" s="5">
        <f t="shared" si="420"/>
        <v>6.603032666284374E-3</v>
      </c>
      <c r="AP237" s="5">
        <f t="shared" si="421"/>
        <v>9.9417641593814877E-4</v>
      </c>
      <c r="AQ237" s="5">
        <f t="shared" si="422"/>
        <v>1.1226509044712209E-4</v>
      </c>
      <c r="AR237" s="5">
        <f t="shared" si="423"/>
        <v>4.9019685103420863E-6</v>
      </c>
      <c r="AS237" s="5">
        <f t="shared" si="424"/>
        <v>1.4769162237716287E-5</v>
      </c>
      <c r="AT237" s="5">
        <f t="shared" si="425"/>
        <v>2.22490365598822E-5</v>
      </c>
      <c r="AU237" s="5">
        <f t="shared" si="426"/>
        <v>2.2344739662070289E-5</v>
      </c>
      <c r="AV237" s="5">
        <f t="shared" si="427"/>
        <v>1.683064081972345E-5</v>
      </c>
      <c r="AW237" s="5">
        <f t="shared" si="428"/>
        <v>3.8338939926480392E-7</v>
      </c>
      <c r="AX237" s="5">
        <f t="shared" si="429"/>
        <v>3.2503116492531459E-2</v>
      </c>
      <c r="AY237" s="5">
        <f t="shared" si="430"/>
        <v>1.4681359381892261E-2</v>
      </c>
      <c r="AZ237" s="5">
        <f t="shared" si="431"/>
        <v>3.3157176381809882E-3</v>
      </c>
      <c r="BA237" s="5">
        <f t="shared" si="432"/>
        <v>4.992264076810356E-4</v>
      </c>
      <c r="BB237" s="5">
        <f t="shared" si="433"/>
        <v>5.6373996519537343E-5</v>
      </c>
      <c r="BC237" s="5">
        <f t="shared" si="434"/>
        <v>5.0927233570789921E-6</v>
      </c>
      <c r="BD237" s="5">
        <f t="shared" si="435"/>
        <v>3.6902903036794348E-7</v>
      </c>
      <c r="BE237" s="5">
        <f t="shared" si="436"/>
        <v>1.1118491700696256E-6</v>
      </c>
      <c r="BF237" s="5">
        <f t="shared" si="437"/>
        <v>1.6749475993148062E-6</v>
      </c>
      <c r="BG237" s="5">
        <f t="shared" si="438"/>
        <v>1.6821523014521541E-6</v>
      </c>
      <c r="BH237" s="5">
        <f t="shared" si="439"/>
        <v>1.2670409956877175E-6</v>
      </c>
      <c r="BI237" s="5">
        <f t="shared" si="440"/>
        <v>7.6349466495628632E-7</v>
      </c>
      <c r="BJ237" s="8">
        <f t="shared" si="441"/>
        <v>0.8432535948292732</v>
      </c>
      <c r="BK237" s="8">
        <f t="shared" si="442"/>
        <v>0.10541625047338185</v>
      </c>
      <c r="BL237" s="8">
        <f t="shared" si="443"/>
        <v>3.1366868773375946E-2</v>
      </c>
      <c r="BM237" s="8">
        <f t="shared" si="444"/>
        <v>0.63839091868807218</v>
      </c>
      <c r="BN237" s="8">
        <f t="shared" si="445"/>
        <v>0.32744534660230534</v>
      </c>
    </row>
    <row r="238" spans="1:66" x14ac:dyDescent="0.25">
      <c r="A238" t="s">
        <v>24</v>
      </c>
      <c r="B238" t="s">
        <v>289</v>
      </c>
      <c r="C238" t="s">
        <v>182</v>
      </c>
      <c r="D238" s="4" t="s">
        <v>497</v>
      </c>
      <c r="E238">
        <f>VLOOKUP(A238,home!$A$2:$E$405,3,FALSE)</f>
        <v>1.61578947368421</v>
      </c>
      <c r="F238">
        <f>VLOOKUP(B238,home!$B$2:$E$405,3,FALSE)</f>
        <v>0.68</v>
      </c>
      <c r="G238">
        <f>VLOOKUP(C238,away!$B$2:$E$405,4,FALSE)</f>
        <v>1.18</v>
      </c>
      <c r="H238">
        <f>VLOOKUP(A238,away!$A$2:$E$405,3,FALSE)</f>
        <v>1.46315789473684</v>
      </c>
      <c r="I238">
        <f>VLOOKUP(C238,away!$B$2:$E$405,3,FALSE)</f>
        <v>0.93</v>
      </c>
      <c r="J238">
        <f>VLOOKUP(B238,home!$B$2:$E$405,4,FALSE)</f>
        <v>1.37</v>
      </c>
      <c r="K238" s="3">
        <f t="shared" si="390"/>
        <v>1.29650947368421</v>
      </c>
      <c r="L238" s="3">
        <f t="shared" si="391"/>
        <v>1.8642094736842081</v>
      </c>
      <c r="M238" s="5">
        <f t="shared" si="392"/>
        <v>4.2395250167602525E-2</v>
      </c>
      <c r="N238" s="5">
        <f t="shared" si="393"/>
        <v>5.4965843481508771E-2</v>
      </c>
      <c r="O238" s="5">
        <f t="shared" si="394"/>
        <v>7.9033627001656614E-2</v>
      </c>
      <c r="P238" s="5">
        <f t="shared" si="395"/>
        <v>0.10246784614727199</v>
      </c>
      <c r="Q238" s="5">
        <f t="shared" si="396"/>
        <v>3.5631868401409798E-2</v>
      </c>
      <c r="R238" s="5">
        <f t="shared" si="397"/>
        <v>7.3667618098056178E-2</v>
      </c>
      <c r="S238" s="5">
        <f t="shared" si="398"/>
        <v>6.1915305680190366E-2</v>
      </c>
      <c r="T238" s="5">
        <f t="shared" si="399"/>
        <v>6.6425266638977104E-2</v>
      </c>
      <c r="U238" s="5">
        <f t="shared" si="400"/>
        <v>9.5510764767880188E-2</v>
      </c>
      <c r="V238" s="5">
        <f t="shared" si="401"/>
        <v>1.6627460208180619E-2</v>
      </c>
      <c r="W238" s="5">
        <f t="shared" si="402"/>
        <v>1.5399018315832283E-2</v>
      </c>
      <c r="X238" s="5">
        <f t="shared" si="403"/>
        <v>2.870699582981117E-2</v>
      </c>
      <c r="Y238" s="5">
        <f t="shared" si="404"/>
        <v>2.6757926793473528E-2</v>
      </c>
      <c r="Z238" s="5">
        <f t="shared" si="405"/>
        <v>4.5777290520715518E-2</v>
      </c>
      <c r="AA238" s="5">
        <f t="shared" si="406"/>
        <v>5.9350690839702049E-2</v>
      </c>
      <c r="AB238" s="5">
        <f t="shared" si="407"/>
        <v>3.8474366471688184E-2</v>
      </c>
      <c r="AC238" s="5">
        <f t="shared" si="408"/>
        <v>2.5117495882441571E-3</v>
      </c>
      <c r="AD238" s="5">
        <f t="shared" si="409"/>
        <v>4.9912432829783042E-3</v>
      </c>
      <c r="AE238" s="5">
        <f t="shared" si="410"/>
        <v>9.304723013590822E-3</v>
      </c>
      <c r="AF238" s="5">
        <f t="shared" si="411"/>
        <v>8.6729763959717439E-3</v>
      </c>
      <c r="AG238" s="5">
        <f t="shared" si="412"/>
        <v>5.3894149208033489E-3</v>
      </c>
      <c r="AH238" s="5">
        <f t="shared" si="413"/>
        <v>2.133461466707804E-2</v>
      </c>
      <c r="AI238" s="5">
        <f t="shared" si="414"/>
        <v>2.7660530033268776E-2</v>
      </c>
      <c r="AJ238" s="5">
        <f t="shared" si="415"/>
        <v>1.7931069617629792E-2</v>
      </c>
      <c r="AK238" s="5">
        <f t="shared" si="416"/>
        <v>7.7492672108493768E-3</v>
      </c>
      <c r="AL238" s="5">
        <f t="shared" si="417"/>
        <v>2.4283245821283544E-4</v>
      </c>
      <c r="AM238" s="5">
        <f t="shared" si="418"/>
        <v>1.2942388403688093E-3</v>
      </c>
      <c r="AN238" s="5">
        <f t="shared" si="419"/>
        <v>2.4127323074255975E-3</v>
      </c>
      <c r="AO238" s="5">
        <f t="shared" si="420"/>
        <v>2.2489192124833792E-3</v>
      </c>
      <c r="AP238" s="5">
        <f t="shared" si="421"/>
        <v>1.397485500487315E-3</v>
      </c>
      <c r="AQ238" s="5">
        <f t="shared" si="422"/>
        <v>6.5130142733619233E-4</v>
      </c>
      <c r="AR238" s="5">
        <f t="shared" si="423"/>
        <v>7.954438155953791E-3</v>
      </c>
      <c r="AS238" s="5">
        <f t="shared" si="424"/>
        <v>1.0313004427029248E-2</v>
      </c>
      <c r="AT238" s="5">
        <f t="shared" si="425"/>
        <v>6.6854539708953086E-3</v>
      </c>
      <c r="AU238" s="5">
        <f t="shared" si="426"/>
        <v>2.8892514697151624E-3</v>
      </c>
      <c r="AV238" s="5">
        <f t="shared" si="427"/>
        <v>9.3648547558543369E-4</v>
      </c>
      <c r="AW238" s="5">
        <f t="shared" si="428"/>
        <v>1.6303266986374774E-5</v>
      </c>
      <c r="AX238" s="5">
        <f t="shared" si="429"/>
        <v>2.7966548629137123E-4</v>
      </c>
      <c r="AY238" s="5">
        <f t="shared" si="430"/>
        <v>5.2135504900687509E-4</v>
      </c>
      <c r="AZ238" s="5">
        <f t="shared" si="431"/>
        <v>4.8595751075585571E-4</v>
      </c>
      <c r="BA238" s="5">
        <f t="shared" si="432"/>
        <v>3.0197553178635389E-4</v>
      </c>
      <c r="BB238" s="5">
        <f t="shared" si="433"/>
        <v>1.4073641179423692E-4</v>
      </c>
      <c r="BC238" s="5">
        <f t="shared" si="434"/>
        <v>5.2472430431827701E-5</v>
      </c>
      <c r="BD238" s="5">
        <f t="shared" si="435"/>
        <v>2.4714564946940309E-3</v>
      </c>
      <c r="BE238" s="5">
        <f t="shared" si="436"/>
        <v>3.2042667591691805E-3</v>
      </c>
      <c r="BF238" s="5">
        <f t="shared" si="437"/>
        <v>2.0771811047371217E-3</v>
      </c>
      <c r="BG238" s="5">
        <f t="shared" si="438"/>
        <v>8.9769499361650373E-4</v>
      </c>
      <c r="BH238" s="5">
        <f t="shared" si="439"/>
        <v>2.9096751592567083E-4</v>
      </c>
      <c r="BI238" s="5">
        <f t="shared" si="440"/>
        <v>7.5448428186398651E-5</v>
      </c>
      <c r="BJ238" s="8">
        <f t="shared" si="441"/>
        <v>0.26603211678252475</v>
      </c>
      <c r="BK238" s="8">
        <f t="shared" si="442"/>
        <v>0.22668179929870935</v>
      </c>
      <c r="BL238" s="8">
        <f t="shared" si="443"/>
        <v>0.45850819750331717</v>
      </c>
      <c r="BM238" s="8">
        <f t="shared" si="444"/>
        <v>0.60833229902574015</v>
      </c>
      <c r="BN238" s="8">
        <f t="shared" si="445"/>
        <v>0.38816205329750586</v>
      </c>
    </row>
    <row r="239" spans="1:66" x14ac:dyDescent="0.25">
      <c r="A239" t="s">
        <v>27</v>
      </c>
      <c r="B239" t="s">
        <v>29</v>
      </c>
      <c r="C239" t="s">
        <v>190</v>
      </c>
      <c r="D239" s="4" t="s">
        <v>497</v>
      </c>
      <c r="E239">
        <f>VLOOKUP(A239,home!$A$2:$E$405,3,FALSE)</f>
        <v>1.32085561497326</v>
      </c>
      <c r="F239">
        <f>VLOOKUP(B239,home!$B$2:$E$405,3,FALSE)</f>
        <v>0.76</v>
      </c>
      <c r="G239">
        <f>VLOOKUP(C239,away!$B$2:$E$405,4,FALSE)</f>
        <v>1.67</v>
      </c>
      <c r="H239">
        <f>VLOOKUP(A239,away!$A$2:$E$405,3,FALSE)</f>
        <v>1.0855614973262</v>
      </c>
      <c r="I239">
        <f>VLOOKUP(C239,away!$B$2:$E$405,3,FALSE)</f>
        <v>1.21</v>
      </c>
      <c r="J239">
        <f>VLOOKUP(B239,home!$B$2:$E$405,4,FALSE)</f>
        <v>1.66</v>
      </c>
      <c r="K239" s="3">
        <f t="shared" si="390"/>
        <v>1.6764299465240615</v>
      </c>
      <c r="L239" s="3">
        <f t="shared" si="391"/>
        <v>2.1804588235294053</v>
      </c>
      <c r="M239" s="5">
        <f t="shared" si="392"/>
        <v>2.1133648986403391E-2</v>
      </c>
      <c r="N239" s="5">
        <f t="shared" si="393"/>
        <v>3.5429082040134521E-2</v>
      </c>
      <c r="O239" s="5">
        <f t="shared" si="394"/>
        <v>4.6081051405776549E-2</v>
      </c>
      <c r="P239" s="5">
        <f t="shared" si="395"/>
        <v>7.7251654543958492E-2</v>
      </c>
      <c r="Q239" s="5">
        <f t="shared" si="396"/>
        <v>2.9697187054969661E-2</v>
      </c>
      <c r="R239" s="5">
        <f t="shared" si="397"/>
        <v>5.0238917567618793E-2</v>
      </c>
      <c r="S239" s="5">
        <f t="shared" si="398"/>
        <v>7.0596163180558419E-2</v>
      </c>
      <c r="T239" s="5">
        <f t="shared" si="399"/>
        <v>6.4753493548011826E-2</v>
      </c>
      <c r="U239" s="5">
        <f t="shared" si="400"/>
        <v>8.4222025891309907E-2</v>
      </c>
      <c r="V239" s="5">
        <f t="shared" si="401"/>
        <v>2.8672917738710911E-2</v>
      </c>
      <c r="W239" s="5">
        <f t="shared" si="402"/>
        <v>1.6595084568825944E-2</v>
      </c>
      <c r="X239" s="5">
        <f t="shared" si="403"/>
        <v>3.6184898575313214E-2</v>
      </c>
      <c r="Y239" s="5">
        <f t="shared" si="404"/>
        <v>3.944984068852915E-2</v>
      </c>
      <c r="Z239" s="5">
        <f t="shared" si="405"/>
        <v>3.6514630364960277E-2</v>
      </c>
      <c r="AA239" s="5">
        <f t="shared" si="406"/>
        <v>6.121421983007623E-2</v>
      </c>
      <c r="AB239" s="5">
        <f t="shared" si="407"/>
        <v>5.1310675638123436E-2</v>
      </c>
      <c r="AC239" s="5">
        <f t="shared" si="408"/>
        <v>6.5506622204218705E-3</v>
      </c>
      <c r="AD239" s="5">
        <f t="shared" si="409"/>
        <v>6.9551241840697864E-3</v>
      </c>
      <c r="AE239" s="5">
        <f t="shared" si="410"/>
        <v>1.5165361895897721E-2</v>
      </c>
      <c r="AF239" s="5">
        <f t="shared" si="411"/>
        <v>1.6533723578963412E-2</v>
      </c>
      <c r="AG239" s="5">
        <f t="shared" si="412"/>
        <v>1.2017034487848981E-2</v>
      </c>
      <c r="AH239" s="5">
        <f t="shared" si="413"/>
        <v>1.9904661991798099E-2</v>
      </c>
      <c r="AI239" s="5">
        <f t="shared" si="414"/>
        <v>3.3368771438489604E-2</v>
      </c>
      <c r="AJ239" s="5">
        <f t="shared" si="415"/>
        <v>2.7970203859100387E-2</v>
      </c>
      <c r="AK239" s="5">
        <f t="shared" si="416"/>
        <v>1.5630029119926253E-2</v>
      </c>
      <c r="AL239" s="5">
        <f t="shared" si="417"/>
        <v>9.5780808172173961E-4</v>
      </c>
      <c r="AM239" s="5">
        <f t="shared" si="418"/>
        <v>2.3319556927936646E-3</v>
      </c>
      <c r="AN239" s="5">
        <f t="shared" si="419"/>
        <v>5.0847333664315736E-3</v>
      </c>
      <c r="AO239" s="5">
        <f t="shared" si="420"/>
        <v>5.5435258670650505E-3</v>
      </c>
      <c r="AP239" s="5">
        <f t="shared" si="421"/>
        <v>4.0291432967684958E-3</v>
      </c>
      <c r="AQ239" s="5">
        <f t="shared" si="422"/>
        <v>2.196345263175806E-3</v>
      </c>
      <c r="AR239" s="5">
        <f t="shared" si="423"/>
        <v>8.6802591738773076E-3</v>
      </c>
      <c r="AS239" s="5">
        <f t="shared" si="424"/>
        <v>1.4551846422678127E-2</v>
      </c>
      <c r="AT239" s="5">
        <f t="shared" si="425"/>
        <v>1.2197575560098328E-2</v>
      </c>
      <c r="AU239" s="5">
        <f t="shared" si="426"/>
        <v>6.8161269813129463E-3</v>
      </c>
      <c r="AV239" s="5">
        <f t="shared" si="427"/>
        <v>2.8566898476959173E-3</v>
      </c>
      <c r="AW239" s="5">
        <f t="shared" si="428"/>
        <v>9.7254408382079971E-5</v>
      </c>
      <c r="AX239" s="5">
        <f t="shared" si="429"/>
        <v>6.5156005956109415E-4</v>
      </c>
      <c r="AY239" s="5">
        <f t="shared" si="430"/>
        <v>1.4206998809293326E-3</v>
      </c>
      <c r="AZ239" s="5">
        <f t="shared" si="431"/>
        <v>1.5488887954797695E-3</v>
      </c>
      <c r="BA239" s="5">
        <f t="shared" si="432"/>
        <v>1.125762746923232E-3</v>
      </c>
      <c r="BB239" s="5">
        <f t="shared" si="433"/>
        <v>6.1366982868236552E-4</v>
      </c>
      <c r="BC239" s="5">
        <f t="shared" si="434"/>
        <v>2.6761635853684836E-4</v>
      </c>
      <c r="BD239" s="5">
        <f t="shared" si="435"/>
        <v>3.1544912843671394E-3</v>
      </c>
      <c r="BE239" s="5">
        <f t="shared" si="436"/>
        <v>5.2882836551622209E-3</v>
      </c>
      <c r="BF239" s="5">
        <f t="shared" si="437"/>
        <v>4.4327185426138371E-3</v>
      </c>
      <c r="BG239" s="5">
        <f t="shared" si="438"/>
        <v>2.4770473697834435E-3</v>
      </c>
      <c r="BH239" s="5">
        <f t="shared" si="439"/>
        <v>1.0381490974159058E-3</v>
      </c>
      <c r="BI239" s="5">
        <f t="shared" si="440"/>
        <v>3.4807684717299002E-4</v>
      </c>
      <c r="BJ239" s="8">
        <f t="shared" si="441"/>
        <v>0.29759473177891144</v>
      </c>
      <c r="BK239" s="8">
        <f t="shared" si="442"/>
        <v>0.20658355463270414</v>
      </c>
      <c r="BL239" s="8">
        <f t="shared" si="443"/>
        <v>0.45178182152439733</v>
      </c>
      <c r="BM239" s="8">
        <f t="shared" si="444"/>
        <v>0.73131975122956483</v>
      </c>
      <c r="BN239" s="8">
        <f t="shared" si="445"/>
        <v>0.2598315415988614</v>
      </c>
    </row>
    <row r="240" spans="1:66" x14ac:dyDescent="0.25">
      <c r="A240" t="s">
        <v>196</v>
      </c>
      <c r="B240" t="s">
        <v>301</v>
      </c>
      <c r="C240" t="s">
        <v>203</v>
      </c>
      <c r="D240" s="4" t="s">
        <v>497</v>
      </c>
      <c r="E240">
        <f>VLOOKUP(A240,home!$A$2:$E$405,3,FALSE)</f>
        <v>1.5925925925925899</v>
      </c>
      <c r="F240">
        <f>VLOOKUP(B240,home!$B$2:$E$405,3,FALSE)</f>
        <v>0.91</v>
      </c>
      <c r="G240">
        <f>VLOOKUP(C240,away!$B$2:$E$405,4,FALSE)</f>
        <v>1.19</v>
      </c>
      <c r="H240">
        <f>VLOOKUP(A240,away!$A$2:$E$405,3,FALSE)</f>
        <v>1.55555555555556</v>
      </c>
      <c r="I240">
        <f>VLOOKUP(C240,away!$B$2:$E$405,3,FALSE)</f>
        <v>0.84</v>
      </c>
      <c r="J240">
        <f>VLOOKUP(B240,home!$B$2:$E$405,4,FALSE)</f>
        <v>1.5</v>
      </c>
      <c r="K240" s="3">
        <f t="shared" si="390"/>
        <v>1.7246185185185154</v>
      </c>
      <c r="L240" s="3">
        <f t="shared" si="391"/>
        <v>1.9600000000000057</v>
      </c>
      <c r="M240" s="5">
        <f t="shared" si="392"/>
        <v>2.5106750657213066E-2</v>
      </c>
      <c r="N240" s="5">
        <f t="shared" si="393"/>
        <v>4.3299567123256562E-2</v>
      </c>
      <c r="O240" s="5">
        <f t="shared" si="394"/>
        <v>4.9209231288137749E-2</v>
      </c>
      <c r="P240" s="5">
        <f t="shared" si="395"/>
        <v>8.4867151561583087E-2</v>
      </c>
      <c r="Q240" s="5">
        <f t="shared" si="396"/>
        <v>3.7337617652301883E-2</v>
      </c>
      <c r="R240" s="5">
        <f t="shared" si="397"/>
        <v>4.8225046662375148E-2</v>
      </c>
      <c r="S240" s="5">
        <f t="shared" si="398"/>
        <v>7.1718095986541885E-2</v>
      </c>
      <c r="T240" s="5">
        <f t="shared" si="399"/>
        <v>7.3181730598511893E-2</v>
      </c>
      <c r="U240" s="5">
        <f t="shared" si="400"/>
        <v>8.3169808530351691E-2</v>
      </c>
      <c r="V240" s="5">
        <f t="shared" si="401"/>
        <v>2.6936139849389636E-2</v>
      </c>
      <c r="W240" s="5">
        <f t="shared" si="402"/>
        <v>2.1464382280174547E-2</v>
      </c>
      <c r="X240" s="5">
        <f t="shared" si="403"/>
        <v>4.207018926914223E-2</v>
      </c>
      <c r="Y240" s="5">
        <f t="shared" si="404"/>
        <v>4.1228785483759516E-2</v>
      </c>
      <c r="Z240" s="5">
        <f t="shared" si="405"/>
        <v>3.1507030486085191E-2</v>
      </c>
      <c r="AA240" s="5">
        <f t="shared" si="406"/>
        <v>5.4337608239829943E-2</v>
      </c>
      <c r="AB240" s="5">
        <f t="shared" si="407"/>
        <v>4.6855822711207515E-2</v>
      </c>
      <c r="AC240" s="5">
        <f t="shared" si="408"/>
        <v>5.6906842862035978E-3</v>
      </c>
      <c r="AD240" s="5">
        <f t="shared" si="409"/>
        <v>9.2544677922374221E-3</v>
      </c>
      <c r="AE240" s="5">
        <f t="shared" si="410"/>
        <v>1.8138756872785398E-2</v>
      </c>
      <c r="AF240" s="5">
        <f t="shared" si="411"/>
        <v>1.7775981735329745E-2</v>
      </c>
      <c r="AG240" s="5">
        <f t="shared" si="412"/>
        <v>1.1613641400415471E-2</v>
      </c>
      <c r="AH240" s="5">
        <f t="shared" si="413"/>
        <v>1.5438444938181792E-2</v>
      </c>
      <c r="AI240" s="5">
        <f t="shared" si="414"/>
        <v>2.6625428037516753E-2</v>
      </c>
      <c r="AJ240" s="5">
        <f t="shared" si="415"/>
        <v>2.2959353128491754E-2</v>
      </c>
      <c r="AK240" s="5">
        <f t="shared" si="416"/>
        <v>1.3198708526200963E-2</v>
      </c>
      <c r="AL240" s="5">
        <f t="shared" si="417"/>
        <v>7.6943794503747903E-4</v>
      </c>
      <c r="AM240" s="5">
        <f t="shared" si="418"/>
        <v>3.1920853067051638E-3</v>
      </c>
      <c r="AN240" s="5">
        <f t="shared" si="419"/>
        <v>6.2564872011421383E-3</v>
      </c>
      <c r="AO240" s="5">
        <f t="shared" si="420"/>
        <v>6.1313574571193151E-3</v>
      </c>
      <c r="AP240" s="5">
        <f t="shared" si="421"/>
        <v>4.0058202053179651E-3</v>
      </c>
      <c r="AQ240" s="5">
        <f t="shared" si="422"/>
        <v>1.9628519006058089E-3</v>
      </c>
      <c r="AR240" s="5">
        <f t="shared" si="423"/>
        <v>6.0518704157672782E-3</v>
      </c>
      <c r="AS240" s="5">
        <f t="shared" si="424"/>
        <v>1.0437167790706595E-2</v>
      </c>
      <c r="AT240" s="5">
        <f t="shared" si="425"/>
        <v>9.0000664263687902E-3</v>
      </c>
      <c r="AU240" s="5">
        <f t="shared" si="426"/>
        <v>5.1738937422707906E-3</v>
      </c>
      <c r="AV240" s="5">
        <f t="shared" si="427"/>
        <v>2.2307482401918164E-3</v>
      </c>
      <c r="AW240" s="5">
        <f t="shared" si="428"/>
        <v>7.2247066126956736E-5</v>
      </c>
      <c r="AX240" s="5">
        <f t="shared" si="429"/>
        <v>9.1752157210576318E-4</v>
      </c>
      <c r="AY240" s="5">
        <f t="shared" si="430"/>
        <v>1.7983422813273007E-3</v>
      </c>
      <c r="AZ240" s="5">
        <f t="shared" si="431"/>
        <v>1.7623754357007605E-3</v>
      </c>
      <c r="BA240" s="5">
        <f t="shared" si="432"/>
        <v>1.1514186179911671E-3</v>
      </c>
      <c r="BB240" s="5">
        <f t="shared" si="433"/>
        <v>5.6419512281567362E-4</v>
      </c>
      <c r="BC240" s="5">
        <f t="shared" si="434"/>
        <v>2.2116448814374462E-4</v>
      </c>
      <c r="BD240" s="5">
        <f t="shared" si="435"/>
        <v>1.9769443358173154E-3</v>
      </c>
      <c r="BE240" s="5">
        <f t="shared" si="436"/>
        <v>3.4094748116308285E-3</v>
      </c>
      <c r="BF240" s="5">
        <f t="shared" si="437"/>
        <v>2.9400216992804778E-3</v>
      </c>
      <c r="BG240" s="5">
        <f t="shared" si="438"/>
        <v>1.6901386224751286E-3</v>
      </c>
      <c r="BH240" s="5">
        <f t="shared" si="439"/>
        <v>7.287110917959949E-4</v>
      </c>
      <c r="BI240" s="5">
        <f t="shared" si="440"/>
        <v>2.513497287122437E-4</v>
      </c>
      <c r="BJ240" s="8">
        <f t="shared" si="441"/>
        <v>0.34332873979688949</v>
      </c>
      <c r="BK240" s="8">
        <f t="shared" si="442"/>
        <v>0.21688660256729606</v>
      </c>
      <c r="BL240" s="8">
        <f t="shared" si="443"/>
        <v>0.40390983896731064</v>
      </c>
      <c r="BM240" s="8">
        <f t="shared" si="444"/>
        <v>0.70586075165751339</v>
      </c>
      <c r="BN240" s="8">
        <f t="shared" si="445"/>
        <v>0.28804536494486749</v>
      </c>
    </row>
    <row r="241" spans="1:66" x14ac:dyDescent="0.25">
      <c r="A241" t="s">
        <v>37</v>
      </c>
      <c r="B241" t="s">
        <v>229</v>
      </c>
      <c r="C241" t="s">
        <v>226</v>
      </c>
      <c r="D241" s="4" t="s">
        <v>497</v>
      </c>
      <c r="E241">
        <f>VLOOKUP(A241,home!$A$2:$E$405,3,FALSE)</f>
        <v>1.81034482758621</v>
      </c>
      <c r="F241">
        <f>VLOOKUP(B241,home!$B$2:$E$405,3,FALSE)</f>
        <v>0.37</v>
      </c>
      <c r="G241">
        <f>VLOOKUP(C241,away!$B$2:$E$405,4,FALSE)</f>
        <v>1.38</v>
      </c>
      <c r="H241">
        <f>VLOOKUP(A241,away!$A$2:$E$405,3,FALSE)</f>
        <v>1.3448275862068999</v>
      </c>
      <c r="I241">
        <f>VLOOKUP(C241,away!$B$2:$E$405,3,FALSE)</f>
        <v>1.01</v>
      </c>
      <c r="J241">
        <f>VLOOKUP(B241,home!$B$2:$E$405,4,FALSE)</f>
        <v>0.62</v>
      </c>
      <c r="K241" s="3">
        <f t="shared" si="390"/>
        <v>0.92436206896551865</v>
      </c>
      <c r="L241" s="3">
        <f t="shared" si="391"/>
        <v>0.84213103448276072</v>
      </c>
      <c r="M241" s="5">
        <f t="shared" si="392"/>
        <v>0.17093137762711338</v>
      </c>
      <c r="N241" s="5">
        <f t="shared" si="393"/>
        <v>0.1580024818745249</v>
      </c>
      <c r="O241" s="5">
        <f t="shared" si="394"/>
        <v>0.14394661786668442</v>
      </c>
      <c r="P241" s="5">
        <f t="shared" si="395"/>
        <v>0.13305879351183728</v>
      </c>
      <c r="Q241" s="5">
        <f t="shared" si="396"/>
        <v>7.3025750523611335E-2</v>
      </c>
      <c r="R241" s="5">
        <f t="shared" si="397"/>
        <v>6.0610957107182797E-2</v>
      </c>
      <c r="S241" s="5">
        <f t="shared" si="398"/>
        <v>2.5894371730637442E-2</v>
      </c>
      <c r="T241" s="5">
        <f t="shared" si="399"/>
        <v>6.149725083232882E-2</v>
      </c>
      <c r="U241" s="5">
        <f t="shared" si="400"/>
        <v>5.6026469713575791E-2</v>
      </c>
      <c r="V241" s="5">
        <f t="shared" si="401"/>
        <v>2.2396732205611524E-3</v>
      </c>
      <c r="W241" s="5">
        <f t="shared" si="402"/>
        <v>2.2500744613921726E-2</v>
      </c>
      <c r="X241" s="5">
        <f t="shared" si="403"/>
        <v>1.8948575338354309E-2</v>
      </c>
      <c r="Y241" s="5">
        <f t="shared" si="404"/>
        <v>7.9785916758314205E-3</v>
      </c>
      <c r="Z241" s="5">
        <f t="shared" si="405"/>
        <v>1.701412266988736E-2</v>
      </c>
      <c r="AA241" s="5">
        <f t="shared" si="406"/>
        <v>1.5727209632770214E-2</v>
      </c>
      <c r="AB241" s="5">
        <f t="shared" si="407"/>
        <v>7.2688180176009544E-3</v>
      </c>
      <c r="AC241" s="5">
        <f t="shared" si="408"/>
        <v>1.0896485943863046E-4</v>
      </c>
      <c r="AD241" s="5">
        <f t="shared" si="409"/>
        <v>5.1997087111473588E-3</v>
      </c>
      <c r="AE241" s="5">
        <f t="shared" si="410"/>
        <v>4.3788360759275478E-3</v>
      </c>
      <c r="AF241" s="5">
        <f t="shared" si="411"/>
        <v>1.843776877225649E-3</v>
      </c>
      <c r="AG241" s="5">
        <f t="shared" si="412"/>
        <v>5.1756724299114329E-4</v>
      </c>
      <c r="AH241" s="5">
        <f t="shared" si="413"/>
        <v>3.5820301812022081E-3</v>
      </c>
      <c r="AI241" s="5">
        <f t="shared" si="414"/>
        <v>3.3110928293930047E-3</v>
      </c>
      <c r="AJ241" s="5">
        <f t="shared" si="415"/>
        <v>1.5303243091573052E-3</v>
      </c>
      <c r="AK241" s="5">
        <f t="shared" si="416"/>
        <v>4.7152458153362488E-4</v>
      </c>
      <c r="AL241" s="5">
        <f t="shared" si="417"/>
        <v>3.3928779919436651E-6</v>
      </c>
      <c r="AM241" s="5">
        <f t="shared" si="418"/>
        <v>9.6128270045084104E-4</v>
      </c>
      <c r="AN241" s="5">
        <f t="shared" si="419"/>
        <v>8.0952599496104851E-4</v>
      </c>
      <c r="AO241" s="5">
        <f t="shared" si="420"/>
        <v>3.4086348178861698E-4</v>
      </c>
      <c r="AP241" s="5">
        <f t="shared" si="421"/>
        <v>9.5683905512014545E-5</v>
      </c>
      <c r="AQ241" s="5">
        <f t="shared" si="422"/>
        <v>2.0144596583045882E-5</v>
      </c>
      <c r="AR241" s="5">
        <f t="shared" si="423"/>
        <v>6.0330775640885751E-4</v>
      </c>
      <c r="AS241" s="5">
        <f t="shared" si="424"/>
        <v>5.576748059370367E-4</v>
      </c>
      <c r="AT241" s="5">
        <f t="shared" si="425"/>
        <v>2.5774671871295162E-4</v>
      </c>
      <c r="AU241" s="5">
        <f t="shared" si="426"/>
        <v>7.9417096726192514E-5</v>
      </c>
      <c r="AV241" s="5">
        <f t="shared" si="427"/>
        <v>1.8352537960264504E-5</v>
      </c>
      <c r="AW241" s="5">
        <f t="shared" si="428"/>
        <v>7.3364764921064699E-8</v>
      </c>
      <c r="AX241" s="5">
        <f t="shared" si="429"/>
        <v>1.4809554430824997E-4</v>
      </c>
      <c r="AY241" s="5">
        <f t="shared" si="430"/>
        <v>1.2471585393059408E-4</v>
      </c>
      <c r="AZ241" s="5">
        <f t="shared" si="431"/>
        <v>5.2513545543486034E-5</v>
      </c>
      <c r="BA241" s="5">
        <f t="shared" si="432"/>
        <v>1.4741095477631154E-5</v>
      </c>
      <c r="BB241" s="5">
        <f t="shared" si="433"/>
        <v>3.1034834959966668E-6</v>
      </c>
      <c r="BC241" s="5">
        <f t="shared" si="434"/>
        <v>5.2270795339676975E-7</v>
      </c>
      <c r="BD241" s="5">
        <f t="shared" si="435"/>
        <v>8.4677364169344056E-5</v>
      </c>
      <c r="BE241" s="5">
        <f t="shared" si="436"/>
        <v>7.8272543538121533E-5</v>
      </c>
      <c r="BF241" s="5">
        <f t="shared" si="437"/>
        <v>3.6176085144045826E-5</v>
      </c>
      <c r="BG241" s="5">
        <f t="shared" si="438"/>
        <v>1.1146600303607655E-5</v>
      </c>
      <c r="BH241" s="5">
        <f t="shared" si="439"/>
        <v>2.5758736296436122E-6</v>
      </c>
      <c r="BI241" s="5">
        <f t="shared" si="440"/>
        <v>4.7620797553821809E-7</v>
      </c>
      <c r="BJ241" s="8">
        <f t="shared" si="441"/>
        <v>0.356464476675869</v>
      </c>
      <c r="BK241" s="8">
        <f t="shared" si="442"/>
        <v>0.33236128968151046</v>
      </c>
      <c r="BL241" s="8">
        <f t="shared" si="443"/>
        <v>0.29420486782960587</v>
      </c>
      <c r="BM241" s="8">
        <f t="shared" si="444"/>
        <v>0.26034413585675298</v>
      </c>
      <c r="BN241" s="8">
        <f t="shared" si="445"/>
        <v>0.73957597851095414</v>
      </c>
    </row>
    <row r="242" spans="1:66" x14ac:dyDescent="0.25">
      <c r="A242" t="s">
        <v>340</v>
      </c>
      <c r="B242" t="s">
        <v>394</v>
      </c>
      <c r="C242" t="s">
        <v>429</v>
      </c>
      <c r="D242" s="4" t="s">
        <v>497</v>
      </c>
      <c r="E242">
        <f>VLOOKUP(A242,home!$A$2:$E$405,3,FALSE)</f>
        <v>1.3350515463917501</v>
      </c>
      <c r="F242">
        <f>VLOOKUP(B242,home!$B$2:$E$405,3,FALSE)</f>
        <v>1.33</v>
      </c>
      <c r="G242">
        <f>VLOOKUP(C242,away!$B$2:$E$405,4,FALSE)</f>
        <v>0.97</v>
      </c>
      <c r="H242">
        <f>VLOOKUP(A242,away!$A$2:$E$405,3,FALSE)</f>
        <v>1.1340206185567001</v>
      </c>
      <c r="I242">
        <f>VLOOKUP(C242,away!$B$2:$E$405,3,FALSE)</f>
        <v>0.67</v>
      </c>
      <c r="J242">
        <f>VLOOKUP(B242,home!$B$2:$E$405,4,FALSE)</f>
        <v>1.18</v>
      </c>
      <c r="K242" s="3">
        <f t="shared" si="390"/>
        <v>1.7223499999999967</v>
      </c>
      <c r="L242" s="3">
        <f t="shared" si="391"/>
        <v>0.89655670103092711</v>
      </c>
      <c r="M242" s="5">
        <f t="shared" ref="M242:M305" si="446">_xlfn.POISSON.DIST(0,K242,FALSE) * _xlfn.POISSON.DIST(0,L242,FALSE)</f>
        <v>7.2882501648898618E-2</v>
      </c>
      <c r="N242" s="5">
        <f t="shared" ref="N242:N305" si="447">_xlfn.POISSON.DIST(1,K242,FALSE) * _xlfn.POISSON.DIST(0,L242,FALSE)</f>
        <v>0.12552917671498026</v>
      </c>
      <c r="O242" s="5">
        <f t="shared" ref="O242:O305" si="448">_xlfn.POISSON.DIST(0,K242,FALSE) * _xlfn.POISSON.DIST(1,L242,FALSE)</f>
        <v>6.5343295241217653E-2</v>
      </c>
      <c r="P242" s="5">
        <f t="shared" ref="P242:P305" si="449">_xlfn.POISSON.DIST(1,K242,FALSE) * _xlfn.POISSON.DIST(1,L242,FALSE)</f>
        <v>0.11254402455871099</v>
      </c>
      <c r="Q242" s="5">
        <f t="shared" ref="Q242:Q305" si="450">_xlfn.POISSON.DIST(2,K242,FALSE) * _xlfn.POISSON.DIST(0,L242,FALSE)</f>
        <v>0.10810258875752296</v>
      </c>
      <c r="R242" s="5">
        <f t="shared" ref="R242:R305" si="451">_xlfn.POISSON.DIST(0,K242,FALSE) * _xlfn.POISSON.DIST(2,L242,FALSE)</f>
        <v>2.9291984607977984E-2</v>
      </c>
      <c r="S242" s="5">
        <f t="shared" ref="S242:S305" si="452">_xlfn.POISSON.DIST(2,K242,FALSE) * _xlfn.POISSON.DIST(2,L242,FALSE)</f>
        <v>4.3447182716398823E-2</v>
      </c>
      <c r="T242" s="5">
        <f t="shared" ref="T242:T305" si="453">_xlfn.POISSON.DIST(2,K242,FALSE) * _xlfn.POISSON.DIST(1,L242,FALSE)</f>
        <v>9.6920100349347768E-2</v>
      </c>
      <c r="U242" s="5">
        <f t="shared" ref="U242:U305" si="454">_xlfn.POISSON.DIST(1,K242,FALSE) * _xlfn.POISSON.DIST(2,L242,FALSE)</f>
        <v>5.0451049689550775E-2</v>
      </c>
      <c r="V242" s="5">
        <f t="shared" ref="V242:V305" si="455">_xlfn.POISSON.DIST(3,K242,FALSE) * _xlfn.POISSON.DIST(3,L242,FALSE)</f>
        <v>7.4544959169680607E-3</v>
      </c>
      <c r="W242" s="5">
        <f t="shared" ref="W242:W305" si="456">_xlfn.POISSON.DIST(3,K242,FALSE) * _xlfn.POISSON.DIST(0,L242,FALSE)</f>
        <v>6.2063497915506444E-2</v>
      </c>
      <c r="X242" s="5">
        <f t="shared" ref="X242:X305" si="457">_xlfn.POISSON.DIST(3,K242,FALSE) * _xlfn.POISSON.DIST(1,L242,FALSE)</f>
        <v>5.5643444945566278E-2</v>
      </c>
      <c r="Y242" s="5">
        <f t="shared" ref="Y242:Y305" si="458">_xlfn.POISSON.DIST(3,K242,FALSE) * _xlfn.POISSON.DIST(2,L242,FALSE)</f>
        <v>2.4943751717196459E-2</v>
      </c>
      <c r="Z242" s="5">
        <f t="shared" ref="Z242:Z305" si="459">_xlfn.POISSON.DIST(0,K242,FALSE) * _xlfn.POISSON.DIST(3,L242,FALSE)</f>
        <v>8.753975028925812E-3</v>
      </c>
      <c r="AA242" s="5">
        <f t="shared" ref="AA242:AA305" si="460">_xlfn.POISSON.DIST(1,K242,FALSE) * _xlfn.POISSON.DIST(3,L242,FALSE)</f>
        <v>1.5077408891070343E-2</v>
      </c>
      <c r="AB242" s="5">
        <f t="shared" ref="AB242:AB305" si="461">_xlfn.POISSON.DIST(2,K242,FALSE) * _xlfn.POISSON.DIST(3,L242,FALSE)</f>
        <v>1.2984287601767482E-2</v>
      </c>
      <c r="AC242" s="5">
        <f t="shared" ref="AC242:AC305" si="462">_xlfn.POISSON.DIST(4,K242,FALSE) * _xlfn.POISSON.DIST(4,L242,FALSE)</f>
        <v>7.1944478490326876E-4</v>
      </c>
      <c r="AD242" s="5">
        <f t="shared" ref="AD242:AD305" si="463">_xlfn.POISSON.DIST(4,K242,FALSE) * _xlfn.POISSON.DIST(0,L242,FALSE)</f>
        <v>2.6723766408693072E-2</v>
      </c>
      <c r="AE242" s="5">
        <f t="shared" ref="AE242:AE305" si="464">_xlfn.POISSON.DIST(4,K242,FALSE) * _xlfn.POISSON.DIST(1,L242,FALSE)</f>
        <v>2.3959371850498967E-2</v>
      </c>
      <c r="AF242" s="5">
        <f t="shared" ref="AF242:AF305" si="465">_xlfn.POISSON.DIST(4,K242,FALSE) * _xlfn.POISSON.DIST(2,L242,FALSE)</f>
        <v>1.0740467692528306E-2</v>
      </c>
      <c r="AG242" s="5">
        <f t="shared" ref="AG242:AG305" si="466">_xlfn.POISSON.DIST(4,K242,FALSE) * _xlfn.POISSON.DIST(3,L242,FALSE)</f>
        <v>3.2098127606474776E-3</v>
      </c>
      <c r="AH242" s="5">
        <f t="shared" ref="AH242:AH305" si="467">_xlfn.POISSON.DIST(0,K242,FALSE) * _xlfn.POISSON.DIST(4,L242,FALSE)</f>
        <v>1.9621087432102101E-3</v>
      </c>
      <c r="AI242" s="5">
        <f t="shared" ref="AI242:AI305" si="468">_xlfn.POISSON.DIST(1,K242,FALSE) * _xlfn.POISSON.DIST(4,L242,FALSE)</f>
        <v>3.3794379938680984E-3</v>
      </c>
      <c r="AJ242" s="5">
        <f t="shared" ref="AJ242:AJ305" si="469">_xlfn.POISSON.DIST(2,K242,FALSE) * _xlfn.POISSON.DIST(4,L242,FALSE)</f>
        <v>2.910287514369355E-3</v>
      </c>
      <c r="AK242" s="5">
        <f t="shared" ref="AK242:AK305" si="470">_xlfn.POISSON.DIST(3,K242,FALSE) * _xlfn.POISSON.DIST(4,L242,FALSE)</f>
        <v>1.6708445667913499E-3</v>
      </c>
      <c r="AL242" s="5">
        <f t="shared" ref="AL242:AL305" si="471">_xlfn.POISSON.DIST(5,K242,FALSE) * _xlfn.POISSON.DIST(5,L242,FALSE)</f>
        <v>4.4438217519397436E-5</v>
      </c>
      <c r="AM242" s="5">
        <f t="shared" ref="AM242:AM305" si="472">_xlfn.POISSON.DIST(5,K242,FALSE) * _xlfn.POISSON.DIST(0,L242,FALSE)</f>
        <v>9.2055358148024763E-3</v>
      </c>
      <c r="AN242" s="5">
        <f t="shared" ref="AN242:AN305" si="473">_xlfn.POISSON.DIST(5,K242,FALSE) * _xlfn.POISSON.DIST(1,L242,FALSE)</f>
        <v>8.2532848213413557E-3</v>
      </c>
      <c r="AO242" s="5">
        <f t="shared" ref="AO242:AO305" si="474">_xlfn.POISSON.DIST(5,K242,FALSE) * _xlfn.POISSON.DIST(2,L242,FALSE)</f>
        <v>3.699768906045215E-3</v>
      </c>
      <c r="AP242" s="5">
        <f t="shared" ref="AP242:AP305" si="475">_xlfn.POISSON.DIST(5,K242,FALSE) * _xlfn.POISSON.DIST(3,L242,FALSE)</f>
        <v>1.1056842016602334E-3</v>
      </c>
      <c r="AQ242" s="5">
        <f t="shared" ref="AQ242:AQ305" si="476">_xlfn.POISSON.DIST(5,K242,FALSE) * _xlfn.POISSON.DIST(4,L242,FALSE)</f>
        <v>2.4782714505562826E-4</v>
      </c>
      <c r="AR242" s="5">
        <f t="shared" ref="AR242:AR305" si="477">_xlfn.POISSON.DIST(0,K242,FALSE) * _xlfn.POISSON.DIST(5,L242,FALSE)</f>
        <v>3.5182834837529697E-4</v>
      </c>
      <c r="AS242" s="5">
        <f t="shared" ref="AS242:AS305" si="478">_xlfn.POISSON.DIST(1,K242,FALSE) * _xlfn.POISSON.DIST(5,L242,FALSE)</f>
        <v>6.0597155582419154E-4</v>
      </c>
      <c r="AT242" s="5">
        <f t="shared" ref="AT242:AT305" si="479">_xlfn.POISSON.DIST(2,K242,FALSE) * _xlfn.POISSON.DIST(5,L242,FALSE)</f>
        <v>5.2184755458689733E-4</v>
      </c>
      <c r="AU242" s="5">
        <f t="shared" ref="AU242:AU305" si="480">_xlfn.POISSON.DIST(3,K242,FALSE) * _xlfn.POISSON.DIST(5,L242,FALSE)</f>
        <v>2.9960137854758031E-4</v>
      </c>
      <c r="AV242" s="5">
        <f t="shared" ref="AV242:AV305" si="481">_xlfn.POISSON.DIST(4,K242,FALSE) * _xlfn.POISSON.DIST(5,L242,FALSE)</f>
        <v>1.2900460858535597E-4</v>
      </c>
      <c r="AW242" s="5">
        <f t="shared" ref="AW242:AW305" si="482">_xlfn.POISSON.DIST(6,K242,FALSE) * _xlfn.POISSON.DIST(6,L242,FALSE)</f>
        <v>1.9061334380298821E-6</v>
      </c>
      <c r="AX242" s="5">
        <f t="shared" ref="AX242:AX305" si="483">_xlfn.POISSON.DIST(6,K242,FALSE) * _xlfn.POISSON.DIST(0,L242,FALSE)</f>
        <v>2.6425257684375065E-3</v>
      </c>
      <c r="AY242" s="5">
        <f t="shared" ref="AY242:AY305" si="484">_xlfn.POISSON.DIST(6,K242,FALSE) * _xlfn.POISSON.DIST(1,L242,FALSE)</f>
        <v>2.3691741853395466E-3</v>
      </c>
      <c r="AZ242" s="5">
        <f t="shared" ref="AZ242:AZ305" si="485">_xlfn.POISSON.DIST(6,K242,FALSE) * _xlfn.POISSON.DIST(2,L242,FALSE)</f>
        <v>1.0620494958878291E-3</v>
      </c>
      <c r="BA242" s="5">
        <f t="shared" ref="BA242:BA305" si="486">_xlfn.POISSON.DIST(6,K242,FALSE) * _xlfn.POISSON.DIST(3,L242,FALSE)</f>
        <v>3.1739586412158374E-4</v>
      </c>
      <c r="BB242" s="5">
        <f t="shared" ref="BB242:BB305" si="487">_xlfn.POISSON.DIST(6,K242,FALSE) * _xlfn.POISSON.DIST(4,L242,FALSE)</f>
        <v>7.1140847214426869E-5</v>
      </c>
      <c r="BC242" s="5">
        <f t="shared" ref="BC242:BC305" si="488">_xlfn.POISSON.DIST(6,K242,FALSE) * _xlfn.POISSON.DIST(5,L242,FALSE)</f>
        <v>1.275636065742236E-5</v>
      </c>
      <c r="BD242" s="5">
        <f t="shared" ref="BD242:BD305" si="489">_xlfn.POISSON.DIST(0,K242,FALSE) * _xlfn.POISSON.DIST(6,L242,FALSE)</f>
        <v>5.2572343891419306E-5</v>
      </c>
      <c r="BE242" s="5">
        <f t="shared" ref="BE242:BE305" si="490">_xlfn.POISSON.DIST(1,K242,FALSE) * _xlfn.POISSON.DIST(6,L242,FALSE)</f>
        <v>9.0547976501385854E-5</v>
      </c>
      <c r="BF242" s="5">
        <f t="shared" ref="BF242:BF305" si="491">_xlfn.POISSON.DIST(2,K242,FALSE) * _xlfn.POISSON.DIST(6,L242,FALSE)</f>
        <v>7.7977653663580839E-5</v>
      </c>
      <c r="BG242" s="5">
        <f t="shared" ref="BG242:BG305" si="492">_xlfn.POISSON.DIST(3,K242,FALSE) * _xlfn.POISSON.DIST(6,L242,FALSE)</f>
        <v>4.4768270595822736E-5</v>
      </c>
      <c r="BH242" s="5">
        <f t="shared" ref="BH242:BH305" si="493">_xlfn.POISSON.DIST(4,K242,FALSE) * _xlfn.POISSON.DIST(6,L242,FALSE)</f>
        <v>1.9276657715178781E-5</v>
      </c>
      <c r="BI242" s="5">
        <f t="shared" ref="BI242:BI305" si="494">_xlfn.POISSON.DIST(5,K242,FALSE) * _xlfn.POISSON.DIST(6,L242,FALSE)</f>
        <v>6.6402302831476152E-6</v>
      </c>
      <c r="BJ242" s="8">
        <f t="shared" ref="BJ242:BJ305" si="495">SUM(N242,Q242,T242,W242,X242,Y242,AD242,AE242,AF242,AG242,AM242,AN242,AO242,AP242,AQ242,AX242,AY242,AZ242,BA242,BB242,BC242)</f>
        <v>0.56682312252305123</v>
      </c>
      <c r="BK242" s="8">
        <f t="shared" ref="BK242:BK305" si="496">SUM(M242,P242,S242,V242,AC242,AL242,AY242)</f>
        <v>0.23946126202873871</v>
      </c>
      <c r="BL242" s="8">
        <f t="shared" ref="BL242:BL305" si="497">SUM(O242,R242,U242,AA242,AB242,AH242,AI242,AJ242,AK242,AR242,AS242,AT242,AU242,AV242,BD242,BE242,BF242,BG242,BH242,BI242)</f>
        <v>0.18527074142839312</v>
      </c>
      <c r="BM242" s="8">
        <f t="shared" ref="BM242:BM305" si="498">SUM(S242:BI242)</f>
        <v>0.48424826142789873</v>
      </c>
      <c r="BN242" s="8">
        <f t="shared" ref="BN242:BN305" si="499">SUM(M242:R242)</f>
        <v>0.5136935715293085</v>
      </c>
    </row>
    <row r="243" spans="1:66" x14ac:dyDescent="0.25">
      <c r="A243" t="s">
        <v>342</v>
      </c>
      <c r="B243" t="s">
        <v>384</v>
      </c>
      <c r="C243" t="s">
        <v>346</v>
      </c>
      <c r="D243" s="4" t="s">
        <v>497</v>
      </c>
      <c r="E243">
        <f>VLOOKUP(A243,home!$A$2:$E$405,3,FALSE)</f>
        <v>1.1422594142259399</v>
      </c>
      <c r="F243">
        <f>VLOOKUP(B243,home!$B$2:$E$405,3,FALSE)</f>
        <v>0.56000000000000005</v>
      </c>
      <c r="G243">
        <f>VLOOKUP(C243,away!$B$2:$E$405,4,FALSE)</f>
        <v>0.64</v>
      </c>
      <c r="H243">
        <f>VLOOKUP(A243,away!$A$2:$E$405,3,FALSE)</f>
        <v>0.82426778242677801</v>
      </c>
      <c r="I243">
        <f>VLOOKUP(C243,away!$B$2:$E$405,3,FALSE)</f>
        <v>0.4</v>
      </c>
      <c r="J243">
        <f>VLOOKUP(B243,home!$B$2:$E$405,4,FALSE)</f>
        <v>0.77</v>
      </c>
      <c r="K243" s="3">
        <f t="shared" si="390"/>
        <v>0.40938577405857696</v>
      </c>
      <c r="L243" s="3">
        <f t="shared" si="391"/>
        <v>0.25387447698744764</v>
      </c>
      <c r="M243" s="5">
        <f t="shared" si="446"/>
        <v>0.51516901327268938</v>
      </c>
      <c r="N243" s="5">
        <f t="shared" si="447"/>
        <v>0.21090286526963326</v>
      </c>
      <c r="O243" s="5">
        <f t="shared" si="448"/>
        <v>0.13078826380474351</v>
      </c>
      <c r="P243" s="5">
        <f t="shared" si="449"/>
        <v>5.3542854615482284E-2</v>
      </c>
      <c r="Q243" s="5">
        <f t="shared" si="450"/>
        <v>4.3170316374790289E-2</v>
      </c>
      <c r="R243" s="5">
        <f t="shared" si="451"/>
        <v>1.6601901034762792E-2</v>
      </c>
      <c r="S243" s="5">
        <f t="shared" si="452"/>
        <v>1.3912120132006059E-3</v>
      </c>
      <c r="T243" s="5">
        <f t="shared" si="453"/>
        <v>1.0959841491032532E-2</v>
      </c>
      <c r="U243" s="5">
        <f t="shared" si="454"/>
        <v>6.7965821059602551E-3</v>
      </c>
      <c r="V243" s="5">
        <f t="shared" si="455"/>
        <v>1.6065808963872716E-5</v>
      </c>
      <c r="W243" s="5">
        <f t="shared" si="456"/>
        <v>5.8911044618157275E-3</v>
      </c>
      <c r="X243" s="5">
        <f t="shared" si="457"/>
        <v>1.4956010641218871E-3</v>
      </c>
      <c r="Y243" s="5">
        <f t="shared" si="458"/>
        <v>1.8984746896790708E-4</v>
      </c>
      <c r="Z243" s="5">
        <f t="shared" si="459"/>
        <v>1.4049329807325909E-3</v>
      </c>
      <c r="AA243" s="5">
        <f t="shared" si="460"/>
        <v>5.7515957581763554E-4</v>
      </c>
      <c r="AB243" s="5">
        <f t="shared" si="461"/>
        <v>1.1773107407665273E-4</v>
      </c>
      <c r="AC243" s="5">
        <f t="shared" si="462"/>
        <v>1.0436008031715385E-7</v>
      </c>
      <c r="AD243" s="5">
        <f t="shared" si="463"/>
        <v>6.0293359004009192E-4</v>
      </c>
      <c r="AE243" s="5">
        <f t="shared" si="464"/>
        <v>1.530694498295925E-4</v>
      </c>
      <c r="AF243" s="5">
        <f t="shared" si="465"/>
        <v>1.9430213259122074E-5</v>
      </c>
      <c r="AG243" s="5">
        <f t="shared" si="466"/>
        <v>1.6442784096380636E-6</v>
      </c>
      <c r="AH243" s="5">
        <f t="shared" si="467"/>
        <v>8.9169156421475544E-5</v>
      </c>
      <c r="AI243" s="5">
        <f t="shared" si="468"/>
        <v>3.6504584123756093E-5</v>
      </c>
      <c r="AJ243" s="5">
        <f t="shared" si="469"/>
        <v>7.4722287140951633E-6</v>
      </c>
      <c r="AK243" s="5">
        <f t="shared" si="470"/>
        <v>1.0196747120208579E-6</v>
      </c>
      <c r="AL243" s="5">
        <f t="shared" si="471"/>
        <v>4.3385657631731204E-10</v>
      </c>
      <c r="AM243" s="5">
        <f t="shared" si="472"/>
        <v>4.936648689289595E-5</v>
      </c>
      <c r="AN243" s="5">
        <f t="shared" si="473"/>
        <v>1.2532891040641651E-5</v>
      </c>
      <c r="AO243" s="5">
        <f t="shared" si="474"/>
        <v>1.5908905790417834E-6</v>
      </c>
      <c r="AP243" s="5">
        <f t="shared" si="475"/>
        <v>1.3462883789949692E-7</v>
      </c>
      <c r="AQ243" s="5">
        <f t="shared" si="476"/>
        <v>8.5447064522906596E-9</v>
      </c>
      <c r="AR243" s="5">
        <f t="shared" si="477"/>
        <v>4.5275545899828021E-6</v>
      </c>
      <c r="AS243" s="5">
        <f t="shared" si="478"/>
        <v>1.8535164404125726E-6</v>
      </c>
      <c r="AT243" s="5">
        <f t="shared" si="479"/>
        <v>3.7940163134429958E-7</v>
      </c>
      <c r="AU243" s="5">
        <f t="shared" si="480"/>
        <v>5.1773876842324315E-8</v>
      </c>
      <c r="AV243" s="5">
        <f t="shared" si="481"/>
        <v>5.2988721617770921E-9</v>
      </c>
      <c r="AW243" s="5">
        <f t="shared" si="482"/>
        <v>1.2525511580363133E-12</v>
      </c>
      <c r="AX243" s="5">
        <f t="shared" si="483"/>
        <v>3.3683229082001328E-6</v>
      </c>
      <c r="AY243" s="5">
        <f t="shared" si="484"/>
        <v>8.5513121664414741E-7</v>
      </c>
      <c r="AZ243" s="5">
        <f t="shared" si="485"/>
        <v>1.0854799519058633E-7</v>
      </c>
      <c r="BA243" s="5">
        <f t="shared" si="486"/>
        <v>9.1858551690153682E-9</v>
      </c>
      <c r="BB243" s="5">
        <f t="shared" si="487"/>
        <v>5.8301354417905458E-10</v>
      </c>
      <c r="BC243" s="5">
        <f t="shared" si="488"/>
        <v>2.9602451721011134E-11</v>
      </c>
      <c r="BD243" s="5">
        <f t="shared" si="489"/>
        <v>1.9157175892733388E-7</v>
      </c>
      <c r="BE243" s="5">
        <f t="shared" si="490"/>
        <v>7.8426752816229686E-8</v>
      </c>
      <c r="BF243" s="5">
        <f t="shared" si="491"/>
        <v>1.6053398454286434E-8</v>
      </c>
      <c r="BG243" s="5">
        <f t="shared" si="492"/>
        <v>2.1906776508262713E-9</v>
      </c>
      <c r="BH243" s="5">
        <f t="shared" si="493"/>
        <v>2.242080664490845E-10</v>
      </c>
      <c r="BI243" s="5">
        <f t="shared" si="494"/>
        <v>1.8357518566687066E-11</v>
      </c>
      <c r="BJ243" s="8">
        <f t="shared" si="495"/>
        <v>0.27345462890454819</v>
      </c>
      <c r="BK243" s="8">
        <f t="shared" si="496"/>
        <v>0.57012010563548965</v>
      </c>
      <c r="BL243" s="8">
        <f t="shared" si="497"/>
        <v>0.15502090926989637</v>
      </c>
      <c r="BM243" s="8">
        <f t="shared" si="498"/>
        <v>2.9824507288601209E-2</v>
      </c>
      <c r="BN243" s="8">
        <f t="shared" si="499"/>
        <v>0.97017521437210141</v>
      </c>
    </row>
    <row r="244" spans="1:66" x14ac:dyDescent="0.25">
      <c r="A244" t="s">
        <v>342</v>
      </c>
      <c r="B244" t="s">
        <v>343</v>
      </c>
      <c r="C244" t="s">
        <v>436</v>
      </c>
      <c r="D244" s="4" t="s">
        <v>497</v>
      </c>
      <c r="E244">
        <f>VLOOKUP(A244,home!$A$2:$E$405,3,FALSE)</f>
        <v>1.1422594142259399</v>
      </c>
      <c r="F244">
        <f>VLOOKUP(B244,home!$B$2:$E$405,3,FALSE)</f>
        <v>0.8</v>
      </c>
      <c r="G244">
        <f>VLOOKUP(C244,away!$B$2:$E$405,4,FALSE)</f>
        <v>0.96</v>
      </c>
      <c r="H244">
        <f>VLOOKUP(A244,away!$A$2:$E$405,3,FALSE)</f>
        <v>0.82426778242677801</v>
      </c>
      <c r="I244">
        <f>VLOOKUP(C244,away!$B$2:$E$405,3,FALSE)</f>
        <v>0.16</v>
      </c>
      <c r="J244">
        <f>VLOOKUP(B244,home!$B$2:$E$405,4,FALSE)</f>
        <v>1.32</v>
      </c>
      <c r="K244" s="3">
        <f t="shared" si="390"/>
        <v>0.87725523012552187</v>
      </c>
      <c r="L244" s="3">
        <f t="shared" si="391"/>
        <v>0.1740853556485355</v>
      </c>
      <c r="M244" s="5">
        <f t="shared" si="446"/>
        <v>0.34946894185127353</v>
      </c>
      <c r="N244" s="5">
        <f t="shared" si="447"/>
        <v>0.30657345700546157</v>
      </c>
      <c r="O244" s="5">
        <f t="shared" si="448"/>
        <v>6.0837425030296322E-2</v>
      </c>
      <c r="P244" s="5">
        <f t="shared" si="449"/>
        <v>5.3369949295196784E-2</v>
      </c>
      <c r="Q244" s="5">
        <f t="shared" si="450"/>
        <v>0.13447158428785147</v>
      </c>
      <c r="R244" s="5">
        <f t="shared" si="451"/>
        <v>5.2954523865701257E-3</v>
      </c>
      <c r="S244" s="5">
        <f t="shared" si="452"/>
        <v>2.0376284890175397E-3</v>
      </c>
      <c r="T244" s="5">
        <f t="shared" si="453"/>
        <v>2.3409533575372642E-2</v>
      </c>
      <c r="U244" s="5">
        <f t="shared" si="454"/>
        <v>4.6454633019993195E-3</v>
      </c>
      <c r="V244" s="5">
        <f t="shared" si="455"/>
        <v>3.4575677587075478E-5</v>
      </c>
      <c r="W244" s="5">
        <f t="shared" si="456"/>
        <v>3.9321966873260887E-2</v>
      </c>
      <c r="X244" s="5">
        <f t="shared" si="457"/>
        <v>6.8453785879315525E-3</v>
      </c>
      <c r="Y244" s="5">
        <f t="shared" si="458"/>
        <v>5.9584008301446709E-4</v>
      </c>
      <c r="Z244" s="5">
        <f t="shared" si="459"/>
        <v>3.0728690401198217E-4</v>
      </c>
      <c r="AA244" s="5">
        <f t="shared" si="460"/>
        <v>2.6956904369359057E-4</v>
      </c>
      <c r="AB244" s="5">
        <f t="shared" si="461"/>
        <v>1.1824042673006882E-4</v>
      </c>
      <c r="AC244" s="5">
        <f t="shared" si="462"/>
        <v>3.3001898357082959E-7</v>
      </c>
      <c r="AD244" s="5">
        <f t="shared" si="463"/>
        <v>8.623850274597656E-3</v>
      </c>
      <c r="AE244" s="5">
        <f t="shared" si="464"/>
        <v>1.5012860421130534E-3</v>
      </c>
      <c r="AF244" s="5">
        <f t="shared" si="465"/>
        <v>1.3067595728571659E-4</v>
      </c>
      <c r="AG244" s="5">
        <f t="shared" si="466"/>
        <v>7.5829234995989366E-6</v>
      </c>
      <c r="AH244" s="5">
        <f t="shared" si="467"/>
        <v>1.3373537492765828E-5</v>
      </c>
      <c r="AI244" s="5">
        <f t="shared" si="468"/>
        <v>1.1732005710808581E-5</v>
      </c>
      <c r="AJ244" s="5">
        <f t="shared" si="469"/>
        <v>5.1459816848346591E-6</v>
      </c>
      <c r="AK244" s="5">
        <f t="shared" si="470"/>
        <v>1.5047797823837831E-6</v>
      </c>
      <c r="AL244" s="5">
        <f t="shared" si="471"/>
        <v>2.0159841760271015E-9</v>
      </c>
      <c r="AM244" s="5">
        <f t="shared" si="472"/>
        <v>1.5130635514420429E-3</v>
      </c>
      <c r="AN244" s="5">
        <f t="shared" si="473"/>
        <v>2.6340220647162423E-4</v>
      </c>
      <c r="AO244" s="5">
        <f t="shared" si="474"/>
        <v>2.2927233396110841E-5</v>
      </c>
      <c r="AP244" s="5">
        <f t="shared" si="475"/>
        <v>1.3304318599329789E-6</v>
      </c>
      <c r="AQ244" s="5">
        <f t="shared" si="476"/>
        <v>5.7902175875643805E-8</v>
      </c>
      <c r="AR244" s="5">
        <f t="shared" si="477"/>
        <v>4.6562740614143278E-7</v>
      </c>
      <c r="AS244" s="5">
        <f t="shared" si="478"/>
        <v>4.0847407732735242E-7</v>
      </c>
      <c r="AT244" s="5">
        <f t="shared" si="479"/>
        <v>1.7916801035305836E-7</v>
      </c>
      <c r="AU244" s="5">
        <f t="shared" si="480"/>
        <v>5.2392024717801367E-8</v>
      </c>
      <c r="AV244" s="5">
        <f t="shared" si="481"/>
        <v>1.1490294425139217E-8</v>
      </c>
      <c r="AW244" s="5">
        <f t="shared" si="482"/>
        <v>8.5521010413148735E-12</v>
      </c>
      <c r="AX244" s="5">
        <f t="shared" si="483"/>
        <v>2.2122381900247138E-4</v>
      </c>
      <c r="AY244" s="5">
        <f t="shared" si="484"/>
        <v>3.8511827208972474E-5</v>
      </c>
      <c r="AZ244" s="5">
        <f t="shared" si="485"/>
        <v>3.3521725681744594E-6</v>
      </c>
      <c r="BA244" s="5">
        <f t="shared" si="486"/>
        <v>1.9452138457530516E-7</v>
      </c>
      <c r="BB244" s="5">
        <f t="shared" si="487"/>
        <v>8.4658311037593889E-9</v>
      </c>
      <c r="BC244" s="5">
        <f t="shared" si="488"/>
        <v>2.9475544371167747E-10</v>
      </c>
      <c r="BD244" s="5">
        <f t="shared" si="489"/>
        <v>1.3509818766306062E-8</v>
      </c>
      <c r="BE244" s="5">
        <f t="shared" si="490"/>
        <v>1.1851559170789918E-8</v>
      </c>
      <c r="BF244" s="5">
        <f t="shared" si="491"/>
        <v>5.1984211338587738E-9</v>
      </c>
      <c r="BG244" s="5">
        <f t="shared" si="492"/>
        <v>1.520114042690885E-9</v>
      </c>
      <c r="BH244" s="5">
        <f t="shared" si="493"/>
        <v>3.3338199858445741E-10</v>
      </c>
      <c r="BI244" s="5">
        <f t="shared" si="494"/>
        <v>5.8492220377582939E-11</v>
      </c>
      <c r="BJ244" s="8">
        <f t="shared" si="495"/>
        <v>0.52354522803648484</v>
      </c>
      <c r="BK244" s="8">
        <f t="shared" si="496"/>
        <v>0.40494993917525168</v>
      </c>
      <c r="BL244" s="8">
        <f t="shared" si="497"/>
        <v>7.1199056117560527E-2</v>
      </c>
      <c r="BM244" s="8">
        <f t="shared" si="498"/>
        <v>8.9946188558002418E-2</v>
      </c>
      <c r="BN244" s="8">
        <f t="shared" si="499"/>
        <v>0.91001680985664979</v>
      </c>
    </row>
    <row r="245" spans="1:66" x14ac:dyDescent="0.25">
      <c r="A245" t="s">
        <v>10</v>
      </c>
      <c r="B245" t="s">
        <v>50</v>
      </c>
      <c r="C245" t="s">
        <v>11</v>
      </c>
      <c r="D245" s="4" t="s">
        <v>498</v>
      </c>
      <c r="E245">
        <f>VLOOKUP(A245,home!$A$2:$E$405,3,FALSE)</f>
        <v>1.5362318840579701</v>
      </c>
      <c r="F245">
        <f>VLOOKUP(B245,home!$B$2:$E$405,3,FALSE)</f>
        <v>1.1000000000000001</v>
      </c>
      <c r="G245">
        <f>VLOOKUP(C245,away!$B$2:$E$405,4,FALSE)</f>
        <v>0.98</v>
      </c>
      <c r="H245">
        <f>VLOOKUP(A245,away!$A$2:$E$405,3,FALSE)</f>
        <v>1.42512077294686</v>
      </c>
      <c r="I245">
        <f>VLOOKUP(C245,away!$B$2:$E$405,3,FALSE)</f>
        <v>0.65</v>
      </c>
      <c r="J245">
        <f>VLOOKUP(B245,home!$B$2:$E$405,4,FALSE)</f>
        <v>1.35</v>
      </c>
      <c r="K245" s="3">
        <f t="shared" si="390"/>
        <v>1.656057971014492</v>
      </c>
      <c r="L245" s="3">
        <f t="shared" si="391"/>
        <v>1.2505434782608698</v>
      </c>
      <c r="M245" s="5">
        <f t="shared" si="446"/>
        <v>5.4661183358455948E-2</v>
      </c>
      <c r="N245" s="5">
        <f t="shared" si="447"/>
        <v>9.0522088405855669E-2</v>
      </c>
      <c r="O245" s="5">
        <f t="shared" si="448"/>
        <v>6.8356186362938665E-2</v>
      </c>
      <c r="P245" s="5">
        <f t="shared" si="449"/>
        <v>0.11320180729449669</v>
      </c>
      <c r="Q245" s="5">
        <f t="shared" si="450"/>
        <v>7.4954913028697931E-2</v>
      </c>
      <c r="R245" s="5">
        <f t="shared" si="451"/>
        <v>4.2741191527478781E-2</v>
      </c>
      <c r="S245" s="5">
        <f t="shared" si="452"/>
        <v>5.8609457330555476E-2</v>
      </c>
      <c r="T245" s="5">
        <f t="shared" si="453"/>
        <v>9.3734377651648881E-2</v>
      </c>
      <c r="U245" s="5">
        <f t="shared" si="454"/>
        <v>7.0781890919738313E-2</v>
      </c>
      <c r="V245" s="5">
        <f t="shared" si="455"/>
        <v>1.3486508232724603E-2</v>
      </c>
      <c r="W245" s="5">
        <f t="shared" si="456"/>
        <v>4.1376560395957739E-2</v>
      </c>
      <c r="X245" s="5">
        <f t="shared" si="457"/>
        <v>5.1743187756031934E-2</v>
      </c>
      <c r="Y245" s="5">
        <f t="shared" si="458"/>
        <v>3.2353552996366719E-2</v>
      </c>
      <c r="Z245" s="5">
        <f t="shared" si="459"/>
        <v>1.7816572772595771E-2</v>
      </c>
      <c r="AA245" s="5">
        <f t="shared" si="460"/>
        <v>2.9505277356217E-2</v>
      </c>
      <c r="AB245" s="5">
        <f t="shared" si="461"/>
        <v>2.4431224876378284E-2</v>
      </c>
      <c r="AC245" s="5">
        <f t="shared" si="462"/>
        <v>1.7456367254537742E-3</v>
      </c>
      <c r="AD245" s="5">
        <f t="shared" si="463"/>
        <v>1.7130495664222083E-2</v>
      </c>
      <c r="AE245" s="5">
        <f t="shared" si="464"/>
        <v>2.1422429632269029E-2</v>
      </c>
      <c r="AF245" s="5">
        <f t="shared" si="465"/>
        <v>1.339483983256822E-2</v>
      </c>
      <c r="AG245" s="5">
        <f t="shared" si="466"/>
        <v>5.5836098649890351E-3</v>
      </c>
      <c r="AH245" s="5">
        <f t="shared" si="467"/>
        <v>5.5700997214324591E-3</v>
      </c>
      <c r="AI245" s="5">
        <f t="shared" si="468"/>
        <v>9.2244080430238257E-3</v>
      </c>
      <c r="AJ245" s="5">
        <f t="shared" si="469"/>
        <v>7.6380772337699011E-3</v>
      </c>
      <c r="AK245" s="5">
        <f t="shared" si="470"/>
        <v>4.2163662287363225E-3</v>
      </c>
      <c r="AL245" s="5">
        <f t="shared" si="471"/>
        <v>1.4460662580620458E-4</v>
      </c>
      <c r="AM245" s="5">
        <f t="shared" si="472"/>
        <v>5.6738187784328344E-3</v>
      </c>
      <c r="AN245" s="5">
        <f t="shared" si="473"/>
        <v>7.0953570702032356E-3</v>
      </c>
      <c r="AO245" s="5">
        <f t="shared" si="474"/>
        <v>4.4365262550374049E-3</v>
      </c>
      <c r="AP245" s="5">
        <f t="shared" si="475"/>
        <v>1.8493563247900485E-3</v>
      </c>
      <c r="AQ245" s="5">
        <f t="shared" si="476"/>
        <v>5.7817512273667174E-4</v>
      </c>
      <c r="AR245" s="5">
        <f t="shared" si="477"/>
        <v>1.3931303759800102E-3</v>
      </c>
      <c r="AS245" s="5">
        <f t="shared" si="478"/>
        <v>2.3071046638041119E-3</v>
      </c>
      <c r="AT245" s="5">
        <f t="shared" si="479"/>
        <v>1.9103495342287552E-3</v>
      </c>
      <c r="AU245" s="5">
        <f t="shared" si="480"/>
        <v>1.0545498578611175E-3</v>
      </c>
      <c r="AV245" s="5">
        <f t="shared" si="481"/>
        <v>4.3659892448577559E-4</v>
      </c>
      <c r="AW245" s="5">
        <f t="shared" si="482"/>
        <v>8.3187873521956508E-6</v>
      </c>
      <c r="AX245" s="5">
        <f t="shared" si="483"/>
        <v>1.5660288023525665E-3</v>
      </c>
      <c r="AY245" s="5">
        <f t="shared" si="484"/>
        <v>1.9583871055506826E-3</v>
      </c>
      <c r="AZ245" s="5">
        <f t="shared" si="485"/>
        <v>1.224524111378294E-3</v>
      </c>
      <c r="BA245" s="5">
        <f t="shared" si="486"/>
        <v>5.1044021381910405E-4</v>
      </c>
      <c r="BB245" s="5">
        <f t="shared" si="487"/>
        <v>1.5958192010839117E-4</v>
      </c>
      <c r="BC245" s="5">
        <f t="shared" si="488"/>
        <v>3.9912825887979154E-5</v>
      </c>
      <c r="BD245" s="5">
        <f t="shared" si="489"/>
        <v>2.903616843414856E-4</v>
      </c>
      <c r="BE245" s="5">
        <f t="shared" si="490"/>
        <v>4.8085578183091108E-4</v>
      </c>
      <c r="BF245" s="5">
        <f t="shared" si="491"/>
        <v>3.98162525204743E-4</v>
      </c>
      <c r="BG245" s="5">
        <f t="shared" si="492"/>
        <v>2.1979340787485778E-4</v>
      </c>
      <c r="BH245" s="5">
        <f t="shared" si="493"/>
        <v>9.0997656271899369E-5</v>
      </c>
      <c r="BI245" s="5">
        <f t="shared" si="494"/>
        <v>3.0139478802543167E-5</v>
      </c>
      <c r="BJ245" s="8">
        <f t="shared" si="495"/>
        <v>0.46730816375890455</v>
      </c>
      <c r="BK245" s="8">
        <f t="shared" si="496"/>
        <v>0.24380758667304336</v>
      </c>
      <c r="BL245" s="8">
        <f t="shared" si="497"/>
        <v>0.27107676616039983</v>
      </c>
      <c r="BM245" s="8">
        <f t="shared" si="498"/>
        <v>0.55362165106882111</v>
      </c>
      <c r="BN245" s="8">
        <f t="shared" si="499"/>
        <v>0.44443736997792371</v>
      </c>
    </row>
    <row r="246" spans="1:66" x14ac:dyDescent="0.25">
      <c r="A246" t="s">
        <v>10</v>
      </c>
      <c r="B246" t="s">
        <v>44</v>
      </c>
      <c r="C246" t="s">
        <v>242</v>
      </c>
      <c r="D246" s="4" t="s">
        <v>498</v>
      </c>
      <c r="E246">
        <f>VLOOKUP(A246,home!$A$2:$E$405,3,FALSE)</f>
        <v>1.5362318840579701</v>
      </c>
      <c r="F246">
        <f>VLOOKUP(B246,home!$B$2:$E$405,3,FALSE)</f>
        <v>1</v>
      </c>
      <c r="G246">
        <f>VLOOKUP(C246,away!$B$2:$E$405,4,FALSE)</f>
        <v>0.92</v>
      </c>
      <c r="H246">
        <f>VLOOKUP(A246,away!$A$2:$E$405,3,FALSE)</f>
        <v>1.42512077294686</v>
      </c>
      <c r="I246">
        <f>VLOOKUP(C246,away!$B$2:$E$405,3,FALSE)</f>
        <v>0.65</v>
      </c>
      <c r="J246">
        <f>VLOOKUP(B246,home!$B$2:$E$405,4,FALSE)</f>
        <v>1.3</v>
      </c>
      <c r="K246" s="3">
        <f t="shared" ref="K246:K309" si="500">E246*F246*G246</f>
        <v>1.4133333333333324</v>
      </c>
      <c r="L246" s="3">
        <f t="shared" ref="L246:L309" si="501">H246*I246*J246</f>
        <v>1.2042270531400967</v>
      </c>
      <c r="M246" s="5">
        <f t="shared" si="446"/>
        <v>7.2980690503566245E-2</v>
      </c>
      <c r="N246" s="5">
        <f t="shared" si="447"/>
        <v>0.10314604257837356</v>
      </c>
      <c r="O246" s="5">
        <f t="shared" si="448"/>
        <v>8.7885321861239013E-2</v>
      </c>
      <c r="P246" s="5">
        <f t="shared" si="449"/>
        <v>0.12421125489721775</v>
      </c>
      <c r="Q246" s="5">
        <f t="shared" si="450"/>
        <v>7.2889870088717279E-2</v>
      </c>
      <c r="R246" s="5">
        <f t="shared" si="451"/>
        <v>5.2916941079614407E-2</v>
      </c>
      <c r="S246" s="5">
        <f t="shared" si="452"/>
        <v>5.2851088886270825E-2</v>
      </c>
      <c r="T246" s="5">
        <f t="shared" si="453"/>
        <v>8.7775953460700495E-2</v>
      </c>
      <c r="U246" s="5">
        <f t="shared" si="454"/>
        <v>7.4789276725854989E-2</v>
      </c>
      <c r="V246" s="5">
        <f t="shared" si="455"/>
        <v>9.9945768424066304E-3</v>
      </c>
      <c r="W246" s="5">
        <f t="shared" si="456"/>
        <v>3.433922768624012E-2</v>
      </c>
      <c r="X246" s="5">
        <f t="shared" si="457"/>
        <v>4.1352226963707758E-2</v>
      </c>
      <c r="Y246" s="5">
        <f t="shared" si="458"/>
        <v>2.4898735208643129E-2</v>
      </c>
      <c r="Z246" s="5">
        <f t="shared" si="459"/>
        <v>2.1241337339164064E-2</v>
      </c>
      <c r="AA246" s="5">
        <f t="shared" si="460"/>
        <v>3.0021090106018528E-2</v>
      </c>
      <c r="AB246" s="5">
        <f t="shared" si="461"/>
        <v>2.1214903674919749E-2</v>
      </c>
      <c r="AC246" s="5">
        <f t="shared" si="462"/>
        <v>1.0631570172843679E-3</v>
      </c>
      <c r="AD246" s="5">
        <f t="shared" si="463"/>
        <v>1.2133193782471512E-2</v>
      </c>
      <c r="AE246" s="5">
        <f t="shared" si="464"/>
        <v>1.4611120193843412E-2</v>
      </c>
      <c r="AF246" s="5">
        <f t="shared" si="465"/>
        <v>8.797553107053907E-3</v>
      </c>
      <c r="AG246" s="5">
        <f t="shared" si="466"/>
        <v>3.5314171509836768E-3</v>
      </c>
      <c r="AH246" s="5">
        <f t="shared" si="467"/>
        <v>6.394848267174064E-3</v>
      </c>
      <c r="AI246" s="5">
        <f t="shared" si="468"/>
        <v>9.0380522176060057E-3</v>
      </c>
      <c r="AJ246" s="5">
        <f t="shared" si="469"/>
        <v>6.3868902337749067E-3</v>
      </c>
      <c r="AK246" s="5">
        <f t="shared" si="470"/>
        <v>3.0089349545783985E-3</v>
      </c>
      <c r="AL246" s="5">
        <f t="shared" si="471"/>
        <v>7.2378634051548736E-5</v>
      </c>
      <c r="AM246" s="5">
        <f t="shared" si="472"/>
        <v>3.4296494425119402E-3</v>
      </c>
      <c r="AN246" s="5">
        <f t="shared" si="473"/>
        <v>4.130076641459729E-3</v>
      </c>
      <c r="AO246" s="5">
        <f t="shared" si="474"/>
        <v>2.4867750115938995E-3</v>
      </c>
      <c r="AP246" s="5">
        <f t="shared" si="475"/>
        <v>9.982139146780505E-4</v>
      </c>
      <c r="AQ246" s="5">
        <f t="shared" si="476"/>
        <v>3.0051905021904736E-4</v>
      </c>
      <c r="AR246" s="5">
        <f t="shared" si="477"/>
        <v>1.5401698568114136E-3</v>
      </c>
      <c r="AS246" s="5">
        <f t="shared" si="478"/>
        <v>2.1767733976267964E-3</v>
      </c>
      <c r="AT246" s="5">
        <f t="shared" si="479"/>
        <v>1.538253200989602E-3</v>
      </c>
      <c r="AU246" s="5">
        <f t="shared" si="480"/>
        <v>7.2468817468843432E-4</v>
      </c>
      <c r="AV246" s="5">
        <f t="shared" si="481"/>
        <v>2.5605648838991347E-4</v>
      </c>
      <c r="AW246" s="5">
        <f t="shared" si="482"/>
        <v>3.421849175772368E-6</v>
      </c>
      <c r="AX246" s="5">
        <f t="shared" si="483"/>
        <v>8.0787297979169977E-4</v>
      </c>
      <c r="AY246" s="5">
        <f t="shared" si="484"/>
        <v>9.7286249776606752E-4</v>
      </c>
      <c r="AZ246" s="5">
        <f t="shared" si="485"/>
        <v>5.8577366939767286E-4</v>
      </c>
      <c r="BA246" s="5">
        <f t="shared" si="486"/>
        <v>2.3513483323527365E-4</v>
      </c>
      <c r="BB246" s="5">
        <f t="shared" si="487"/>
        <v>7.0788931829375448E-5</v>
      </c>
      <c r="BC246" s="5">
        <f t="shared" si="488"/>
        <v>1.7049189354364778E-5</v>
      </c>
      <c r="BD246" s="5">
        <f t="shared" si="489"/>
        <v>3.0911903466720227E-4</v>
      </c>
      <c r="BE246" s="5">
        <f t="shared" si="490"/>
        <v>4.3688823566297901E-4</v>
      </c>
      <c r="BF246" s="5">
        <f t="shared" si="491"/>
        <v>3.0873435320183829E-4</v>
      </c>
      <c r="BG246" s="5">
        <f t="shared" si="492"/>
        <v>1.4544818417508817E-4</v>
      </c>
      <c r="BH246" s="5">
        <f t="shared" si="493"/>
        <v>5.1391691741864503E-5</v>
      </c>
      <c r="BI246" s="5">
        <f t="shared" si="494"/>
        <v>1.4526718199033669E-5</v>
      </c>
      <c r="BJ246" s="8">
        <f t="shared" si="495"/>
        <v>0.41751005638257194</v>
      </c>
      <c r="BK246" s="8">
        <f t="shared" si="496"/>
        <v>0.26214600927856346</v>
      </c>
      <c r="BL246" s="8">
        <f t="shared" si="497"/>
        <v>0.2991583084569342</v>
      </c>
      <c r="BM246" s="8">
        <f t="shared" si="498"/>
        <v>0.48505614979991507</v>
      </c>
      <c r="BN246" s="8">
        <f t="shared" si="499"/>
        <v>0.51403012100872825</v>
      </c>
    </row>
    <row r="247" spans="1:66" x14ac:dyDescent="0.25">
      <c r="A247" t="s">
        <v>10</v>
      </c>
      <c r="B247" t="s">
        <v>246</v>
      </c>
      <c r="C247" t="s">
        <v>45</v>
      </c>
      <c r="D247" s="4" t="s">
        <v>498</v>
      </c>
      <c r="E247">
        <f>VLOOKUP(A247,home!$A$2:$E$405,3,FALSE)</f>
        <v>1.5362318840579701</v>
      </c>
      <c r="F247">
        <f>VLOOKUP(B247,home!$B$2:$E$405,3,FALSE)</f>
        <v>0.76</v>
      </c>
      <c r="G247">
        <f>VLOOKUP(C247,away!$B$2:$E$405,4,FALSE)</f>
        <v>1.08</v>
      </c>
      <c r="H247">
        <f>VLOOKUP(A247,away!$A$2:$E$405,3,FALSE)</f>
        <v>1.42512077294686</v>
      </c>
      <c r="I247">
        <f>VLOOKUP(C247,away!$B$2:$E$405,3,FALSE)</f>
        <v>0.49</v>
      </c>
      <c r="J247">
        <f>VLOOKUP(B247,home!$B$2:$E$405,4,FALSE)</f>
        <v>0.82</v>
      </c>
      <c r="K247" s="3">
        <f t="shared" si="500"/>
        <v>1.2609391304347819</v>
      </c>
      <c r="L247" s="3">
        <f t="shared" si="501"/>
        <v>0.57261352657004827</v>
      </c>
      <c r="M247" s="5">
        <f t="shared" si="446"/>
        <v>0.15984468451184219</v>
      </c>
      <c r="N247" s="5">
        <f t="shared" si="447"/>
        <v>0.20155441749298433</v>
      </c>
      <c r="O247" s="5">
        <f t="shared" si="448"/>
        <v>9.1529228501802715E-2</v>
      </c>
      <c r="P247" s="5">
        <f t="shared" si="449"/>
        <v>0.11541278579642957</v>
      </c>
      <c r="Q247" s="5">
        <f t="shared" si="450"/>
        <v>0.12707392596444636</v>
      </c>
      <c r="R247" s="5">
        <f t="shared" si="451"/>
        <v>2.620543715832651E-2</v>
      </c>
      <c r="S247" s="5">
        <f t="shared" si="452"/>
        <v>2.0832896580157644E-2</v>
      </c>
      <c r="T247" s="5">
        <f t="shared" si="453"/>
        <v>7.276424888160285E-2</v>
      </c>
      <c r="U247" s="5">
        <f t="shared" si="454"/>
        <v>3.3043461143083548E-2</v>
      </c>
      <c r="V247" s="5">
        <f t="shared" si="455"/>
        <v>1.6713325590384963E-3</v>
      </c>
      <c r="W247" s="5">
        <f t="shared" si="456"/>
        <v>5.3410828568847601E-2</v>
      </c>
      <c r="X247" s="5">
        <f t="shared" si="457"/>
        <v>3.0583762903836107E-2</v>
      </c>
      <c r="Y247" s="5">
        <f t="shared" si="458"/>
        <v>8.7563381660739053E-3</v>
      </c>
      <c r="Z247" s="5">
        <f t="shared" si="459"/>
        <v>5.0018625955130435E-3</v>
      </c>
      <c r="AA247" s="5">
        <f t="shared" si="460"/>
        <v>6.3070442717404777E-3</v>
      </c>
      <c r="AB247" s="5">
        <f t="shared" si="461"/>
        <v>3.9763994598110567E-3</v>
      </c>
      <c r="AC247" s="5">
        <f t="shared" si="462"/>
        <v>7.5422099278744687E-5</v>
      </c>
      <c r="AD247" s="5">
        <f t="shared" si="463"/>
        <v>1.6836950932850991E-2</v>
      </c>
      <c r="AE247" s="5">
        <f t="shared" si="464"/>
        <v>9.6410658503466671E-3</v>
      </c>
      <c r="AF247" s="5">
        <f t="shared" si="465"/>
        <v>2.7603023582305325E-3</v>
      </c>
      <c r="AG247" s="5">
        <f t="shared" si="466"/>
        <v>5.2686215591533545E-4</v>
      </c>
      <c r="AH247" s="5">
        <f t="shared" si="467"/>
        <v>7.1603354505888445E-4</v>
      </c>
      <c r="AI247" s="5">
        <f t="shared" si="468"/>
        <v>9.0287471566868394E-4</v>
      </c>
      <c r="AJ247" s="5">
        <f t="shared" si="469"/>
        <v>5.6923502943341075E-4</v>
      </c>
      <c r="AK247" s="5">
        <f t="shared" si="470"/>
        <v>2.3925690767559408E-4</v>
      </c>
      <c r="AL247" s="5">
        <f t="shared" si="471"/>
        <v>2.1782831540400486E-6</v>
      </c>
      <c r="AM247" s="5">
        <f t="shared" si="472"/>
        <v>4.246074053688439E-3</v>
      </c>
      <c r="AN247" s="5">
        <f t="shared" si="473"/>
        <v>2.4313594379601175E-3</v>
      </c>
      <c r="AO247" s="5">
        <f t="shared" si="474"/>
        <v>6.961146510648565E-4</v>
      </c>
      <c r="AP247" s="5">
        <f t="shared" si="475"/>
        <v>1.328682217477754E-4</v>
      </c>
      <c r="AQ247" s="5">
        <f t="shared" si="476"/>
        <v>1.9020535256021205E-5</v>
      </c>
      <c r="AR247" s="5">
        <f t="shared" si="477"/>
        <v>8.2002098675724308E-5</v>
      </c>
      <c r="AS247" s="5">
        <f t="shared" si="478"/>
        <v>1.0339965499799499E-4</v>
      </c>
      <c r="AT247" s="5">
        <f t="shared" si="479"/>
        <v>6.5190335530214145E-5</v>
      </c>
      <c r="AU247" s="5">
        <f t="shared" si="480"/>
        <v>2.7400348332073287E-5</v>
      </c>
      <c r="AV247" s="5">
        <f t="shared" si="481"/>
        <v>8.6375428498636617E-6</v>
      </c>
      <c r="AW247" s="5">
        <f t="shared" si="482"/>
        <v>4.3688542591092818E-8</v>
      </c>
      <c r="AX247" s="5">
        <f t="shared" si="483"/>
        <v>8.9234015416993087E-4</v>
      </c>
      <c r="AY247" s="5">
        <f t="shared" si="484"/>
        <v>5.1096604257930462E-4</v>
      </c>
      <c r="AZ247" s="5">
        <f t="shared" si="485"/>
        <v>1.4629303379943848E-4</v>
      </c>
      <c r="BA247" s="5">
        <f t="shared" si="486"/>
        <v>2.792312333217592E-5</v>
      </c>
      <c r="BB247" s="5">
        <f t="shared" si="487"/>
        <v>3.9972895310219111E-6</v>
      </c>
      <c r="BC247" s="5">
        <f t="shared" si="488"/>
        <v>4.5778041101599836E-7</v>
      </c>
      <c r="BD247" s="5">
        <f t="shared" si="489"/>
        <v>7.8259184848085925E-6</v>
      </c>
      <c r="BE247" s="5">
        <f t="shared" si="490"/>
        <v>9.868006849088033E-6</v>
      </c>
      <c r="BF247" s="5">
        <f t="shared" si="491"/>
        <v>6.2214779877067697E-6</v>
      </c>
      <c r="BG247" s="5">
        <f t="shared" si="492"/>
        <v>2.6149683479460363E-6</v>
      </c>
      <c r="BH247" s="5">
        <f t="shared" si="493"/>
        <v>8.2432897869338897E-7</v>
      </c>
      <c r="BI247" s="5">
        <f t="shared" si="494"/>
        <v>2.0788573311716654E-7</v>
      </c>
      <c r="BJ247" s="8">
        <f t="shared" si="495"/>
        <v>0.53301611759867495</v>
      </c>
      <c r="BK247" s="8">
        <f t="shared" si="496"/>
        <v>0.29835026587247998</v>
      </c>
      <c r="BL247" s="8">
        <f t="shared" si="497"/>
        <v>0.16380316329936812</v>
      </c>
      <c r="BM247" s="8">
        <f t="shared" si="498"/>
        <v>0.27804000758616776</v>
      </c>
      <c r="BN247" s="8">
        <f t="shared" si="499"/>
        <v>0.72162047942583163</v>
      </c>
    </row>
    <row r="248" spans="1:66" x14ac:dyDescent="0.25">
      <c r="A248" t="s">
        <v>10</v>
      </c>
      <c r="B248" t="s">
        <v>241</v>
      </c>
      <c r="C248" t="s">
        <v>43</v>
      </c>
      <c r="D248" s="4" t="s">
        <v>498</v>
      </c>
      <c r="E248">
        <f>VLOOKUP(A248,home!$A$2:$E$405,3,FALSE)</f>
        <v>1.5362318840579701</v>
      </c>
      <c r="F248">
        <f>VLOOKUP(B248,home!$B$2:$E$405,3,FALSE)</f>
        <v>1.03</v>
      </c>
      <c r="G248">
        <f>VLOOKUP(C248,away!$B$2:$E$405,4,FALSE)</f>
        <v>0.81</v>
      </c>
      <c r="H248">
        <f>VLOOKUP(A248,away!$A$2:$E$405,3,FALSE)</f>
        <v>1.42512077294686</v>
      </c>
      <c r="I248">
        <f>VLOOKUP(C248,away!$B$2:$E$405,3,FALSE)</f>
        <v>0.6</v>
      </c>
      <c r="J248">
        <f>VLOOKUP(B248,home!$B$2:$E$405,4,FALSE)</f>
        <v>0.88</v>
      </c>
      <c r="K248" s="3">
        <f t="shared" si="500"/>
        <v>1.2816782608695647</v>
      </c>
      <c r="L248" s="3">
        <f t="shared" si="501"/>
        <v>0.75246376811594207</v>
      </c>
      <c r="M248" s="5">
        <f t="shared" si="446"/>
        <v>0.13079265068181545</v>
      </c>
      <c r="N248" s="5">
        <f t="shared" si="447"/>
        <v>0.1676340970603897</v>
      </c>
      <c r="O248" s="5">
        <f t="shared" si="448"/>
        <v>9.8416730773910971E-2</v>
      </c>
      <c r="P248" s="5">
        <f t="shared" si="449"/>
        <v>0.12613858433877437</v>
      </c>
      <c r="Q248" s="5">
        <f t="shared" si="450"/>
        <v>0.10742648899140003</v>
      </c>
      <c r="R248" s="5">
        <f t="shared" si="451"/>
        <v>3.7027512041894625E-2</v>
      </c>
      <c r="S248" s="5">
        <f t="shared" si="452"/>
        <v>3.0412531545249612E-2</v>
      </c>
      <c r="T248" s="5">
        <f t="shared" si="453"/>
        <v>8.0834540701934632E-2</v>
      </c>
      <c r="U248" s="5">
        <f t="shared" si="454"/>
        <v>4.7457357238182368E-2</v>
      </c>
      <c r="V248" s="5">
        <f t="shared" si="455"/>
        <v>3.2589273133877034E-3</v>
      </c>
      <c r="W248" s="5">
        <f t="shared" si="456"/>
        <v>4.5895398527273694E-2</v>
      </c>
      <c r="X248" s="5">
        <f t="shared" si="457"/>
        <v>3.4534624515015218E-2</v>
      </c>
      <c r="Y248" s="5">
        <f t="shared" si="458"/>
        <v>1.299302684651877E-2</v>
      </c>
      <c r="Z248" s="5">
        <f t="shared" si="459"/>
        <v>9.2872870783341499E-3</v>
      </c>
      <c r="AA248" s="5">
        <f t="shared" si="460"/>
        <v>1.1903313950755693E-2</v>
      </c>
      <c r="AB248" s="5">
        <f t="shared" si="461"/>
        <v>7.6281093614944924E-3</v>
      </c>
      <c r="AC248" s="5">
        <f t="shared" si="462"/>
        <v>1.9643519514990398E-4</v>
      </c>
      <c r="AD248" s="5">
        <f t="shared" si="463"/>
        <v>1.4705783641587932E-2</v>
      </c>
      <c r="AE248" s="5">
        <f t="shared" si="464"/>
        <v>1.1065569372047035E-2</v>
      </c>
      <c r="AF248" s="5">
        <f t="shared" si="465"/>
        <v>4.1632200130194358E-3</v>
      </c>
      <c r="AG248" s="5">
        <f t="shared" si="466"/>
        <v>1.0442240728307686E-3</v>
      </c>
      <c r="AH248" s="5">
        <f t="shared" si="467"/>
        <v>1.7470867576344529E-3</v>
      </c>
      <c r="AI248" s="5">
        <f t="shared" si="468"/>
        <v>2.2392031171131724E-3</v>
      </c>
      <c r="AJ248" s="5">
        <f t="shared" si="469"/>
        <v>1.4349689784376595E-3</v>
      </c>
      <c r="AK248" s="5">
        <f t="shared" si="470"/>
        <v>6.1305618156191866E-4</v>
      </c>
      <c r="AL248" s="5">
        <f t="shared" si="471"/>
        <v>7.5778133714250826E-6</v>
      </c>
      <c r="AM248" s="5">
        <f t="shared" si="472"/>
        <v>3.7696166404949031E-3</v>
      </c>
      <c r="AN248" s="5">
        <f t="shared" si="473"/>
        <v>2.8364999416593526E-3</v>
      </c>
      <c r="AO248" s="5">
        <f t="shared" si="474"/>
        <v>1.0671817171808234E-3</v>
      </c>
      <c r="AP248" s="5">
        <f t="shared" si="475"/>
        <v>2.6767185872477464E-4</v>
      </c>
      <c r="AQ248" s="5">
        <f t="shared" si="476"/>
        <v>5.0353343858660496E-5</v>
      </c>
      <c r="AR248" s="5">
        <f t="shared" si="477"/>
        <v>2.6292389697501686E-4</v>
      </c>
      <c r="AS248" s="5">
        <f t="shared" si="478"/>
        <v>3.3698384301598819E-4</v>
      </c>
      <c r="AT248" s="5">
        <f t="shared" si="479"/>
        <v>2.1595243292893708E-4</v>
      </c>
      <c r="AU248" s="5">
        <f t="shared" si="480"/>
        <v>9.2260512888970499E-5</v>
      </c>
      <c r="AV248" s="5">
        <f t="shared" si="481"/>
        <v>2.956207342661744E-5</v>
      </c>
      <c r="AW248" s="5">
        <f t="shared" si="482"/>
        <v>2.0300466384348995E-7</v>
      </c>
      <c r="AX248" s="5">
        <f t="shared" si="483"/>
        <v>8.0523928332241253E-4</v>
      </c>
      <c r="AY248" s="5">
        <f t="shared" si="484"/>
        <v>6.0591338536376306E-4</v>
      </c>
      <c r="AZ248" s="5">
        <f t="shared" si="485"/>
        <v>2.2796393455135205E-4</v>
      </c>
      <c r="BA248" s="5">
        <f t="shared" si="486"/>
        <v>5.7178200395682118E-5</v>
      </c>
      <c r="BB248" s="5">
        <f t="shared" si="487"/>
        <v>1.0756131030955852E-5</v>
      </c>
      <c r="BC248" s="5">
        <f t="shared" si="488"/>
        <v>1.6187197771803709E-6</v>
      </c>
      <c r="BD248" s="5">
        <f t="shared" si="489"/>
        <v>3.2973451040924808E-5</v>
      </c>
      <c r="BE248" s="5">
        <f t="shared" si="490"/>
        <v>4.2261355385000244E-5</v>
      </c>
      <c r="BF248" s="5">
        <f t="shared" si="491"/>
        <v>2.7082730235918865E-5</v>
      </c>
      <c r="BG248" s="5">
        <f t="shared" si="492"/>
        <v>1.1570448862790692E-5</v>
      </c>
      <c r="BH248" s="5">
        <f t="shared" si="493"/>
        <v>3.7073981939854517E-6</v>
      </c>
      <c r="BI248" s="5">
        <f t="shared" si="494"/>
        <v>9.5033833392364778E-7</v>
      </c>
      <c r="BJ248" s="8">
        <f t="shared" si="495"/>
        <v>0.48999696689837718</v>
      </c>
      <c r="BK248" s="8">
        <f t="shared" si="496"/>
        <v>0.29141262027311216</v>
      </c>
      <c r="BL248" s="8">
        <f t="shared" si="497"/>
        <v>0.20952356688227339</v>
      </c>
      <c r="BM248" s="8">
        <f t="shared" si="498"/>
        <v>0.33217866686321196</v>
      </c>
      <c r="BN248" s="8">
        <f t="shared" si="499"/>
        <v>0.6674360638881851</v>
      </c>
    </row>
    <row r="249" spans="1:66" x14ac:dyDescent="0.25">
      <c r="A249" t="s">
        <v>13</v>
      </c>
      <c r="B249" t="s">
        <v>58</v>
      </c>
      <c r="C249" t="s">
        <v>14</v>
      </c>
      <c r="D249" s="4" t="s">
        <v>498</v>
      </c>
      <c r="E249">
        <f>VLOOKUP(A249,home!$A$2:$E$405,3,FALSE)</f>
        <v>1.6049382716049401</v>
      </c>
      <c r="F249">
        <f>VLOOKUP(B249,home!$B$2:$E$405,3,FALSE)</f>
        <v>0.69</v>
      </c>
      <c r="G249">
        <f>VLOOKUP(C249,away!$B$2:$E$405,4,FALSE)</f>
        <v>0.83</v>
      </c>
      <c r="H249">
        <f>VLOOKUP(A249,away!$A$2:$E$405,3,FALSE)</f>
        <v>1.49382716049383</v>
      </c>
      <c r="I249">
        <f>VLOOKUP(C249,away!$B$2:$E$405,3,FALSE)</f>
        <v>0.9</v>
      </c>
      <c r="J249">
        <f>VLOOKUP(B249,home!$B$2:$E$405,4,FALSE)</f>
        <v>1.1399999999999999</v>
      </c>
      <c r="K249" s="3">
        <f t="shared" si="500"/>
        <v>0.91914814814814905</v>
      </c>
      <c r="L249" s="3">
        <f t="shared" si="501"/>
        <v>1.5326666666666695</v>
      </c>
      <c r="M249" s="5">
        <f t="shared" si="446"/>
        <v>8.6137121640483344E-2</v>
      </c>
      <c r="N249" s="5">
        <f t="shared" si="447"/>
        <v>7.9172775842662121E-2</v>
      </c>
      <c r="O249" s="5">
        <f t="shared" si="448"/>
        <v>0.13201949510098107</v>
      </c>
      <c r="P249" s="5">
        <f t="shared" si="449"/>
        <v>0.12134547444152038</v>
      </c>
      <c r="Q249" s="5">
        <f t="shared" si="450"/>
        <v>3.6385755149765699E-2</v>
      </c>
      <c r="R249" s="5">
        <f t="shared" si="451"/>
        <v>0.1011709397457187</v>
      </c>
      <c r="S249" s="5">
        <f t="shared" si="452"/>
        <v>4.2736290367628341E-2</v>
      </c>
      <c r="T249" s="5">
        <f t="shared" si="453"/>
        <v>5.5767234059540996E-2</v>
      </c>
      <c r="U249" s="5">
        <f t="shared" si="454"/>
        <v>9.2991081913685311E-2</v>
      </c>
      <c r="V249" s="5">
        <f t="shared" si="455"/>
        <v>6.6894057750475954E-3</v>
      </c>
      <c r="W249" s="5">
        <f t="shared" si="456"/>
        <v>1.1147966488293042E-2</v>
      </c>
      <c r="X249" s="5">
        <f t="shared" si="457"/>
        <v>1.7086116637723834E-2</v>
      </c>
      <c r="Y249" s="5">
        <f t="shared" si="458"/>
        <v>1.309366071670906E-2</v>
      </c>
      <c r="Z249" s="5">
        <f t="shared" si="459"/>
        <v>5.168710899453504E-2</v>
      </c>
      <c r="AA249" s="5">
        <f t="shared" si="460"/>
        <v>4.7508110515458425E-2</v>
      </c>
      <c r="AB249" s="5">
        <f t="shared" si="461"/>
        <v>2.1833495901150607E-2</v>
      </c>
      <c r="AC249" s="5">
        <f t="shared" si="462"/>
        <v>5.8898032436944603E-4</v>
      </c>
      <c r="AD249" s="5">
        <f t="shared" si="463"/>
        <v>2.5616581883330428E-3</v>
      </c>
      <c r="AE249" s="5">
        <f t="shared" si="464"/>
        <v>3.9261681166517844E-3</v>
      </c>
      <c r="AF249" s="5">
        <f t="shared" si="465"/>
        <v>3.0087535000608238E-3</v>
      </c>
      <c r="AG249" s="5">
        <f t="shared" si="466"/>
        <v>1.5371387325866326E-3</v>
      </c>
      <c r="AH249" s="5">
        <f t="shared" si="467"/>
        <v>1.9804777263072722E-2</v>
      </c>
      <c r="AI249" s="5">
        <f t="shared" si="468"/>
        <v>1.8203524345839862E-2</v>
      </c>
      <c r="AJ249" s="5">
        <f t="shared" si="469"/>
        <v>8.365867846124227E-3</v>
      </c>
      <c r="AK249" s="5">
        <f t="shared" si="470"/>
        <v>2.563157312805743E-3</v>
      </c>
      <c r="AL249" s="5">
        <f t="shared" si="471"/>
        <v>3.3188987760993835E-5</v>
      </c>
      <c r="AM249" s="5">
        <f t="shared" si="472"/>
        <v>4.7090867599897189E-4</v>
      </c>
      <c r="AN249" s="5">
        <f t="shared" si="473"/>
        <v>7.2174603074775894E-4</v>
      </c>
      <c r="AO249" s="5">
        <f t="shared" si="474"/>
        <v>5.5309804156303374E-4</v>
      </c>
      <c r="AP249" s="5">
        <f t="shared" si="475"/>
        <v>2.8257164390075928E-4</v>
      </c>
      <c r="AQ249" s="5">
        <f t="shared" si="476"/>
        <v>1.0827203488797452E-4</v>
      </c>
      <c r="AR249" s="5">
        <f t="shared" si="477"/>
        <v>6.0708243903739006E-3</v>
      </c>
      <c r="AS249" s="5">
        <f t="shared" si="478"/>
        <v>5.5799869961447868E-3</v>
      </c>
      <c r="AT249" s="5">
        <f t="shared" si="479"/>
        <v>2.5644173570986166E-3</v>
      </c>
      <c r="AU249" s="5">
        <f t="shared" si="480"/>
        <v>7.8569315495205494E-4</v>
      </c>
      <c r="AV249" s="5">
        <f t="shared" si="481"/>
        <v>1.8054210209671444E-4</v>
      </c>
      <c r="AW249" s="5">
        <f t="shared" si="482"/>
        <v>1.2987475310008819E-6</v>
      </c>
      <c r="AX249" s="5">
        <f t="shared" si="483"/>
        <v>7.2139139581891925E-5</v>
      </c>
      <c r="AY249" s="5">
        <f t="shared" si="484"/>
        <v>1.1056525459917991E-4</v>
      </c>
      <c r="AZ249" s="5">
        <f t="shared" si="485"/>
        <v>8.4729840107838379E-5</v>
      </c>
      <c r="BA249" s="5">
        <f t="shared" si="486"/>
        <v>4.3287533868426837E-5</v>
      </c>
      <c r="BB249" s="5">
        <f t="shared" si="487"/>
        <v>1.6586340060585587E-5</v>
      </c>
      <c r="BC249" s="5">
        <f t="shared" si="488"/>
        <v>5.0842661065715095E-6</v>
      </c>
      <c r="BD249" s="5">
        <f t="shared" si="489"/>
        <v>1.550758363718849E-3</v>
      </c>
      <c r="BE249" s="5">
        <f t="shared" si="490"/>
        <v>1.4253766782374338E-3</v>
      </c>
      <c r="BF249" s="5">
        <f t="shared" si="491"/>
        <v>6.5506616710774858E-4</v>
      </c>
      <c r="BG249" s="5">
        <f t="shared" si="492"/>
        <v>2.0070095147053108E-4</v>
      </c>
      <c r="BH249" s="5">
        <f t="shared" si="493"/>
        <v>4.6118476968927538E-5</v>
      </c>
      <c r="BI249" s="5">
        <f t="shared" si="494"/>
        <v>8.4779425402805622E-6</v>
      </c>
      <c r="BJ249" s="8">
        <f t="shared" si="495"/>
        <v>0.22615621623375004</v>
      </c>
      <c r="BK249" s="8">
        <f t="shared" si="496"/>
        <v>0.25764102679140932</v>
      </c>
      <c r="BL249" s="8">
        <f t="shared" si="497"/>
        <v>0.46352841252554655</v>
      </c>
      <c r="BM249" s="8">
        <f t="shared" si="498"/>
        <v>0.44267193611704153</v>
      </c>
      <c r="BN249" s="8">
        <f t="shared" si="499"/>
        <v>0.55623156192113132</v>
      </c>
    </row>
    <row r="250" spans="1:66" x14ac:dyDescent="0.25">
      <c r="A250" t="s">
        <v>13</v>
      </c>
      <c r="B250" t="s">
        <v>56</v>
      </c>
      <c r="C250" t="s">
        <v>250</v>
      </c>
      <c r="D250" s="4" t="s">
        <v>498</v>
      </c>
      <c r="E250">
        <f>VLOOKUP(A250,home!$A$2:$E$405,3,FALSE)</f>
        <v>1.6049382716049401</v>
      </c>
      <c r="F250">
        <f>VLOOKUP(B250,home!$B$2:$E$405,3,FALSE)</f>
        <v>0.62</v>
      </c>
      <c r="G250">
        <f>VLOOKUP(C250,away!$B$2:$E$405,4,FALSE)</f>
        <v>1.06</v>
      </c>
      <c r="H250">
        <f>VLOOKUP(A250,away!$A$2:$E$405,3,FALSE)</f>
        <v>1.49382716049383</v>
      </c>
      <c r="I250">
        <f>VLOOKUP(C250,away!$B$2:$E$405,3,FALSE)</f>
        <v>1.31</v>
      </c>
      <c r="J250">
        <f>VLOOKUP(B250,home!$B$2:$E$405,4,FALSE)</f>
        <v>1.07</v>
      </c>
      <c r="K250" s="3">
        <f t="shared" si="500"/>
        <v>1.0547654320987667</v>
      </c>
      <c r="L250" s="3">
        <f t="shared" si="501"/>
        <v>2.0938975308642016</v>
      </c>
      <c r="M250" s="5">
        <f t="shared" si="446"/>
        <v>4.2909460067542191E-2</v>
      </c>
      <c r="N250" s="5">
        <f t="shared" si="447"/>
        <v>4.5259415189265913E-2</v>
      </c>
      <c r="O250" s="5">
        <f t="shared" si="448"/>
        <v>8.9848012486142659E-2</v>
      </c>
      <c r="P250" s="5">
        <f t="shared" si="449"/>
        <v>9.4768577713161634E-2</v>
      </c>
      <c r="Q250" s="5">
        <f t="shared" si="450"/>
        <v>2.3869033309321771E-2</v>
      </c>
      <c r="R250" s="5">
        <f t="shared" si="451"/>
        <v>9.4066265748895053E-2</v>
      </c>
      <c r="S250" s="5">
        <f t="shared" si="452"/>
        <v>5.2325776807950787E-2</v>
      </c>
      <c r="T250" s="5">
        <f t="shared" si="453"/>
        <v>4.9979309910504241E-2</v>
      </c>
      <c r="U250" s="5">
        <f t="shared" si="454"/>
        <v>9.9217845438550709E-2</v>
      </c>
      <c r="V250" s="5">
        <f t="shared" si="455"/>
        <v>1.2840575476364292E-2</v>
      </c>
      <c r="W250" s="5">
        <f t="shared" si="456"/>
        <v>8.3920770774288805E-3</v>
      </c>
      <c r="X250" s="5">
        <f t="shared" si="457"/>
        <v>1.7572149471250399E-2</v>
      </c>
      <c r="Y250" s="5">
        <f t="shared" si="458"/>
        <v>1.8397140194913952E-2</v>
      </c>
      <c r="Z250" s="5">
        <f t="shared" si="459"/>
        <v>6.5655040529742387E-2</v>
      </c>
      <c r="AA250" s="5">
        <f t="shared" si="460"/>
        <v>6.9250667193815757E-2</v>
      </c>
      <c r="AB250" s="5">
        <f t="shared" si="461"/>
        <v>3.6521604952906482E-2</v>
      </c>
      <c r="AC250" s="5">
        <f t="shared" si="462"/>
        <v>1.7724574502308117E-3</v>
      </c>
      <c r="AD250" s="5">
        <f t="shared" si="463"/>
        <v>2.2129182011951061E-3</v>
      </c>
      <c r="AE250" s="5">
        <f t="shared" si="464"/>
        <v>4.6336239574868831E-3</v>
      </c>
      <c r="AF250" s="5">
        <f t="shared" si="465"/>
        <v>4.8511668817674989E-3</v>
      </c>
      <c r="AG250" s="5">
        <f t="shared" si="466"/>
        <v>3.385948785181051E-3</v>
      </c>
      <c r="AH250" s="5">
        <f t="shared" si="467"/>
        <v>3.4368731813504166E-2</v>
      </c>
      <c r="AI250" s="5">
        <f t="shared" si="468"/>
        <v>3.6250950261957356E-2</v>
      </c>
      <c r="AJ250" s="5">
        <f t="shared" si="469"/>
        <v>1.911812460852217E-2</v>
      </c>
      <c r="AK250" s="5">
        <f t="shared" si="470"/>
        <v>6.7217123212086529E-3</v>
      </c>
      <c r="AL250" s="5">
        <f t="shared" si="471"/>
        <v>1.5658390606739924E-4</v>
      </c>
      <c r="AM250" s="5">
        <f t="shared" si="472"/>
        <v>4.668219245365566E-4</v>
      </c>
      <c r="AN250" s="5">
        <f t="shared" si="473"/>
        <v>9.7747727514037037E-4</v>
      </c>
      <c r="AO250" s="5">
        <f t="shared" si="474"/>
        <v>1.0233686264461452E-3</v>
      </c>
      <c r="AP250" s="5">
        <f t="shared" si="475"/>
        <v>7.1427634669315749E-4</v>
      </c>
      <c r="AQ250" s="5">
        <f t="shared" si="476"/>
        <v>3.7390536967387626E-4</v>
      </c>
      <c r="AR250" s="5">
        <f t="shared" si="477"/>
        <v>1.4392920536646066E-2</v>
      </c>
      <c r="AS250" s="5">
        <f t="shared" si="478"/>
        <v>1.5181155048998701E-2</v>
      </c>
      <c r="AT250" s="5">
        <f t="shared" si="479"/>
        <v>8.0062787825077447E-3</v>
      </c>
      <c r="AU250" s="5">
        <f t="shared" si="480"/>
        <v>2.8149153665116568E-3</v>
      </c>
      <c r="AV250" s="5">
        <f t="shared" si="481"/>
        <v>7.4226885572003121E-4</v>
      </c>
      <c r="AW250" s="5">
        <f t="shared" si="482"/>
        <v>9.6062953428379079E-6</v>
      </c>
      <c r="AX250" s="5">
        <f t="shared" si="483"/>
        <v>8.2064604824496482E-5</v>
      </c>
      <c r="AY250" s="5">
        <f t="shared" si="484"/>
        <v>1.7183487341335962E-4</v>
      </c>
      <c r="AZ250" s="5">
        <f t="shared" si="485"/>
        <v>1.7990230857829821E-4</v>
      </c>
      <c r="BA250" s="5">
        <f t="shared" si="486"/>
        <v>1.2556566657628943E-4</v>
      </c>
      <c r="BB250" s="5">
        <f t="shared" si="487"/>
        <v>6.5730409801352516E-5</v>
      </c>
      <c r="BC250" s="5">
        <f t="shared" si="488"/>
        <v>2.7526548557148839E-5</v>
      </c>
      <c r="BD250" s="5">
        <f t="shared" si="489"/>
        <v>5.0228834622679719E-3</v>
      </c>
      <c r="BE250" s="5">
        <f t="shared" si="490"/>
        <v>5.2979638454608265E-3</v>
      </c>
      <c r="BF250" s="5">
        <f t="shared" si="491"/>
        <v>2.7940545623505661E-3</v>
      </c>
      <c r="BG250" s="5">
        <f t="shared" si="492"/>
        <v>9.8235738925507533E-4</v>
      </c>
      <c r="BH250" s="5">
        <f t="shared" si="493"/>
        <v>2.5903915403826139E-4</v>
      </c>
      <c r="BI250" s="5">
        <f t="shared" si="494"/>
        <v>5.4645109047933175E-5</v>
      </c>
      <c r="BJ250" s="8">
        <f t="shared" si="495"/>
        <v>0.18276125693255674</v>
      </c>
      <c r="BK250" s="8">
        <f t="shared" si="496"/>
        <v>0.20494526629473045</v>
      </c>
      <c r="BL250" s="8">
        <f t="shared" si="497"/>
        <v>0.54091239693830795</v>
      </c>
      <c r="BM250" s="8">
        <f t="shared" si="498"/>
        <v>0.60339096760293809</v>
      </c>
      <c r="BN250" s="8">
        <f t="shared" si="499"/>
        <v>0.39072076451432919</v>
      </c>
    </row>
    <row r="251" spans="1:66" x14ac:dyDescent="0.25">
      <c r="A251" t="s">
        <v>13</v>
      </c>
      <c r="B251" t="s">
        <v>249</v>
      </c>
      <c r="C251" t="s">
        <v>61</v>
      </c>
      <c r="D251" s="4" t="s">
        <v>498</v>
      </c>
      <c r="E251">
        <f>VLOOKUP(A251,home!$A$2:$E$405,3,FALSE)</f>
        <v>1.6049382716049401</v>
      </c>
      <c r="F251">
        <f>VLOOKUP(B251,home!$B$2:$E$405,3,FALSE)</f>
        <v>1.37</v>
      </c>
      <c r="G251">
        <f>VLOOKUP(C251,away!$B$2:$E$405,4,FALSE)</f>
        <v>0.87</v>
      </c>
      <c r="H251">
        <f>VLOOKUP(A251,away!$A$2:$E$405,3,FALSE)</f>
        <v>1.49382716049383</v>
      </c>
      <c r="I251">
        <f>VLOOKUP(C251,away!$B$2:$E$405,3,FALSE)</f>
        <v>1.37</v>
      </c>
      <c r="J251">
        <f>VLOOKUP(B251,home!$B$2:$E$405,4,FALSE)</f>
        <v>1</v>
      </c>
      <c r="K251" s="3">
        <f t="shared" si="500"/>
        <v>1.9129259259259284</v>
      </c>
      <c r="L251" s="3">
        <f t="shared" si="501"/>
        <v>2.0465432098765475</v>
      </c>
      <c r="M251" s="5">
        <f t="shared" si="446"/>
        <v>1.9073236903110649E-2</v>
      </c>
      <c r="N251" s="5">
        <f t="shared" si="447"/>
        <v>3.6485689363287527E-2</v>
      </c>
      <c r="O251" s="5">
        <f t="shared" si="448"/>
        <v>3.9034203474427889E-2</v>
      </c>
      <c r="P251" s="5">
        <f t="shared" si="449"/>
        <v>7.4669539824101058E-2</v>
      </c>
      <c r="Q251" s="5">
        <f t="shared" si="450"/>
        <v>3.4897210554156295E-2</v>
      </c>
      <c r="R251" s="5">
        <f t="shared" si="451"/>
        <v>3.9942592036764972E-2</v>
      </c>
      <c r="S251" s="5">
        <f t="shared" si="452"/>
        <v>7.3080675895050906E-2</v>
      </c>
      <c r="T251" s="5">
        <f t="shared" si="453"/>
        <v>7.1418649303240753E-2</v>
      </c>
      <c r="U251" s="5">
        <f t="shared" si="454"/>
        <v>7.6407219855810241E-2</v>
      </c>
      <c r="V251" s="5">
        <f t="shared" si="455"/>
        <v>3.1789164791121309E-2</v>
      </c>
      <c r="W251" s="5">
        <f t="shared" si="456"/>
        <v>2.2251926270513839E-2</v>
      </c>
      <c r="X251" s="5">
        <f t="shared" si="457"/>
        <v>4.5539528615593662E-2</v>
      </c>
      <c r="Y251" s="5">
        <f t="shared" si="458"/>
        <v>4.6599306534610974E-2</v>
      </c>
      <c r="Z251" s="5">
        <f t="shared" si="459"/>
        <v>2.7248080172570136E-2</v>
      </c>
      <c r="AA251" s="5">
        <f t="shared" si="460"/>
        <v>5.2123558993817661E-2</v>
      </c>
      <c r="AB251" s="5">
        <f t="shared" si="461"/>
        <v>4.9854253675401701E-2</v>
      </c>
      <c r="AC251" s="5">
        <f t="shared" si="462"/>
        <v>7.7781838971654194E-3</v>
      </c>
      <c r="AD251" s="5">
        <f t="shared" si="463"/>
        <v>1.0641571666164541E-2</v>
      </c>
      <c r="AE251" s="5">
        <f t="shared" si="464"/>
        <v>2.1778436235803701E-2</v>
      </c>
      <c r="AF251" s="5">
        <f t="shared" si="465"/>
        <v>2.228525540005671E-2</v>
      </c>
      <c r="AG251" s="5">
        <f t="shared" si="466"/>
        <v>1.520257937311691E-2</v>
      </c>
      <c r="AH251" s="5">
        <f t="shared" si="467"/>
        <v>1.3941093364836303E-2</v>
      </c>
      <c r="AI251" s="5">
        <f t="shared" si="468"/>
        <v>2.6668278933349301E-2</v>
      </c>
      <c r="AJ251" s="5">
        <f t="shared" si="469"/>
        <v>2.5507221085714071E-2</v>
      </c>
      <c r="AK251" s="5">
        <f t="shared" si="470"/>
        <v>1.6264474837728984E-2</v>
      </c>
      <c r="AL251" s="5">
        <f t="shared" si="471"/>
        <v>1.2180279943439553E-3</v>
      </c>
      <c r="AM251" s="5">
        <f t="shared" si="472"/>
        <v>4.0713076665609858E-3</v>
      </c>
      <c r="AN251" s="5">
        <f t="shared" si="473"/>
        <v>8.3321070603187171E-3</v>
      </c>
      <c r="AO251" s="5">
        <f t="shared" si="474"/>
        <v>8.5260085641298573E-3</v>
      </c>
      <c r="AP251" s="5">
        <f t="shared" si="475"/>
        <v>5.8162816447564171E-3</v>
      </c>
      <c r="AQ251" s="5">
        <f t="shared" si="476"/>
        <v>2.9758179267014612E-3</v>
      </c>
      <c r="AR251" s="5">
        <f t="shared" si="477"/>
        <v>5.7062099928121401E-3</v>
      </c>
      <c r="AS251" s="5">
        <f t="shared" si="478"/>
        <v>1.0915557034027948E-2</v>
      </c>
      <c r="AT251" s="5">
        <f t="shared" si="479"/>
        <v>1.0440326023157597E-2</v>
      </c>
      <c r="AU251" s="5">
        <f t="shared" si="480"/>
        <v>6.6571901082724382E-3</v>
      </c>
      <c r="AV251" s="5">
        <f t="shared" si="481"/>
        <v>3.1836778879829955E-3</v>
      </c>
      <c r="AW251" s="5">
        <f t="shared" si="482"/>
        <v>1.3245667256828547E-4</v>
      </c>
      <c r="AX251" s="5">
        <f t="shared" si="483"/>
        <v>1.2980183312975842E-3</v>
      </c>
      <c r="AY251" s="5">
        <f t="shared" si="484"/>
        <v>2.6564506022123575E-3</v>
      </c>
      <c r="AZ251" s="5">
        <f t="shared" si="485"/>
        <v>2.7182704711650836E-3</v>
      </c>
      <c r="BA251" s="5">
        <f t="shared" si="486"/>
        <v>1.8543526584569418E-3</v>
      </c>
      <c r="BB251" s="5">
        <f t="shared" si="487"/>
        <v>9.487532104703949E-4</v>
      </c>
      <c r="BC251" s="5">
        <f t="shared" si="488"/>
        <v>3.8833288814735196E-4</v>
      </c>
      <c r="BD251" s="5">
        <f t="shared" si="489"/>
        <v>1.9463342191532334E-3</v>
      </c>
      <c r="BE251" s="5">
        <f t="shared" si="490"/>
        <v>3.7231931883350178E-3</v>
      </c>
      <c r="BF251" s="5">
        <f t="shared" si="491"/>
        <v>3.561096388598437E-3</v>
      </c>
      <c r="BG251" s="5">
        <f t="shared" si="492"/>
        <v>2.2707045354903818E-3</v>
      </c>
      <c r="BH251" s="5">
        <f t="shared" si="493"/>
        <v>1.0859223940142856E-3</v>
      </c>
      <c r="BI251" s="5">
        <f t="shared" si="494"/>
        <v>4.1545782021069568E-4</v>
      </c>
      <c r="BJ251" s="8">
        <f t="shared" si="495"/>
        <v>0.36668585434076206</v>
      </c>
      <c r="BK251" s="8">
        <f t="shared" si="496"/>
        <v>0.21026527990710567</v>
      </c>
      <c r="BL251" s="8">
        <f t="shared" si="497"/>
        <v>0.3896485658499062</v>
      </c>
      <c r="BM251" s="8">
        <f t="shared" si="498"/>
        <v>0.7472213141848516</v>
      </c>
      <c r="BN251" s="8">
        <f t="shared" si="499"/>
        <v>0.2441024721558484</v>
      </c>
    </row>
    <row r="252" spans="1:66" x14ac:dyDescent="0.25">
      <c r="A252" t="s">
        <v>13</v>
      </c>
      <c r="B252" t="s">
        <v>15</v>
      </c>
      <c r="C252" t="s">
        <v>59</v>
      </c>
      <c r="D252" s="4" t="s">
        <v>498</v>
      </c>
      <c r="E252">
        <f>VLOOKUP(A252,home!$A$2:$E$405,3,FALSE)</f>
        <v>1.6049382716049401</v>
      </c>
      <c r="F252">
        <f>VLOOKUP(B252,home!$B$2:$E$405,3,FALSE)</f>
        <v>1.1100000000000001</v>
      </c>
      <c r="G252">
        <f>VLOOKUP(C252,away!$B$2:$E$405,4,FALSE)</f>
        <v>0.69</v>
      </c>
      <c r="H252">
        <f>VLOOKUP(A252,away!$A$2:$E$405,3,FALSE)</f>
        <v>1.49382716049383</v>
      </c>
      <c r="I252">
        <f>VLOOKUP(C252,away!$B$2:$E$405,3,FALSE)</f>
        <v>0.81</v>
      </c>
      <c r="J252">
        <f>VLOOKUP(B252,home!$B$2:$E$405,4,FALSE)</f>
        <v>0.82</v>
      </c>
      <c r="K252" s="3">
        <f t="shared" si="500"/>
        <v>1.2292222222222235</v>
      </c>
      <c r="L252" s="3">
        <f t="shared" si="501"/>
        <v>0.99220000000000197</v>
      </c>
      <c r="M252" s="5">
        <f t="shared" si="446"/>
        <v>0.10845475232748973</v>
      </c>
      <c r="N252" s="5">
        <f t="shared" si="447"/>
        <v>0.13331499166655777</v>
      </c>
      <c r="O252" s="5">
        <f t="shared" si="448"/>
        <v>0.10760880525933551</v>
      </c>
      <c r="P252" s="5">
        <f t="shared" si="449"/>
        <v>0.13227513473155889</v>
      </c>
      <c r="Q252" s="5">
        <f t="shared" si="450"/>
        <v>8.1936875155951702E-2</v>
      </c>
      <c r="R252" s="5">
        <f t="shared" si="451"/>
        <v>5.3384728289156448E-2</v>
      </c>
      <c r="S252" s="5">
        <f t="shared" si="452"/>
        <v>4.033182247150182E-2</v>
      </c>
      <c r="T252" s="5">
        <f t="shared" si="453"/>
        <v>8.1297767529735429E-2</v>
      </c>
      <c r="U252" s="5">
        <f t="shared" si="454"/>
        <v>6.5621694340326484E-2</v>
      </c>
      <c r="V252" s="5">
        <f t="shared" si="455"/>
        <v>5.4655637355136922E-3</v>
      </c>
      <c r="W252" s="5">
        <f t="shared" si="456"/>
        <v>3.3572875920381301E-2</v>
      </c>
      <c r="X252" s="5">
        <f t="shared" si="457"/>
        <v>3.3311007488202392E-2</v>
      </c>
      <c r="Y252" s="5">
        <f t="shared" si="458"/>
        <v>1.6525590814897236E-2</v>
      </c>
      <c r="Z252" s="5">
        <f t="shared" si="459"/>
        <v>1.765610913616705E-2</v>
      </c>
      <c r="AA252" s="5">
        <f t="shared" si="460"/>
        <v>2.1703281708157364E-2</v>
      </c>
      <c r="AB252" s="5">
        <f t="shared" si="461"/>
        <v>1.3339078085408065E-2</v>
      </c>
      <c r="AC252" s="5">
        <f t="shared" si="462"/>
        <v>4.1662430874625972E-4</v>
      </c>
      <c r="AD252" s="5">
        <f t="shared" si="463"/>
        <v>1.0317131286310514E-2</v>
      </c>
      <c r="AE252" s="5">
        <f t="shared" si="464"/>
        <v>1.0236657662277311E-2</v>
      </c>
      <c r="AF252" s="5">
        <f t="shared" si="465"/>
        <v>5.0784058662557835E-3</v>
      </c>
      <c r="AG252" s="5">
        <f t="shared" si="466"/>
        <v>1.6795981001663332E-3</v>
      </c>
      <c r="AH252" s="5">
        <f t="shared" si="467"/>
        <v>4.3795978712262438E-3</v>
      </c>
      <c r="AI252" s="5">
        <f t="shared" si="468"/>
        <v>5.3834990277084431E-3</v>
      </c>
      <c r="AJ252" s="5">
        <f t="shared" si="469"/>
        <v>3.3087583190854765E-3</v>
      </c>
      <c r="AK252" s="5">
        <f t="shared" si="470"/>
        <v>1.3557330845941737E-3</v>
      </c>
      <c r="AL252" s="5">
        <f t="shared" si="471"/>
        <v>2.032517170126284E-5</v>
      </c>
      <c r="AM252" s="5">
        <f t="shared" si="472"/>
        <v>2.5364094093434076E-3</v>
      </c>
      <c r="AN252" s="5">
        <f t="shared" si="473"/>
        <v>2.5166254159505338E-3</v>
      </c>
      <c r="AO252" s="5">
        <f t="shared" si="474"/>
        <v>1.2484978688530621E-3</v>
      </c>
      <c r="AP252" s="5">
        <f t="shared" si="475"/>
        <v>4.1291986182533699E-4</v>
      </c>
      <c r="AQ252" s="5">
        <f t="shared" si="476"/>
        <v>1.0242477172577502E-4</v>
      </c>
      <c r="AR252" s="5">
        <f t="shared" si="477"/>
        <v>8.6908740156613781E-4</v>
      </c>
      <c r="AS252" s="5">
        <f t="shared" si="478"/>
        <v>1.0683015470584658E-3</v>
      </c>
      <c r="AT252" s="5">
        <f t="shared" si="479"/>
        <v>6.5659000083932348E-4</v>
      </c>
      <c r="AU252" s="5">
        <f t="shared" si="480"/>
        <v>2.6903167330686846E-4</v>
      </c>
      <c r="AV252" s="5">
        <f t="shared" si="481"/>
        <v>8.2674927827607958E-5</v>
      </c>
      <c r="AW252" s="5">
        <f t="shared" si="482"/>
        <v>6.8859100928928733E-7</v>
      </c>
      <c r="AX252" s="5">
        <f t="shared" si="483"/>
        <v>5.1963513510307679E-4</v>
      </c>
      <c r="AY252" s="5">
        <f t="shared" si="484"/>
        <v>5.1558198104927381E-4</v>
      </c>
      <c r="AZ252" s="5">
        <f t="shared" si="485"/>
        <v>2.5578022079854519E-4</v>
      </c>
      <c r="BA252" s="5">
        <f t="shared" si="486"/>
        <v>8.4595045025439037E-5</v>
      </c>
      <c r="BB252" s="5">
        <f t="shared" si="487"/>
        <v>2.0983800918560191E-5</v>
      </c>
      <c r="BC252" s="5">
        <f t="shared" si="488"/>
        <v>4.1640254542790936E-6</v>
      </c>
      <c r="BD252" s="5">
        <f t="shared" si="489"/>
        <v>1.4371808663898723E-4</v>
      </c>
      <c r="BE252" s="5">
        <f t="shared" si="490"/>
        <v>1.7666146583190194E-4</v>
      </c>
      <c r="BF252" s="5">
        <f t="shared" si="491"/>
        <v>1.0857809980546297E-4</v>
      </c>
      <c r="BG252" s="5">
        <f t="shared" si="492"/>
        <v>4.4488871042512551E-5</v>
      </c>
      <c r="BH252" s="5">
        <f t="shared" si="493"/>
        <v>1.3671677231758794E-5</v>
      </c>
      <c r="BI252" s="5">
        <f t="shared" si="494"/>
        <v>3.361105893665504E-6</v>
      </c>
      <c r="BJ252" s="8">
        <f t="shared" si="495"/>
        <v>0.41548851902678308</v>
      </c>
      <c r="BK252" s="8">
        <f t="shared" si="496"/>
        <v>0.28747980472756096</v>
      </c>
      <c r="BL252" s="8">
        <f t="shared" si="497"/>
        <v>0.279521340842041</v>
      </c>
      <c r="BM252" s="8">
        <f t="shared" si="498"/>
        <v>0.38265559291246209</v>
      </c>
      <c r="BN252" s="8">
        <f t="shared" si="499"/>
        <v>0.61697528743005003</v>
      </c>
    </row>
    <row r="253" spans="1:66" x14ac:dyDescent="0.25">
      <c r="A253" t="s">
        <v>13</v>
      </c>
      <c r="B253" t="s">
        <v>52</v>
      </c>
      <c r="C253" t="s">
        <v>60</v>
      </c>
      <c r="D253" s="4" t="s">
        <v>498</v>
      </c>
      <c r="E253">
        <f>VLOOKUP(A253,home!$A$2:$E$405,3,FALSE)</f>
        <v>1.6049382716049401</v>
      </c>
      <c r="F253">
        <f>VLOOKUP(B253,home!$B$2:$E$405,3,FALSE)</f>
        <v>0.56000000000000005</v>
      </c>
      <c r="G253">
        <f>VLOOKUP(C253,away!$B$2:$E$405,4,FALSE)</f>
        <v>0.76</v>
      </c>
      <c r="H253">
        <f>VLOOKUP(A253,away!$A$2:$E$405,3,FALSE)</f>
        <v>1.49382716049383</v>
      </c>
      <c r="I253">
        <f>VLOOKUP(C253,away!$B$2:$E$405,3,FALSE)</f>
        <v>0.9</v>
      </c>
      <c r="J253">
        <f>VLOOKUP(B253,home!$B$2:$E$405,4,FALSE)</f>
        <v>1.27</v>
      </c>
      <c r="K253" s="3">
        <f t="shared" si="500"/>
        <v>0.68306172839506252</v>
      </c>
      <c r="L253" s="3">
        <f t="shared" si="501"/>
        <v>1.7074444444444477</v>
      </c>
      <c r="M253" s="5">
        <f t="shared" si="446"/>
        <v>9.1583315156516756E-2</v>
      </c>
      <c r="N253" s="5">
        <f t="shared" si="447"/>
        <v>6.2557057542960065E-2</v>
      </c>
      <c r="O253" s="5">
        <f t="shared" si="448"/>
        <v>0.15637342266779949</v>
      </c>
      <c r="P253" s="5">
        <f t="shared" si="449"/>
        <v>0.10681270036251878</v>
      </c>
      <c r="Q253" s="5">
        <f t="shared" si="450"/>
        <v>2.1365165924301842E-2</v>
      </c>
      <c r="R253" s="5">
        <f t="shared" si="451"/>
        <v>0.13349946589644887</v>
      </c>
      <c r="S253" s="5">
        <f t="shared" si="452"/>
        <v>3.1143644831035031E-2</v>
      </c>
      <c r="T253" s="5">
        <f t="shared" si="453"/>
        <v>3.6479833862082998E-2</v>
      </c>
      <c r="U253" s="5">
        <f t="shared" si="454"/>
        <v>9.1188375915046083E-2</v>
      </c>
      <c r="V253" s="5">
        <f t="shared" si="455"/>
        <v>4.0358355641635871E-3</v>
      </c>
      <c r="W253" s="5">
        <f t="shared" si="456"/>
        <v>4.8645757212336365E-3</v>
      </c>
      <c r="X253" s="5">
        <f t="shared" si="457"/>
        <v>8.3059927897997134E-3</v>
      </c>
      <c r="Y253" s="5">
        <f t="shared" si="458"/>
        <v>7.0910106222695814E-3</v>
      </c>
      <c r="Z253" s="5">
        <f t="shared" si="459"/>
        <v>7.5980973793730866E-2</v>
      </c>
      <c r="AA253" s="5">
        <f t="shared" si="460"/>
        <v>5.1899695284685764E-2</v>
      </c>
      <c r="AB253" s="5">
        <f t="shared" si="461"/>
        <v>1.7725347782167264E-2</v>
      </c>
      <c r="AC253" s="5">
        <f t="shared" si="462"/>
        <v>2.9418465449375576E-4</v>
      </c>
      <c r="AD253" s="5">
        <f t="shared" si="463"/>
        <v>8.3070137501362615E-4</v>
      </c>
      <c r="AE253" s="5">
        <f t="shared" si="464"/>
        <v>1.4183764477593795E-3</v>
      </c>
      <c r="AF253" s="5">
        <f t="shared" si="465"/>
        <v>1.2108994929288016E-3</v>
      </c>
      <c r="AG253" s="5">
        <f t="shared" si="466"/>
        <v>6.8918120399396026E-4</v>
      </c>
      <c r="AH253" s="5">
        <f t="shared" si="467"/>
        <v>3.2433322896896231E-2</v>
      </c>
      <c r="AI253" s="5">
        <f t="shared" si="468"/>
        <v>2.2153961595549099E-2</v>
      </c>
      <c r="AJ253" s="5">
        <f t="shared" si="469"/>
        <v>7.5662616491268021E-3</v>
      </c>
      <c r="AK253" s="5">
        <f t="shared" si="470"/>
        <v>1.72274125318061E-3</v>
      </c>
      <c r="AL253" s="5">
        <f t="shared" si="471"/>
        <v>1.3724184278759098E-5</v>
      </c>
      <c r="AM253" s="5">
        <f t="shared" si="472"/>
        <v>1.1348406339939255E-4</v>
      </c>
      <c r="AN253" s="5">
        <f t="shared" si="473"/>
        <v>1.9376773358427426E-4</v>
      </c>
      <c r="AO253" s="5">
        <f t="shared" si="474"/>
        <v>1.6542382011053048E-4</v>
      </c>
      <c r="AP253" s="5">
        <f t="shared" si="475"/>
        <v>9.4150660875500969E-5</v>
      </c>
      <c r="AQ253" s="5">
        <f t="shared" si="476"/>
        <v>4.0189255713161838E-5</v>
      </c>
      <c r="AR253" s="5">
        <f t="shared" si="477"/>
        <v>1.107561939903568E-2</v>
      </c>
      <c r="AS253" s="5">
        <f t="shared" si="478"/>
        <v>7.5653317297511959E-3</v>
      </c>
      <c r="AT253" s="5">
        <f t="shared" si="479"/>
        <v>2.5837942836029297E-3</v>
      </c>
      <c r="AU253" s="5">
        <f t="shared" si="480"/>
        <v>5.8829699639169981E-4</v>
      </c>
      <c r="AV253" s="5">
        <f t="shared" si="481"/>
        <v>1.0046079079123456E-4</v>
      </c>
      <c r="AW253" s="5">
        <f t="shared" si="482"/>
        <v>4.4462161784412647E-7</v>
      </c>
      <c r="AX253" s="5">
        <f t="shared" si="483"/>
        <v>1.2919436748480647E-5</v>
      </c>
      <c r="AY253" s="5">
        <f t="shared" si="484"/>
        <v>2.205922050154472E-5</v>
      </c>
      <c r="AZ253" s="5">
        <f t="shared" si="485"/>
        <v>1.8832446747068801E-5</v>
      </c>
      <c r="BA253" s="5">
        <f t="shared" si="486"/>
        <v>1.0718452191192842E-5</v>
      </c>
      <c r="BB253" s="5">
        <f t="shared" si="487"/>
        <v>4.5752904117239092E-6</v>
      </c>
      <c r="BC253" s="5">
        <f t="shared" si="488"/>
        <v>1.5624108390435882E-6</v>
      </c>
      <c r="BD253" s="5">
        <f t="shared" si="489"/>
        <v>3.1518341352774325E-3</v>
      </c>
      <c r="BE253" s="5">
        <f t="shared" si="490"/>
        <v>2.1528972720571602E-3</v>
      </c>
      <c r="BF253" s="5">
        <f t="shared" si="491"/>
        <v>7.352808658541895E-4</v>
      </c>
      <c r="BG253" s="5">
        <f t="shared" si="492"/>
        <v>1.6741407302872695E-4</v>
      </c>
      <c r="BH253" s="5">
        <f t="shared" si="493"/>
        <v>2.8588536520164852E-5</v>
      </c>
      <c r="BI253" s="5">
        <f t="shared" si="494"/>
        <v>3.9055470335498353E-6</v>
      </c>
      <c r="BJ253" s="8">
        <f t="shared" si="495"/>
        <v>0.14549047777346558</v>
      </c>
      <c r="BK253" s="8">
        <f t="shared" si="496"/>
        <v>0.23390546397350823</v>
      </c>
      <c r="BL253" s="8">
        <f t="shared" si="497"/>
        <v>0.5427160185702441</v>
      </c>
      <c r="BM253" s="8">
        <f t="shared" si="498"/>
        <v>0.42588019196151911</v>
      </c>
      <c r="BN253" s="8">
        <f t="shared" si="499"/>
        <v>0.5721911275505458</v>
      </c>
    </row>
    <row r="254" spans="1:66" x14ac:dyDescent="0.25">
      <c r="A254" t="s">
        <v>13</v>
      </c>
      <c r="B254" t="s">
        <v>54</v>
      </c>
      <c r="C254" t="s">
        <v>57</v>
      </c>
      <c r="D254" s="4" t="s">
        <v>498</v>
      </c>
      <c r="E254">
        <f>VLOOKUP(A254,home!$A$2:$E$405,3,FALSE)</f>
        <v>1.6049382716049401</v>
      </c>
      <c r="F254">
        <f>VLOOKUP(B254,home!$B$2:$E$405,3,FALSE)</f>
        <v>0.76</v>
      </c>
      <c r="G254">
        <f>VLOOKUP(C254,away!$B$2:$E$405,4,FALSE)</f>
        <v>0.87</v>
      </c>
      <c r="H254">
        <f>VLOOKUP(A254,away!$A$2:$E$405,3,FALSE)</f>
        <v>1.49382716049383</v>
      </c>
      <c r="I254">
        <f>VLOOKUP(C254,away!$B$2:$E$405,3,FALSE)</f>
        <v>0.93</v>
      </c>
      <c r="J254">
        <f>VLOOKUP(B254,home!$B$2:$E$405,4,FALSE)</f>
        <v>1.41</v>
      </c>
      <c r="K254" s="3">
        <f t="shared" si="500"/>
        <v>1.0611851851851866</v>
      </c>
      <c r="L254" s="3">
        <f t="shared" si="501"/>
        <v>1.9588555555555593</v>
      </c>
      <c r="M254" s="5">
        <f t="shared" si="446"/>
        <v>4.8799230204727366E-2</v>
      </c>
      <c r="N254" s="5">
        <f t="shared" si="447"/>
        <v>5.1785020141698147E-2</v>
      </c>
      <c r="O254" s="5">
        <f t="shared" si="448"/>
        <v>9.5590643193364869E-2</v>
      </c>
      <c r="P254" s="5">
        <f t="shared" si="449"/>
        <v>0.10143937439912197</v>
      </c>
      <c r="Q254" s="5">
        <f t="shared" si="450"/>
        <v>2.7476748094443282E-2</v>
      </c>
      <c r="R254" s="5">
        <f t="shared" si="451"/>
        <v>9.3624131239225999E-2</v>
      </c>
      <c r="S254" s="5">
        <f t="shared" si="452"/>
        <v>5.2715722334736835E-2</v>
      </c>
      <c r="T254" s="5">
        <f t="shared" si="453"/>
        <v>5.3822980653400861E-2</v>
      </c>
      <c r="U254" s="5">
        <f t="shared" si="454"/>
        <v>9.9352541046900236E-2</v>
      </c>
      <c r="V254" s="5">
        <f t="shared" si="455"/>
        <v>1.2175624429136318E-2</v>
      </c>
      <c r="W254" s="5">
        <f t="shared" si="456"/>
        <v>9.7193060049628414E-3</v>
      </c>
      <c r="X254" s="5">
        <f t="shared" si="457"/>
        <v>1.9038716563965975E-2</v>
      </c>
      <c r="Y254" s="5">
        <f t="shared" si="458"/>
        <v>1.8647047855986202E-2</v>
      </c>
      <c r="Z254" s="5">
        <f t="shared" si="459"/>
        <v>6.1132049870673548E-2</v>
      </c>
      <c r="AA254" s="5">
        <f t="shared" si="460"/>
        <v>6.487242566276076E-2</v>
      </c>
      <c r="AB254" s="5">
        <f t="shared" si="461"/>
        <v>3.4420828520174515E-2</v>
      </c>
      <c r="AC254" s="5">
        <f t="shared" si="462"/>
        <v>1.5818483711585864E-3</v>
      </c>
      <c r="AD254" s="5">
        <f t="shared" si="463"/>
        <v>2.5784958856869965E-3</v>
      </c>
      <c r="AE254" s="5">
        <f t="shared" si="464"/>
        <v>5.0509009906551262E-3</v>
      </c>
      <c r="AF254" s="5">
        <f t="shared" si="465"/>
        <v>4.9469927330529368E-3</v>
      </c>
      <c r="AG254" s="5">
        <f t="shared" si="466"/>
        <v>3.230148066144575E-3</v>
      </c>
      <c r="AH254" s="5">
        <f t="shared" si="467"/>
        <v>2.993721387791709E-2</v>
      </c>
      <c r="AI254" s="5">
        <f t="shared" si="468"/>
        <v>3.1768927852965978E-2</v>
      </c>
      <c r="AJ254" s="5">
        <f t="shared" si="469"/>
        <v>1.6856357793392267E-2</v>
      </c>
      <c r="AK254" s="5">
        <f t="shared" si="470"/>
        <v>5.9625723888429138E-3</v>
      </c>
      <c r="AL254" s="5">
        <f t="shared" si="471"/>
        <v>1.3152806590711555E-4</v>
      </c>
      <c r="AM254" s="5">
        <f t="shared" si="472"/>
        <v>5.4725232679039956E-4</v>
      </c>
      <c r="AN254" s="5">
        <f t="shared" si="473"/>
        <v>1.0719882606240808E-3</v>
      </c>
      <c r="AO254" s="5">
        <f t="shared" si="474"/>
        <v>1.0499350799069108E-3</v>
      </c>
      <c r="AP254" s="5">
        <f t="shared" si="475"/>
        <v>6.8555705474944093E-4</v>
      </c>
      <c r="AQ254" s="5">
        <f t="shared" si="476"/>
        <v>3.3572681133656217E-4</v>
      </c>
      <c r="AR254" s="5">
        <f t="shared" si="477"/>
        <v>1.1728535544522573E-2</v>
      </c>
      <c r="AS254" s="5">
        <f t="shared" si="478"/>
        <v>1.2446148163765228E-2</v>
      </c>
      <c r="AT254" s="5">
        <f t="shared" si="479"/>
        <v>6.6038340220037359E-3</v>
      </c>
      <c r="AU254" s="5">
        <f t="shared" si="480"/>
        <v>2.335963609857424E-3</v>
      </c>
      <c r="AV254" s="5">
        <f t="shared" si="481"/>
        <v>6.1972249397810176E-4</v>
      </c>
      <c r="AW254" s="5">
        <f t="shared" si="482"/>
        <v>7.5946807776191061E-6</v>
      </c>
      <c r="AX254" s="5">
        <f t="shared" si="483"/>
        <v>9.6789343624682363E-5</v>
      </c>
      <c r="AY254" s="5">
        <f t="shared" si="484"/>
        <v>1.8959634347778516E-4</v>
      </c>
      <c r="AZ254" s="5">
        <f t="shared" si="485"/>
        <v>1.8569592536723975E-4</v>
      </c>
      <c r="BA254" s="5">
        <f t="shared" si="486"/>
        <v>1.2125049834988272E-4</v>
      </c>
      <c r="BB254" s="5">
        <f t="shared" si="487"/>
        <v>5.9378053076636964E-5</v>
      </c>
      <c r="BC254" s="5">
        <f t="shared" si="488"/>
        <v>2.3262605829448632E-5</v>
      </c>
      <c r="BD254" s="5">
        <f t="shared" si="489"/>
        <v>3.8290845016531521E-3</v>
      </c>
      <c r="BE254" s="5">
        <f t="shared" si="490"/>
        <v>4.063367745976528E-3</v>
      </c>
      <c r="BF254" s="5">
        <f t="shared" si="491"/>
        <v>2.1559928269948075E-3</v>
      </c>
      <c r="BG254" s="5">
        <f t="shared" si="492"/>
        <v>7.626358824574732E-4</v>
      </c>
      <c r="BH254" s="5">
        <f t="shared" si="493"/>
        <v>2.0232447503862539E-4</v>
      </c>
      <c r="BI254" s="5">
        <f t="shared" si="494"/>
        <v>4.2940747102271885E-5</v>
      </c>
      <c r="BJ254" s="8">
        <f t="shared" si="495"/>
        <v>0.20066278929312997</v>
      </c>
      <c r="BK254" s="8">
        <f t="shared" si="496"/>
        <v>0.21703292414826594</v>
      </c>
      <c r="BL254" s="8">
        <f t="shared" si="497"/>
        <v>0.51717619158889472</v>
      </c>
      <c r="BM254" s="8">
        <f t="shared" si="498"/>
        <v>0.57710680596568231</v>
      </c>
      <c r="BN254" s="8">
        <f t="shared" si="499"/>
        <v>0.41871514727258163</v>
      </c>
    </row>
    <row r="255" spans="1:66" x14ac:dyDescent="0.25">
      <c r="A255" t="s">
        <v>16</v>
      </c>
      <c r="B255" t="s">
        <v>20</v>
      </c>
      <c r="C255" t="s">
        <v>322</v>
      </c>
      <c r="D255" s="4" t="s">
        <v>498</v>
      </c>
      <c r="E255">
        <f>VLOOKUP(A255,home!$A$2:$E$405,3,FALSE)</f>
        <v>1.62745098039216</v>
      </c>
      <c r="F255">
        <f>VLOOKUP(B255,home!$B$2:$E$405,3,FALSE)</f>
        <v>0.68</v>
      </c>
      <c r="G255">
        <f>VLOOKUP(C255,away!$B$2:$E$405,4,FALSE)</f>
        <v>0.92</v>
      </c>
      <c r="H255">
        <f>VLOOKUP(A255,away!$A$2:$E$405,3,FALSE)</f>
        <v>1.3529411764705901</v>
      </c>
      <c r="I255">
        <f>VLOOKUP(C255,away!$B$2:$E$405,3,FALSE)</f>
        <v>1.31</v>
      </c>
      <c r="J255">
        <f>VLOOKUP(B255,home!$B$2:$E$405,4,FALSE)</f>
        <v>1.31</v>
      </c>
      <c r="K255" s="3">
        <f t="shared" si="500"/>
        <v>1.0181333333333353</v>
      </c>
      <c r="L255" s="3">
        <f t="shared" si="501"/>
        <v>2.3217823529411801</v>
      </c>
      <c r="M255" s="5">
        <f t="shared" si="446"/>
        <v>3.5439945669484725E-2</v>
      </c>
      <c r="N255" s="5">
        <f t="shared" si="447"/>
        <v>3.6082590017624781E-2</v>
      </c>
      <c r="O255" s="5">
        <f t="shared" si="448"/>
        <v>8.2283840444603809E-2</v>
      </c>
      <c r="P255" s="5">
        <f t="shared" si="449"/>
        <v>8.3775920751332791E-2</v>
      </c>
      <c r="Q255" s="5">
        <f t="shared" si="450"/>
        <v>1.8368443824972224E-2</v>
      </c>
      <c r="R255" s="5">
        <f t="shared" si="451"/>
        <v>9.552258433825446E-2</v>
      </c>
      <c r="S255" s="5">
        <f t="shared" si="452"/>
        <v>4.9509139793749282E-2</v>
      </c>
      <c r="T255" s="5">
        <f t="shared" si="453"/>
        <v>4.2647528723811889E-2</v>
      </c>
      <c r="U255" s="5">
        <f t="shared" si="454"/>
        <v>9.7254727200921653E-2</v>
      </c>
      <c r="V255" s="5">
        <f t="shared" si="455"/>
        <v>1.3003762635872582E-2</v>
      </c>
      <c r="W255" s="5">
        <f t="shared" si="456"/>
        <v>6.2338416465550313E-3</v>
      </c>
      <c r="X255" s="5">
        <f t="shared" si="457"/>
        <v>1.4473623526001258E-2</v>
      </c>
      <c r="Y255" s="5">
        <f t="shared" si="458"/>
        <v>1.6802301842892015E-2</v>
      </c>
      <c r="Z255" s="5">
        <f t="shared" si="459"/>
        <v>7.3927550207964918E-2</v>
      </c>
      <c r="AA255" s="5">
        <f t="shared" si="460"/>
        <v>7.5268103118402818E-2</v>
      </c>
      <c r="AB255" s="5">
        <f t="shared" si="461"/>
        <v>3.8316482360808334E-2</v>
      </c>
      <c r="AC255" s="5">
        <f t="shared" si="462"/>
        <v>1.9212116572705855E-3</v>
      </c>
      <c r="AD255" s="5">
        <f t="shared" si="463"/>
        <v>1.5867204937698098E-3</v>
      </c>
      <c r="AE255" s="5">
        <f t="shared" si="464"/>
        <v>3.6840196414848598E-3</v>
      </c>
      <c r="AF255" s="5">
        <f t="shared" si="465"/>
        <v>4.2767458957441206E-3</v>
      </c>
      <c r="AG255" s="5">
        <f t="shared" si="466"/>
        <v>3.3098910495841065E-3</v>
      </c>
      <c r="AH255" s="5">
        <f t="shared" si="467"/>
        <v>4.2910920367256522E-2</v>
      </c>
      <c r="AI255" s="5">
        <f t="shared" si="468"/>
        <v>4.3689038389916182E-2</v>
      </c>
      <c r="AJ255" s="5">
        <f t="shared" si="469"/>
        <v>2.2240633143026708E-2</v>
      </c>
      <c r="AK255" s="5">
        <f t="shared" si="470"/>
        <v>7.5479766524512142E-3</v>
      </c>
      <c r="AL255" s="5">
        <f t="shared" si="471"/>
        <v>1.8166086037160403E-4</v>
      </c>
      <c r="AM255" s="5">
        <f t="shared" si="472"/>
        <v>3.2309860507803462E-4</v>
      </c>
      <c r="AN255" s="5">
        <f t="shared" si="473"/>
        <v>7.5016463953009218E-4</v>
      </c>
      <c r="AO255" s="5">
        <f t="shared" si="474"/>
        <v>8.7085951093072501E-4</v>
      </c>
      <c r="AP255" s="5">
        <f t="shared" si="475"/>
        <v>6.7398208145664801E-4</v>
      </c>
      <c r="AQ255" s="5">
        <f t="shared" si="476"/>
        <v>3.9120992573115271E-4</v>
      </c>
      <c r="AR255" s="5">
        <f t="shared" si="477"/>
        <v>1.9925963531432091E-2</v>
      </c>
      <c r="AS255" s="5">
        <f t="shared" si="478"/>
        <v>2.0287287670135431E-2</v>
      </c>
      <c r="AT255" s="5">
        <f t="shared" si="479"/>
        <v>1.032758190994363E-2</v>
      </c>
      <c r="AU255" s="5">
        <f t="shared" si="480"/>
        <v>3.5049517984146548E-3</v>
      </c>
      <c r="AV255" s="5">
        <f t="shared" si="481"/>
        <v>8.9212706442314492E-4</v>
      </c>
      <c r="AW255" s="5">
        <f t="shared" si="482"/>
        <v>1.1928477844402859E-5</v>
      </c>
      <c r="AX255" s="5">
        <f t="shared" si="483"/>
        <v>5.4826243297241687E-5</v>
      </c>
      <c r="AY255" s="5">
        <f t="shared" si="484"/>
        <v>1.2729460416559539E-4</v>
      </c>
      <c r="AZ255" s="5">
        <f t="shared" si="485"/>
        <v>1.4777518278815614E-4</v>
      </c>
      <c r="BA255" s="5">
        <f t="shared" si="486"/>
        <v>1.1436727053339938E-4</v>
      </c>
      <c r="BB255" s="5">
        <f t="shared" si="487"/>
        <v>6.6383977619624148E-5</v>
      </c>
      <c r="BC255" s="5">
        <f t="shared" si="488"/>
        <v>3.0825829551057123E-5</v>
      </c>
      <c r="BD255" s="5">
        <f t="shared" si="489"/>
        <v>7.7106250821047566E-3</v>
      </c>
      <c r="BE255" s="5">
        <f t="shared" si="490"/>
        <v>7.8504444169269372E-3</v>
      </c>
      <c r="BF255" s="5">
        <f t="shared" si="491"/>
        <v>3.9963995711769472E-3</v>
      </c>
      <c r="BG255" s="5">
        <f t="shared" si="492"/>
        <v>1.3562892055780994E-3</v>
      </c>
      <c r="BH255" s="5">
        <f t="shared" si="493"/>
        <v>3.4522081245981278E-4</v>
      </c>
      <c r="BI255" s="5">
        <f t="shared" si="494"/>
        <v>7.0296163305150319E-5</v>
      </c>
      <c r="BJ255" s="8">
        <f t="shared" si="495"/>
        <v>0.15101649453312183</v>
      </c>
      <c r="BK255" s="8">
        <f t="shared" si="496"/>
        <v>0.18395893597224719</v>
      </c>
      <c r="BL255" s="8">
        <f t="shared" si="497"/>
        <v>0.58130149324154212</v>
      </c>
      <c r="BM255" s="8">
        <f t="shared" si="498"/>
        <v>0.63861578278228204</v>
      </c>
      <c r="BN255" s="8">
        <f t="shared" si="499"/>
        <v>0.35147332504627277</v>
      </c>
    </row>
    <row r="256" spans="1:66" x14ac:dyDescent="0.25">
      <c r="A256" t="s">
        <v>16</v>
      </c>
      <c r="B256" t="s">
        <v>255</v>
      </c>
      <c r="C256" t="s">
        <v>252</v>
      </c>
      <c r="D256" s="4" t="s">
        <v>498</v>
      </c>
      <c r="E256">
        <f>VLOOKUP(A256,home!$A$2:$E$405,3,FALSE)</f>
        <v>1.62745098039216</v>
      </c>
      <c r="F256">
        <f>VLOOKUP(B256,home!$B$2:$E$405,3,FALSE)</f>
        <v>1</v>
      </c>
      <c r="G256">
        <f>VLOOKUP(C256,away!$B$2:$E$405,4,FALSE)</f>
        <v>1.31</v>
      </c>
      <c r="H256">
        <f>VLOOKUP(A256,away!$A$2:$E$405,3,FALSE)</f>
        <v>1.3529411764705901</v>
      </c>
      <c r="I256">
        <f>VLOOKUP(C256,away!$B$2:$E$405,3,FALSE)</f>
        <v>0.54</v>
      </c>
      <c r="J256">
        <f>VLOOKUP(B256,home!$B$2:$E$405,4,FALSE)</f>
        <v>1.1100000000000001</v>
      </c>
      <c r="K256" s="3">
        <f t="shared" si="500"/>
        <v>2.1319607843137298</v>
      </c>
      <c r="L256" s="3">
        <f t="shared" si="501"/>
        <v>0.81095294117647176</v>
      </c>
      <c r="M256" s="5">
        <f t="shared" si="446"/>
        <v>5.2711916708802334E-2</v>
      </c>
      <c r="N256" s="5">
        <f t="shared" si="447"/>
        <v>0.11237973928917823</v>
      </c>
      <c r="O256" s="5">
        <f t="shared" si="448"/>
        <v>4.2746883890052455E-2</v>
      </c>
      <c r="P256" s="5">
        <f t="shared" si="449"/>
        <v>9.1134680105204188E-2</v>
      </c>
      <c r="Q256" s="5">
        <f t="shared" si="450"/>
        <v>0.11979459855796447</v>
      </c>
      <c r="R256" s="5">
        <f t="shared" si="451"/>
        <v>1.7332855608383588E-2</v>
      </c>
      <c r="S256" s="5">
        <f t="shared" si="452"/>
        <v>3.9391139786095861E-2</v>
      </c>
      <c r="T256" s="5">
        <f t="shared" si="453"/>
        <v>9.7147782037636007E-2</v>
      </c>
      <c r="U256" s="5">
        <f t="shared" si="454"/>
        <v>3.6952968437246103E-2</v>
      </c>
      <c r="V256" s="5">
        <f t="shared" si="455"/>
        <v>7.567124913279921E-3</v>
      </c>
      <c r="W256" s="5">
        <f t="shared" si="456"/>
        <v>8.5132462099395456E-2</v>
      </c>
      <c r="X256" s="5">
        <f t="shared" si="457"/>
        <v>6.9038420529099254E-2</v>
      </c>
      <c r="Y256" s="5">
        <f t="shared" si="458"/>
        <v>2.7993455091125569E-2</v>
      </c>
      <c r="Z256" s="5">
        <f t="shared" si="459"/>
        <v>4.6853767448685919E-3</v>
      </c>
      <c r="AA256" s="5">
        <f t="shared" si="460"/>
        <v>9.9890394797953544E-3</v>
      </c>
      <c r="AB256" s="5">
        <f t="shared" si="461"/>
        <v>1.0648120221942659E-2</v>
      </c>
      <c r="AC256" s="5">
        <f t="shared" si="462"/>
        <v>8.1768453813016765E-4</v>
      </c>
      <c r="AD256" s="5">
        <f t="shared" si="463"/>
        <v>4.537476766699651E-2</v>
      </c>
      <c r="AE256" s="5">
        <f t="shared" si="464"/>
        <v>3.6796801294749888E-2</v>
      </c>
      <c r="AF256" s="5">
        <f t="shared" si="465"/>
        <v>1.4920237117931811E-2</v>
      </c>
      <c r="AG256" s="5">
        <f t="shared" si="466"/>
        <v>4.0332033912790569E-3</v>
      </c>
      <c r="AH256" s="5">
        <f t="shared" si="467"/>
        <v>9.4990501294275691E-4</v>
      </c>
      <c r="AI256" s="5">
        <f t="shared" si="468"/>
        <v>2.0251602364169839E-3</v>
      </c>
      <c r="AJ256" s="5">
        <f t="shared" si="469"/>
        <v>2.1587811029962658E-3</v>
      </c>
      <c r="AK256" s="5">
        <f t="shared" si="470"/>
        <v>1.5341455511685262E-3</v>
      </c>
      <c r="AL256" s="5">
        <f t="shared" si="471"/>
        <v>5.6548441765936001E-5</v>
      </c>
      <c r="AM256" s="5">
        <f t="shared" si="472"/>
        <v>1.9347445052676621E-2</v>
      </c>
      <c r="AN256" s="5">
        <f t="shared" si="473"/>
        <v>1.5689867469718281E-2</v>
      </c>
      <c r="AO256" s="5">
        <f t="shared" si="474"/>
        <v>6.3618720856185437E-3</v>
      </c>
      <c r="AP256" s="5">
        <f t="shared" si="475"/>
        <v>1.7197262930736179E-3</v>
      </c>
      <c r="AQ256" s="5">
        <f t="shared" si="476"/>
        <v>3.486542738466403E-4</v>
      </c>
      <c r="AR256" s="5">
        <f t="shared" si="477"/>
        <v>1.5406565281684065E-4</v>
      </c>
      <c r="AS256" s="5">
        <f t="shared" si="478"/>
        <v>3.2846193001519842E-4</v>
      </c>
      <c r="AT256" s="5">
        <f t="shared" si="479"/>
        <v>3.5013397696620198E-4</v>
      </c>
      <c r="AU256" s="5">
        <f t="shared" si="480"/>
        <v>2.4882396938258317E-4</v>
      </c>
      <c r="AV256" s="5">
        <f t="shared" si="481"/>
        <v>1.3262073623023689E-4</v>
      </c>
      <c r="AW256" s="5">
        <f t="shared" si="482"/>
        <v>2.7157701250701977E-6</v>
      </c>
      <c r="AX256" s="5">
        <f t="shared" si="483"/>
        <v>6.8746656881618715E-3</v>
      </c>
      <c r="AY256" s="5">
        <f t="shared" si="484"/>
        <v>5.5750303594198428E-3</v>
      </c>
      <c r="AZ256" s="5">
        <f t="shared" si="485"/>
        <v>2.2605436335598216E-3</v>
      </c>
      <c r="BA256" s="5">
        <f t="shared" si="486"/>
        <v>6.1106483609769545E-4</v>
      </c>
      <c r="BB256" s="5">
        <f t="shared" si="487"/>
        <v>1.2388620652073617E-4</v>
      </c>
      <c r="BC256" s="5">
        <f t="shared" si="488"/>
        <v>2.0093176709837361E-5</v>
      </c>
      <c r="BD256" s="5">
        <f t="shared" si="489"/>
        <v>2.0823332381015012E-5</v>
      </c>
      <c r="BE256" s="5">
        <f t="shared" si="490"/>
        <v>4.4394528035054255E-5</v>
      </c>
      <c r="BF256" s="5">
        <f t="shared" si="491"/>
        <v>4.7323696404426077E-5</v>
      </c>
      <c r="BG256" s="5">
        <f t="shared" si="492"/>
        <v>3.3630754967668353E-5</v>
      </c>
      <c r="BH256" s="5">
        <f t="shared" si="493"/>
        <v>1.7924862684483274E-5</v>
      </c>
      <c r="BI256" s="5">
        <f t="shared" si="494"/>
        <v>7.6430208615053717E-6</v>
      </c>
      <c r="BJ256" s="8">
        <f t="shared" si="495"/>
        <v>0.67154431615075993</v>
      </c>
      <c r="BK256" s="8">
        <f t="shared" si="496"/>
        <v>0.19725412485269828</v>
      </c>
      <c r="BL256" s="8">
        <f t="shared" si="497"/>
        <v>0.12572370600168989</v>
      </c>
      <c r="BM256" s="8">
        <f t="shared" si="498"/>
        <v>0.55753453500113659</v>
      </c>
      <c r="BN256" s="8">
        <f t="shared" si="499"/>
        <v>0.43610067415958531</v>
      </c>
    </row>
    <row r="257" spans="1:66" x14ac:dyDescent="0.25">
      <c r="A257" t="s">
        <v>16</v>
      </c>
      <c r="B257" t="s">
        <v>18</v>
      </c>
      <c r="C257" t="s">
        <v>19</v>
      </c>
      <c r="D257" s="4" t="s">
        <v>498</v>
      </c>
      <c r="E257">
        <f>VLOOKUP(A257,home!$A$2:$E$405,3,FALSE)</f>
        <v>1.62745098039216</v>
      </c>
      <c r="F257">
        <f>VLOOKUP(B257,home!$B$2:$E$405,3,FALSE)</f>
        <v>1.08</v>
      </c>
      <c r="G257">
        <f>VLOOKUP(C257,away!$B$2:$E$405,4,FALSE)</f>
        <v>1.31</v>
      </c>
      <c r="H257">
        <f>VLOOKUP(A257,away!$A$2:$E$405,3,FALSE)</f>
        <v>1.3529411764705901</v>
      </c>
      <c r="I257">
        <f>VLOOKUP(C257,away!$B$2:$E$405,3,FALSE)</f>
        <v>0.54</v>
      </c>
      <c r="J257">
        <f>VLOOKUP(B257,home!$B$2:$E$405,4,FALSE)</f>
        <v>0.92</v>
      </c>
      <c r="K257" s="3">
        <f t="shared" si="500"/>
        <v>2.3025176470588282</v>
      </c>
      <c r="L257" s="3">
        <f t="shared" si="501"/>
        <v>0.67214117647058924</v>
      </c>
      <c r="M257" s="5">
        <f t="shared" si="446"/>
        <v>5.1064853158854125E-2</v>
      </c>
      <c r="N257" s="5">
        <f t="shared" si="447"/>
        <v>0.11757772554272937</v>
      </c>
      <c r="O257" s="5">
        <f t="shared" si="448"/>
        <v>3.4322790478490094E-2</v>
      </c>
      <c r="P257" s="5">
        <f t="shared" si="449"/>
        <v>7.9028830773026165E-2</v>
      </c>
      <c r="Q257" s="5">
        <f t="shared" si="450"/>
        <v>0.13536239398158698</v>
      </c>
      <c r="R257" s="5">
        <f t="shared" si="451"/>
        <v>1.1534880385982936E-2</v>
      </c>
      <c r="S257" s="5">
        <f t="shared" si="452"/>
        <v>3.0576588920772665E-2</v>
      </c>
      <c r="T257" s="5">
        <f t="shared" si="453"/>
        <v>9.0982638740659275E-2</v>
      </c>
      <c r="U257" s="5">
        <f t="shared" si="454"/>
        <v>2.6559265645438455E-2</v>
      </c>
      <c r="V257" s="5">
        <f t="shared" si="455"/>
        <v>5.2578718193227259E-3</v>
      </c>
      <c r="W257" s="5">
        <f t="shared" si="456"/>
        <v>0.10389143363024457</v>
      </c>
      <c r="X257" s="5">
        <f t="shared" si="457"/>
        <v>6.9829710425448721E-2</v>
      </c>
      <c r="Y257" s="5">
        <f t="shared" si="458"/>
        <v>2.3467711858980837E-2</v>
      </c>
      <c r="Z257" s="5">
        <f t="shared" si="459"/>
        <v>2.5843560243606982E-3</v>
      </c>
      <c r="AA257" s="5">
        <f t="shared" si="460"/>
        <v>5.9505253523733023E-3</v>
      </c>
      <c r="AB257" s="5">
        <f t="shared" si="461"/>
        <v>6.8505948165552416E-3</v>
      </c>
      <c r="AC257" s="5">
        <f t="shared" si="462"/>
        <v>5.0857321196892463E-4</v>
      </c>
      <c r="AD257" s="5">
        <f t="shared" si="463"/>
        <v>5.9802964827969783E-2</v>
      </c>
      <c r="AE257" s="5">
        <f t="shared" si="464"/>
        <v>4.0196035135900879E-2</v>
      </c>
      <c r="AF257" s="5">
        <f t="shared" si="465"/>
        <v>1.3508705172848778E-2</v>
      </c>
      <c r="AG257" s="5">
        <f t="shared" si="466"/>
        <v>3.026585662490971E-3</v>
      </c>
      <c r="AH257" s="5">
        <f t="shared" si="467"/>
        <v>4.3426302465816353E-4</v>
      </c>
      <c r="AI257" s="5">
        <f t="shared" si="468"/>
        <v>9.9989827774056442E-4</v>
      </c>
      <c r="AJ257" s="5">
        <f t="shared" si="469"/>
        <v>1.1511417148806899E-3</v>
      </c>
      <c r="AK257" s="5">
        <f t="shared" si="470"/>
        <v>8.8350803759278346E-4</v>
      </c>
      <c r="AL257" s="5">
        <f t="shared" si="471"/>
        <v>3.1483060318889942E-5</v>
      </c>
      <c r="AM257" s="5">
        <f t="shared" si="472"/>
        <v>2.7539476372567786E-2</v>
      </c>
      <c r="AN257" s="5">
        <f t="shared" si="473"/>
        <v>1.8510416048441707E-2</v>
      </c>
      <c r="AO257" s="5">
        <f t="shared" si="474"/>
        <v>6.2208064098798416E-3</v>
      </c>
      <c r="AP257" s="5">
        <f t="shared" si="475"/>
        <v>1.3937533796441399E-3</v>
      </c>
      <c r="AQ257" s="5">
        <f t="shared" si="476"/>
        <v>2.3419975907596795E-4</v>
      </c>
      <c r="AR257" s="5">
        <f t="shared" si="477"/>
        <v>5.8377212058282928E-5</v>
      </c>
      <c r="AS257" s="5">
        <f t="shared" si="478"/>
        <v>1.3441456095029185E-4</v>
      </c>
      <c r="AT257" s="5">
        <f t="shared" si="479"/>
        <v>1.5474594930485575E-4</v>
      </c>
      <c r="AU257" s="5">
        <f t="shared" si="480"/>
        <v>1.1876842636176706E-4</v>
      </c>
      <c r="AV257" s="5">
        <f t="shared" si="481"/>
        <v>6.836659940284389E-5</v>
      </c>
      <c r="AW257" s="5">
        <f t="shared" si="482"/>
        <v>1.3534365790903425E-6</v>
      </c>
      <c r="AX257" s="5">
        <f t="shared" si="483"/>
        <v>1.0568355056432827E-2</v>
      </c>
      <c r="AY257" s="5">
        <f t="shared" si="484"/>
        <v>7.1034266009896603E-3</v>
      </c>
      <c r="AZ257" s="5">
        <f t="shared" si="485"/>
        <v>2.3872527562808347E-3</v>
      </c>
      <c r="BA257" s="5">
        <f t="shared" si="486"/>
        <v>5.348569587130857E-4</v>
      </c>
      <c r="BB257" s="5">
        <f t="shared" si="487"/>
        <v>8.9874846368223675E-5</v>
      </c>
      <c r="BC257" s="5">
        <f t="shared" si="488"/>
        <v>1.208171699461027E-5</v>
      </c>
      <c r="BD257" s="5">
        <f t="shared" si="489"/>
        <v>6.5396213319878899E-6</v>
      </c>
      <c r="BE257" s="5">
        <f t="shared" si="490"/>
        <v>1.5057593521984474E-5</v>
      </c>
      <c r="BF257" s="5">
        <f t="shared" si="491"/>
        <v>1.7335187403303978E-5</v>
      </c>
      <c r="BG257" s="5">
        <f t="shared" si="492"/>
        <v>1.3304858303726437E-5</v>
      </c>
      <c r="BH257" s="5">
        <f t="shared" si="493"/>
        <v>7.6586677589868266E-6</v>
      </c>
      <c r="BI257" s="5">
        <f t="shared" si="494"/>
        <v>3.5268435336055334E-6</v>
      </c>
      <c r="BJ257" s="8">
        <f t="shared" si="495"/>
        <v>0.73224040488424891</v>
      </c>
      <c r="BK257" s="8">
        <f t="shared" si="496"/>
        <v>0.17357162754525315</v>
      </c>
      <c r="BL257" s="8">
        <f t="shared" si="497"/>
        <v>8.9284963253643879E-2</v>
      </c>
      <c r="BM257" s="8">
        <f t="shared" si="498"/>
        <v>0.56168780422242626</v>
      </c>
      <c r="BN257" s="8">
        <f t="shared" si="499"/>
        <v>0.42889147432066965</v>
      </c>
    </row>
    <row r="258" spans="1:66" x14ac:dyDescent="0.25">
      <c r="A258" t="s">
        <v>69</v>
      </c>
      <c r="B258" t="s">
        <v>351</v>
      </c>
      <c r="C258" t="s">
        <v>325</v>
      </c>
      <c r="D258" s="4" t="s">
        <v>498</v>
      </c>
      <c r="E258">
        <f>VLOOKUP(A258,home!$A$2:$E$405,3,FALSE)</f>
        <v>1.3729729729729701</v>
      </c>
      <c r="F258">
        <f>VLOOKUP(B258,home!$B$2:$E$405,3,FALSE)</f>
        <v>1.55</v>
      </c>
      <c r="G258">
        <f>VLOOKUP(C258,away!$B$2:$E$405,4,FALSE)</f>
        <v>1.24</v>
      </c>
      <c r="H258">
        <f>VLOOKUP(A258,away!$A$2:$E$405,3,FALSE)</f>
        <v>1.34594594594595</v>
      </c>
      <c r="I258">
        <f>VLOOKUP(C258,away!$B$2:$E$405,3,FALSE)</f>
        <v>0.57999999999999996</v>
      </c>
      <c r="J258">
        <f>VLOOKUP(B258,home!$B$2:$E$405,4,FALSE)</f>
        <v>1.02</v>
      </c>
      <c r="K258" s="3">
        <f t="shared" si="500"/>
        <v>2.6388540540540482</v>
      </c>
      <c r="L258" s="3">
        <f t="shared" si="501"/>
        <v>0.79626162162162395</v>
      </c>
      <c r="M258" s="5">
        <f t="shared" si="446"/>
        <v>3.2221682751407986E-2</v>
      </c>
      <c r="N258" s="5">
        <f t="shared" si="447"/>
        <v>8.5028318156996352E-2</v>
      </c>
      <c r="O258" s="5">
        <f t="shared" si="448"/>
        <v>2.565688935901363E-2</v>
      </c>
      <c r="P258" s="5">
        <f t="shared" si="449"/>
        <v>6.7704786499449277E-2</v>
      </c>
      <c r="Q258" s="5">
        <f t="shared" si="450"/>
        <v>0.11218866103899365</v>
      </c>
      <c r="R258" s="5">
        <f t="shared" si="451"/>
        <v>1.0214798163387389E-2</v>
      </c>
      <c r="S258" s="5">
        <f t="shared" si="452"/>
        <v>3.5565632545492269E-2</v>
      </c>
      <c r="T258" s="5">
        <f t="shared" si="453"/>
        <v>8.9331525166467779E-2</v>
      </c>
      <c r="U258" s="5">
        <f t="shared" si="454"/>
        <v>2.6955361544798655E-2</v>
      </c>
      <c r="V258" s="5">
        <f t="shared" si="455"/>
        <v>8.3034616327147988E-3</v>
      </c>
      <c r="W258" s="5">
        <f t="shared" si="456"/>
        <v>9.8683167667214591E-2</v>
      </c>
      <c r="X258" s="5">
        <f t="shared" si="457"/>
        <v>7.85776191134549E-2</v>
      </c>
      <c r="Y258" s="5">
        <f t="shared" si="458"/>
        <v>3.1284171209222951E-2</v>
      </c>
      <c r="Z258" s="5">
        <f t="shared" si="459"/>
        <v>2.7112172500388105E-3</v>
      </c>
      <c r="AA258" s="5">
        <f t="shared" si="460"/>
        <v>7.1545066316861822E-3</v>
      </c>
      <c r="AB258" s="5">
        <f t="shared" si="461"/>
        <v>9.4398494148908302E-3</v>
      </c>
      <c r="AC258" s="5">
        <f t="shared" si="462"/>
        <v>1.0904615484133083E-3</v>
      </c>
      <c r="AD258" s="5">
        <f t="shared" si="463"/>
        <v>6.5102619266381154E-2</v>
      </c>
      <c r="AE258" s="5">
        <f t="shared" si="464"/>
        <v>5.1838717188863834E-2</v>
      </c>
      <c r="AF258" s="5">
        <f t="shared" si="465"/>
        <v>2.0638590505794731E-2</v>
      </c>
      <c r="AG258" s="5">
        <f t="shared" si="466"/>
        <v>5.4779058480429231E-3</v>
      </c>
      <c r="AH258" s="5">
        <f t="shared" si="467"/>
        <v>5.3970956102110553E-4</v>
      </c>
      <c r="AI258" s="5">
        <f t="shared" si="468"/>
        <v>1.424214763112275E-3</v>
      </c>
      <c r="AJ258" s="5">
        <f t="shared" si="469"/>
        <v>1.879147450741227E-3</v>
      </c>
      <c r="AK258" s="5">
        <f t="shared" si="470"/>
        <v>1.6529319561846051E-3</v>
      </c>
      <c r="AL258" s="5">
        <f t="shared" si="471"/>
        <v>9.1651906439251126E-5</v>
      </c>
      <c r="AM258" s="5">
        <f t="shared" si="472"/>
        <v>3.4359262156125399E-2</v>
      </c>
      <c r="AN258" s="5">
        <f t="shared" si="473"/>
        <v>2.7358961802158903E-2</v>
      </c>
      <c r="AO258" s="5">
        <f t="shared" si="474"/>
        <v>1.0892445645235557E-2</v>
      </c>
      <c r="AP258" s="5">
        <f t="shared" si="475"/>
        <v>2.8910788109668874E-3</v>
      </c>
      <c r="AQ258" s="5">
        <f t="shared" si="476"/>
        <v>5.7551377556410235E-4</v>
      </c>
      <c r="AR258" s="5">
        <f t="shared" si="477"/>
        <v>8.5950002052672094E-5</v>
      </c>
      <c r="AS258" s="5">
        <f t="shared" si="478"/>
        <v>2.268095113626475E-4</v>
      </c>
      <c r="AT258" s="5">
        <f t="shared" si="479"/>
        <v>2.9925859927867009E-4</v>
      </c>
      <c r="AU258" s="5">
        <f t="shared" si="480"/>
        <v>2.6323325597235142E-4</v>
      </c>
      <c r="AV258" s="5">
        <f t="shared" si="481"/>
        <v>1.7365853617112164E-4</v>
      </c>
      <c r="AW258" s="5">
        <f t="shared" si="482"/>
        <v>5.3494626287754847E-6</v>
      </c>
      <c r="AX258" s="5">
        <f t="shared" si="483"/>
        <v>1.5111513039166231E-2</v>
      </c>
      <c r="AY258" s="5">
        <f t="shared" si="484"/>
        <v>1.2032717877722818E-2</v>
      </c>
      <c r="AZ258" s="5">
        <f t="shared" si="485"/>
        <v>4.7905957249155381E-3</v>
      </c>
      <c r="BA258" s="5">
        <f t="shared" si="486"/>
        <v>1.2715225068182887E-3</v>
      </c>
      <c r="BB258" s="5">
        <f t="shared" si="487"/>
        <v>2.5311614330188068E-4</v>
      </c>
      <c r="BC258" s="5">
        <f t="shared" si="488"/>
        <v>4.0309334144833381E-5</v>
      </c>
      <c r="BD258" s="5">
        <f t="shared" si="489"/>
        <v>1.1406448002140426E-5</v>
      </c>
      <c r="BE258" s="5">
        <f t="shared" si="490"/>
        <v>3.0099951552804959E-5</v>
      </c>
      <c r="BF258" s="5">
        <f t="shared" si="491"/>
        <v>3.9714689590974912E-5</v>
      </c>
      <c r="BG258" s="5">
        <f t="shared" si="492"/>
        <v>3.4933756544214082E-5</v>
      </c>
      <c r="BH258" s="5">
        <f t="shared" si="493"/>
        <v>2.3046271270009117E-5</v>
      </c>
      <c r="BI258" s="5">
        <f t="shared" si="494"/>
        <v>1.2163149274338572E-5</v>
      </c>
      <c r="BJ258" s="8">
        <f t="shared" si="495"/>
        <v>0.74772833197755328</v>
      </c>
      <c r="BK258" s="8">
        <f t="shared" si="496"/>
        <v>0.15701039476163972</v>
      </c>
      <c r="BL258" s="8">
        <f t="shared" si="497"/>
        <v>8.6117683015907845E-2</v>
      </c>
      <c r="BM258" s="8">
        <f t="shared" si="498"/>
        <v>0.64852512262079742</v>
      </c>
      <c r="BN258" s="8">
        <f t="shared" si="499"/>
        <v>0.33301513596924831</v>
      </c>
    </row>
    <row r="259" spans="1:66" x14ac:dyDescent="0.25">
      <c r="A259" t="s">
        <v>80</v>
      </c>
      <c r="B259" t="s">
        <v>410</v>
      </c>
      <c r="C259" t="s">
        <v>91</v>
      </c>
      <c r="D259" s="4" t="s">
        <v>498</v>
      </c>
      <c r="E259">
        <f>VLOOKUP(A259,home!$A$2:$E$405,3,FALSE)</f>
        <v>1.1734693877550999</v>
      </c>
      <c r="F259">
        <f>VLOOKUP(B259,home!$B$2:$E$405,3,FALSE)</f>
        <v>0.78</v>
      </c>
      <c r="G259">
        <f>VLOOKUP(C259,away!$B$2:$E$405,4,FALSE)</f>
        <v>0.71</v>
      </c>
      <c r="H259">
        <f>VLOOKUP(A259,away!$A$2:$E$405,3,FALSE)</f>
        <v>1.0136054421768701</v>
      </c>
      <c r="I259">
        <f>VLOOKUP(C259,away!$B$2:$E$405,3,FALSE)</f>
        <v>0.71</v>
      </c>
      <c r="J259">
        <f>VLOOKUP(B259,home!$B$2:$E$405,4,FALSE)</f>
        <v>1.1499999999999999</v>
      </c>
      <c r="K259" s="3">
        <f t="shared" si="500"/>
        <v>0.64986734693877424</v>
      </c>
      <c r="L259" s="3">
        <f t="shared" si="501"/>
        <v>0.82760884353741426</v>
      </c>
      <c r="M259" s="5">
        <f t="shared" si="446"/>
        <v>0.22821292814218663</v>
      </c>
      <c r="N259" s="5">
        <f t="shared" si="447"/>
        <v>0.14830813014889196</v>
      </c>
      <c r="O259" s="5">
        <f t="shared" si="448"/>
        <v>0.18887103754004209</v>
      </c>
      <c r="P259" s="5">
        <f t="shared" si="449"/>
        <v>0.12274112007972079</v>
      </c>
      <c r="Q259" s="5">
        <f t="shared" si="450"/>
        <v>4.819030553465542E-2</v>
      </c>
      <c r="R259" s="5">
        <f t="shared" si="451"/>
        <v>7.8155670478112893E-2</v>
      </c>
      <c r="S259" s="5">
        <f t="shared" si="452"/>
        <v>1.6503647143335853E-2</v>
      </c>
      <c r="T259" s="5">
        <f t="shared" si="453"/>
        <v>3.9882723033250828E-2</v>
      </c>
      <c r="U259" s="5">
        <f t="shared" si="454"/>
        <v>5.0790818221832311E-2</v>
      </c>
      <c r="V259" s="5">
        <f t="shared" si="455"/>
        <v>9.862505513133198E-4</v>
      </c>
      <c r="W259" s="5">
        <f t="shared" si="456"/>
        <v>1.0439102001991817E-2</v>
      </c>
      <c r="X259" s="5">
        <f t="shared" si="457"/>
        <v>8.6394931354375534E-3</v>
      </c>
      <c r="Y259" s="5">
        <f t="shared" si="458"/>
        <v>3.5750604612844509E-3</v>
      </c>
      <c r="Z259" s="5">
        <f t="shared" si="459"/>
        <v>2.1560774686760747E-2</v>
      </c>
      <c r="AA259" s="5">
        <f t="shared" si="460"/>
        <v>1.4011643443629887E-2</v>
      </c>
      <c r="AB259" s="5">
        <f t="shared" si="461"/>
        <v>4.5528547754819116E-3</v>
      </c>
      <c r="AC259" s="5">
        <f t="shared" si="462"/>
        <v>3.315256346696136E-5</v>
      </c>
      <c r="AD259" s="5">
        <f t="shared" si="463"/>
        <v>1.6960078806144167E-3</v>
      </c>
      <c r="AE259" s="5">
        <f t="shared" si="464"/>
        <v>1.4036311207056384E-3</v>
      </c>
      <c r="AF259" s="5">
        <f t="shared" si="465"/>
        <v>5.8082876428015905E-4</v>
      </c>
      <c r="AG259" s="5">
        <f t="shared" si="466"/>
        <v>1.6023300729972259E-4</v>
      </c>
      <c r="AH259" s="5">
        <f t="shared" si="467"/>
        <v>4.4609719510702037E-3</v>
      </c>
      <c r="AI259" s="5">
        <f t="shared" si="468"/>
        <v>2.8990400066102808E-3</v>
      </c>
      <c r="AJ259" s="5">
        <f t="shared" si="469"/>
        <v>9.4199571888259467E-4</v>
      </c>
      <c r="AK259" s="5">
        <f t="shared" si="470"/>
        <v>2.040574195526384E-4</v>
      </c>
      <c r="AL259" s="5">
        <f t="shared" si="471"/>
        <v>7.1322563652723369E-7</v>
      </c>
      <c r="AM259" s="5">
        <f t="shared" si="472"/>
        <v>2.2043602835242895E-4</v>
      </c>
      <c r="AN259" s="5">
        <f t="shared" si="473"/>
        <v>1.824348064987344E-4</v>
      </c>
      <c r="AO259" s="5">
        <f t="shared" si="474"/>
        <v>7.5492329613694752E-5</v>
      </c>
      <c r="AP259" s="5">
        <f t="shared" si="475"/>
        <v>2.08260398691784E-5</v>
      </c>
      <c r="AQ259" s="5">
        <f t="shared" si="476"/>
        <v>4.3089536928987044E-6</v>
      </c>
      <c r="AR259" s="5">
        <f t="shared" si="477"/>
        <v>7.3838796749561104E-4</v>
      </c>
      <c r="AS259" s="5">
        <f t="shared" si="478"/>
        <v>4.7985422944788662E-4</v>
      </c>
      <c r="AT259" s="5">
        <f t="shared" si="479"/>
        <v>1.5592079750432393E-4</v>
      </c>
      <c r="AU259" s="5">
        <f t="shared" si="480"/>
        <v>3.3775945002237616E-5</v>
      </c>
      <c r="AV259" s="5">
        <f t="shared" si="481"/>
        <v>5.4874709422385264E-6</v>
      </c>
      <c r="AW259" s="5">
        <f t="shared" si="482"/>
        <v>1.0655511038355792E-8</v>
      </c>
      <c r="AX259" s="5">
        <f t="shared" si="483"/>
        <v>2.3875696152518892E-5</v>
      </c>
      <c r="AY259" s="5">
        <f t="shared" si="484"/>
        <v>1.9759737281436852E-5</v>
      </c>
      <c r="AZ259" s="5">
        <f t="shared" si="485"/>
        <v>8.1766666600465408E-6</v>
      </c>
      <c r="BA259" s="5">
        <f t="shared" si="486"/>
        <v>2.2556938795040166E-6</v>
      </c>
      <c r="BB259" s="5">
        <f t="shared" si="487"/>
        <v>4.6670805074768556E-7</v>
      </c>
      <c r="BC259" s="5">
        <f t="shared" si="488"/>
        <v>7.7250342029778611E-8</v>
      </c>
      <c r="BD259" s="5">
        <f t="shared" si="489"/>
        <v>1.0184940197683069E-4</v>
      </c>
      <c r="BE259" s="5">
        <f t="shared" si="490"/>
        <v>6.6188600649983714E-5</v>
      </c>
      <c r="BF259" s="5">
        <f t="shared" si="491"/>
        <v>2.150690515099747E-5</v>
      </c>
      <c r="BG259" s="5">
        <f t="shared" si="492"/>
        <v>4.6588784637808618E-6</v>
      </c>
      <c r="BH259" s="5">
        <f t="shared" si="493"/>
        <v>7.5691324674186501E-7</v>
      </c>
      <c r="BI259" s="5">
        <f t="shared" si="494"/>
        <v>9.8378640704589959E-8</v>
      </c>
      <c r="BJ259" s="8">
        <f t="shared" si="495"/>
        <v>0.26343362499880518</v>
      </c>
      <c r="BK259" s="8">
        <f t="shared" si="496"/>
        <v>0.36849757144294154</v>
      </c>
      <c r="BL259" s="8">
        <f t="shared" si="497"/>
        <v>0.34649657504373615</v>
      </c>
      <c r="BM259" s="8">
        <f t="shared" si="498"/>
        <v>0.1854896051668635</v>
      </c>
      <c r="BN259" s="8">
        <f t="shared" si="499"/>
        <v>0.81447919192360985</v>
      </c>
    </row>
    <row r="260" spans="1:66" x14ac:dyDescent="0.25">
      <c r="A260" t="s">
        <v>99</v>
      </c>
      <c r="B260" t="s">
        <v>105</v>
      </c>
      <c r="C260" t="s">
        <v>120</v>
      </c>
      <c r="D260" s="4" t="s">
        <v>498</v>
      </c>
      <c r="E260">
        <f>VLOOKUP(A260,home!$A$2:$E$405,3,FALSE)</f>
        <v>1.36466165413534</v>
      </c>
      <c r="F260">
        <f>VLOOKUP(B260,home!$B$2:$E$405,3,FALSE)</f>
        <v>1.33</v>
      </c>
      <c r="G260">
        <f>VLOOKUP(C260,away!$B$2:$E$405,4,FALSE)</f>
        <v>1.8</v>
      </c>
      <c r="H260">
        <f>VLOOKUP(A260,away!$A$2:$E$405,3,FALSE)</f>
        <v>1.29699248120301</v>
      </c>
      <c r="I260">
        <f>VLOOKUP(C260,away!$B$2:$E$405,3,FALSE)</f>
        <v>1.1299999999999999</v>
      </c>
      <c r="J260">
        <f>VLOOKUP(B260,home!$B$2:$E$405,4,FALSE)</f>
        <v>1.26</v>
      </c>
      <c r="K260" s="3">
        <f t="shared" si="500"/>
        <v>3.2670000000000043</v>
      </c>
      <c r="L260" s="3">
        <f t="shared" si="501"/>
        <v>1.8466578947368455</v>
      </c>
      <c r="M260" s="5">
        <f t="shared" si="446"/>
        <v>6.0140439004294343E-3</v>
      </c>
      <c r="N260" s="5">
        <f t="shared" si="447"/>
        <v>1.964788142270299E-2</v>
      </c>
      <c r="O260" s="5">
        <f t="shared" si="448"/>
        <v>1.1105881648021987E-2</v>
      </c>
      <c r="P260" s="5">
        <f t="shared" si="449"/>
        <v>3.6282915344087882E-2</v>
      </c>
      <c r="Q260" s="5">
        <f t="shared" si="450"/>
        <v>3.2094814303985385E-2</v>
      </c>
      <c r="R260" s="5">
        <f t="shared" si="451"/>
        <v>1.0254382011666426E-2</v>
      </c>
      <c r="S260" s="5">
        <f t="shared" si="452"/>
        <v>5.4723991363458728E-2</v>
      </c>
      <c r="T260" s="5">
        <f t="shared" si="453"/>
        <v>5.9268142214567644E-2</v>
      </c>
      <c r="U260" s="5">
        <f t="shared" si="454"/>
        <v>3.3501066032114259E-2</v>
      </c>
      <c r="V260" s="5">
        <f t="shared" si="455"/>
        <v>3.6683506117871682E-2</v>
      </c>
      <c r="W260" s="5">
        <f t="shared" si="456"/>
        <v>3.4951252777040122E-2</v>
      </c>
      <c r="X260" s="5">
        <f t="shared" si="457"/>
        <v>6.4543006871664241E-2</v>
      </c>
      <c r="Y260" s="5">
        <f t="shared" si="458"/>
        <v>5.959442659480662E-2</v>
      </c>
      <c r="Z260" s="5">
        <f t="shared" si="459"/>
        <v>6.3121118324970986E-3</v>
      </c>
      <c r="AA260" s="5">
        <f t="shared" si="460"/>
        <v>2.0621669356768051E-2</v>
      </c>
      <c r="AB260" s="5">
        <f t="shared" si="461"/>
        <v>3.3685496894280666E-2</v>
      </c>
      <c r="AC260" s="5">
        <f t="shared" si="462"/>
        <v>1.3832046384214423E-2</v>
      </c>
      <c r="AD260" s="5">
        <f t="shared" si="463"/>
        <v>2.854643570564756E-2</v>
      </c>
      <c r="AE260" s="5">
        <f t="shared" si="464"/>
        <v>5.271550086243184E-2</v>
      </c>
      <c r="AF260" s="5">
        <f t="shared" si="465"/>
        <v>4.867374792130838E-2</v>
      </c>
      <c r="AG260" s="5">
        <f t="shared" si="466"/>
        <v>2.9961253621771742E-2</v>
      </c>
      <c r="AH260" s="5">
        <f t="shared" si="467"/>
        <v>2.9140777869856561E-3</v>
      </c>
      <c r="AI260" s="5">
        <f t="shared" si="468"/>
        <v>9.520292130082153E-3</v>
      </c>
      <c r="AJ260" s="5">
        <f t="shared" si="469"/>
        <v>1.555139719448922E-2</v>
      </c>
      <c r="AK260" s="5">
        <f t="shared" si="470"/>
        <v>1.693547154479878E-2</v>
      </c>
      <c r="AL260" s="5">
        <f t="shared" si="471"/>
        <v>3.3379667744567873E-3</v>
      </c>
      <c r="AM260" s="5">
        <f t="shared" si="472"/>
        <v>1.8652241090070135E-2</v>
      </c>
      <c r="AN260" s="5">
        <f t="shared" si="473"/>
        <v>3.4444308263512996E-2</v>
      </c>
      <c r="AO260" s="5">
        <f t="shared" si="474"/>
        <v>3.1803426891782928E-2</v>
      </c>
      <c r="AP260" s="5">
        <f t="shared" si="475"/>
        <v>1.9576683116465675E-2</v>
      </c>
      <c r="AQ260" s="5">
        <f t="shared" si="476"/>
        <v>9.0378591074457126E-3</v>
      </c>
      <c r="AR260" s="5">
        <f t="shared" si="477"/>
        <v>1.0762609502428682E-3</v>
      </c>
      <c r="AS260" s="5">
        <f t="shared" si="478"/>
        <v>3.5161445244434554E-3</v>
      </c>
      <c r="AT260" s="5">
        <f t="shared" si="479"/>
        <v>5.7436220806783931E-3</v>
      </c>
      <c r="AU260" s="5">
        <f t="shared" si="480"/>
        <v>6.2548044458587771E-3</v>
      </c>
      <c r="AV260" s="5">
        <f t="shared" si="481"/>
        <v>5.108611531155164E-3</v>
      </c>
      <c r="AW260" s="5">
        <f t="shared" si="482"/>
        <v>5.5939050470010711E-4</v>
      </c>
      <c r="AX260" s="5">
        <f t="shared" si="483"/>
        <v>1.0156145273543202E-2</v>
      </c>
      <c r="AY260" s="5">
        <f t="shared" si="484"/>
        <v>1.8754925849482854E-2</v>
      </c>
      <c r="AZ260" s="5">
        <f t="shared" si="485"/>
        <v>1.7316965942575827E-2</v>
      </c>
      <c r="BA260" s="5">
        <f t="shared" si="486"/>
        <v>1.0659503956915575E-2</v>
      </c>
      <c r="BB260" s="5">
        <f t="shared" si="487"/>
        <v>4.9211142840041976E-3</v>
      </c>
      <c r="BC260" s="5">
        <f t="shared" si="488"/>
        <v>1.8175229086917232E-3</v>
      </c>
      <c r="BD260" s="5">
        <f t="shared" si="489"/>
        <v>3.3124763009382836E-4</v>
      </c>
      <c r="BE260" s="5">
        <f t="shared" si="490"/>
        <v>1.0821860075165388E-3</v>
      </c>
      <c r="BF260" s="5">
        <f t="shared" si="491"/>
        <v>1.7677508432782688E-3</v>
      </c>
      <c r="BG260" s="5">
        <f t="shared" si="492"/>
        <v>1.9250806683300367E-3</v>
      </c>
      <c r="BH260" s="5">
        <f t="shared" si="493"/>
        <v>1.5723096358585598E-3</v>
      </c>
      <c r="BI260" s="5">
        <f t="shared" si="494"/>
        <v>1.027347116069984E-3</v>
      </c>
      <c r="BJ260" s="8">
        <f t="shared" si="495"/>
        <v>0.60713715898041754</v>
      </c>
      <c r="BK260" s="8">
        <f t="shared" si="496"/>
        <v>0.16962939573400179</v>
      </c>
      <c r="BL260" s="8">
        <f t="shared" si="497"/>
        <v>0.18349510003273301</v>
      </c>
      <c r="BM260" s="8">
        <f t="shared" si="498"/>
        <v>0.83297831260397248</v>
      </c>
      <c r="BN260" s="8">
        <f t="shared" si="499"/>
        <v>0.1153999186308941</v>
      </c>
    </row>
    <row r="261" spans="1:66" x14ac:dyDescent="0.25">
      <c r="A261" t="s">
        <v>99</v>
      </c>
      <c r="B261" t="s">
        <v>117</v>
      </c>
      <c r="C261" t="s">
        <v>100</v>
      </c>
      <c r="D261" s="4" t="s">
        <v>498</v>
      </c>
      <c r="E261">
        <f>VLOOKUP(A261,home!$A$2:$E$405,3,FALSE)</f>
        <v>1.36466165413534</v>
      </c>
      <c r="F261">
        <f>VLOOKUP(B261,home!$B$2:$E$405,3,FALSE)</f>
        <v>1.18</v>
      </c>
      <c r="G261">
        <f>VLOOKUP(C261,away!$B$2:$E$405,4,FALSE)</f>
        <v>1.1299999999999999</v>
      </c>
      <c r="H261">
        <f>VLOOKUP(A261,away!$A$2:$E$405,3,FALSE)</f>
        <v>1.29699248120301</v>
      </c>
      <c r="I261">
        <f>VLOOKUP(C261,away!$B$2:$E$405,3,FALSE)</f>
        <v>0.68</v>
      </c>
      <c r="J261">
        <f>VLOOKUP(B261,home!$B$2:$E$405,4,FALSE)</f>
        <v>0.77</v>
      </c>
      <c r="K261" s="3">
        <f t="shared" si="500"/>
        <v>1.8196398496240622</v>
      </c>
      <c r="L261" s="3">
        <f t="shared" si="501"/>
        <v>0.67910526315789621</v>
      </c>
      <c r="M261" s="5">
        <f t="shared" si="446"/>
        <v>8.2188070697852958E-2</v>
      </c>
      <c r="N261" s="5">
        <f t="shared" si="447"/>
        <v>0.14955268860553295</v>
      </c>
      <c r="O261" s="5">
        <f t="shared" si="448"/>
        <v>5.581435137970521E-2</v>
      </c>
      <c r="P261" s="5">
        <f t="shared" si="449"/>
        <v>0.10156201795143135</v>
      </c>
      <c r="Q261" s="5">
        <f t="shared" si="450"/>
        <v>0.13606601590252312</v>
      </c>
      <c r="R261" s="5">
        <f t="shared" si="451"/>
        <v>1.8951909890850997E-2</v>
      </c>
      <c r="S261" s="5">
        <f t="shared" si="452"/>
        <v>3.1375731912138459E-2</v>
      </c>
      <c r="T261" s="5">
        <f t="shared" si="453"/>
        <v>9.2403147536329444E-2</v>
      </c>
      <c r="U261" s="5">
        <f t="shared" si="454"/>
        <v>3.4485650463876881E-2</v>
      </c>
      <c r="V261" s="5">
        <f t="shared" si="455"/>
        <v>4.3079821150075019E-3</v>
      </c>
      <c r="W261" s="5">
        <f t="shared" si="456"/>
        <v>8.2530381571937483E-2</v>
      </c>
      <c r="X261" s="5">
        <f t="shared" si="457"/>
        <v>5.6046816495932184E-2</v>
      </c>
      <c r="Y261" s="5">
        <f t="shared" si="458"/>
        <v>1.9030844032816172E-2</v>
      </c>
      <c r="Z261" s="5">
        <f t="shared" si="459"/>
        <v>4.2901139179237005E-3</v>
      </c>
      <c r="AA261" s="5">
        <f t="shared" si="460"/>
        <v>7.8064622444807786E-3</v>
      </c>
      <c r="AB261" s="5">
        <f t="shared" si="461"/>
        <v>7.1024748923214625E-3</v>
      </c>
      <c r="AC261" s="5">
        <f t="shared" si="462"/>
        <v>3.3271811315181146E-4</v>
      </c>
      <c r="AD261" s="5">
        <f t="shared" si="463"/>
        <v>3.7543892778244194E-2</v>
      </c>
      <c r="AE261" s="5">
        <f t="shared" si="464"/>
        <v>2.5496255185141359E-2</v>
      </c>
      <c r="AF261" s="5">
        <f t="shared" si="465"/>
        <v>8.6573205435231497E-3</v>
      </c>
      <c r="AG261" s="5">
        <f t="shared" si="466"/>
        <v>1.9597439819838496E-3</v>
      </c>
      <c r="AH261" s="5">
        <f t="shared" si="467"/>
        <v>7.2835973530223201E-4</v>
      </c>
      <c r="AI261" s="5">
        <f t="shared" si="468"/>
        <v>1.3253523992175751E-3</v>
      </c>
      <c r="AJ261" s="5">
        <f t="shared" si="469"/>
        <v>1.2058320202055794E-3</v>
      </c>
      <c r="AK261" s="5">
        <f t="shared" si="470"/>
        <v>7.3139333197291996E-4</v>
      </c>
      <c r="AL261" s="5">
        <f t="shared" si="471"/>
        <v>1.6445950218210152E-5</v>
      </c>
      <c r="AM261" s="5">
        <f t="shared" si="472"/>
        <v>1.3663272681861238E-2</v>
      </c>
      <c r="AN261" s="5">
        <f t="shared" si="473"/>
        <v>9.2788003902134694E-3</v>
      </c>
      <c r="AO261" s="5">
        <f t="shared" si="474"/>
        <v>3.1506410903927541E-3</v>
      </c>
      <c r="AP261" s="5">
        <f t="shared" si="475"/>
        <v>7.132056489357508E-4</v>
      </c>
      <c r="AQ261" s="5">
        <f t="shared" si="476"/>
        <v>1.210854274765528E-4</v>
      </c>
      <c r="AR261" s="5">
        <f t="shared" si="477"/>
        <v>9.8926585943207617E-5</v>
      </c>
      <c r="AS261" s="5">
        <f t="shared" si="478"/>
        <v>1.8001075796952016E-4</v>
      </c>
      <c r="AT261" s="5">
        <f t="shared" si="479"/>
        <v>1.6377737428118559E-4</v>
      </c>
      <c r="AU261" s="5">
        <f t="shared" si="480"/>
        <v>9.9338612236280109E-5</v>
      </c>
      <c r="AV261" s="5">
        <f t="shared" si="481"/>
        <v>4.5190124357871934E-5</v>
      </c>
      <c r="AW261" s="5">
        <f t="shared" si="482"/>
        <v>5.6451957521462176E-7</v>
      </c>
      <c r="AX261" s="5">
        <f t="shared" si="483"/>
        <v>4.1437059080324237E-3</v>
      </c>
      <c r="AY261" s="5">
        <f t="shared" si="484"/>
        <v>2.8140124911232882E-3</v>
      </c>
      <c r="AZ261" s="5">
        <f t="shared" si="485"/>
        <v>9.5550534665694387E-4</v>
      </c>
      <c r="BA261" s="5">
        <f t="shared" si="486"/>
        <v>2.1629623663008021E-4</v>
      </c>
      <c r="BB261" s="5">
        <f t="shared" si="487"/>
        <v>3.6721978174183305E-5</v>
      </c>
      <c r="BC261" s="5">
        <f t="shared" si="488"/>
        <v>4.9876177303314568E-6</v>
      </c>
      <c r="BD261" s="5">
        <f t="shared" si="489"/>
        <v>1.1196927530045698E-5</v>
      </c>
      <c r="BE261" s="5">
        <f t="shared" si="490"/>
        <v>2.0374375527023877E-5</v>
      </c>
      <c r="BF261" s="5">
        <f t="shared" si="491"/>
        <v>1.8537012810088953E-5</v>
      </c>
      <c r="BG261" s="5">
        <f t="shared" si="492"/>
        <v>1.1243562400743193E-5</v>
      </c>
      <c r="BH261" s="5">
        <f t="shared" si="493"/>
        <v>5.1148085490317757E-6</v>
      </c>
      <c r="BI261" s="5">
        <f t="shared" si="494"/>
        <v>1.8614218918032098E-6</v>
      </c>
      <c r="BJ261" s="8">
        <f t="shared" si="495"/>
        <v>0.64438534145119086</v>
      </c>
      <c r="BK261" s="8">
        <f t="shared" si="496"/>
        <v>0.22259697923092359</v>
      </c>
      <c r="BL261" s="8">
        <f t="shared" si="497"/>
        <v>0.12880735792143044</v>
      </c>
      <c r="BM261" s="8">
        <f t="shared" si="498"/>
        <v>0.45313129012202391</v>
      </c>
      <c r="BN261" s="8">
        <f t="shared" si="499"/>
        <v>0.54413505442789656</v>
      </c>
    </row>
    <row r="262" spans="1:66" x14ac:dyDescent="0.25">
      <c r="A262" t="s">
        <v>99</v>
      </c>
      <c r="B262" t="s">
        <v>103</v>
      </c>
      <c r="C262" t="s">
        <v>118</v>
      </c>
      <c r="D262" s="4" t="s">
        <v>498</v>
      </c>
      <c r="E262">
        <f>VLOOKUP(A262,home!$A$2:$E$405,3,FALSE)</f>
        <v>1.36466165413534</v>
      </c>
      <c r="F262">
        <f>VLOOKUP(B262,home!$B$2:$E$405,3,FALSE)</f>
        <v>0.73</v>
      </c>
      <c r="G262">
        <f>VLOOKUP(C262,away!$B$2:$E$405,4,FALSE)</f>
        <v>1.34</v>
      </c>
      <c r="H262">
        <f>VLOOKUP(A262,away!$A$2:$E$405,3,FALSE)</f>
        <v>1.29699248120301</v>
      </c>
      <c r="I262">
        <f>VLOOKUP(C262,away!$B$2:$E$405,3,FALSE)</f>
        <v>1.34</v>
      </c>
      <c r="J262">
        <f>VLOOKUP(B262,home!$B$2:$E$405,4,FALSE)</f>
        <v>1.03</v>
      </c>
      <c r="K262" s="3">
        <f t="shared" si="500"/>
        <v>1.3349120300751898</v>
      </c>
      <c r="L262" s="3">
        <f t="shared" si="501"/>
        <v>1.7901090225563945</v>
      </c>
      <c r="M262" s="5">
        <f t="shared" si="446"/>
        <v>4.3936008645067554E-2</v>
      </c>
      <c r="N262" s="5">
        <f t="shared" si="447"/>
        <v>5.8650706493788209E-2</v>
      </c>
      <c r="O262" s="5">
        <f t="shared" si="448"/>
        <v>7.8650245490651166E-2</v>
      </c>
      <c r="P262" s="5">
        <f t="shared" si="449"/>
        <v>0.10499115887383717</v>
      </c>
      <c r="Q262" s="5">
        <f t="shared" si="450"/>
        <v>3.9146766835483481E-2</v>
      </c>
      <c r="R262" s="5">
        <f t="shared" si="451"/>
        <v>7.0396257039545024E-2</v>
      </c>
      <c r="S262" s="5">
        <f t="shared" si="452"/>
        <v>6.2722717547698967E-2</v>
      </c>
      <c r="T262" s="5">
        <f t="shared" si="453"/>
        <v>7.0076980516110401E-2</v>
      </c>
      <c r="U262" s="5">
        <f t="shared" si="454"/>
        <v>9.3972810394353901E-2</v>
      </c>
      <c r="V262" s="5">
        <f t="shared" si="455"/>
        <v>1.6653843740609676E-2</v>
      </c>
      <c r="W262" s="5">
        <f t="shared" si="456"/>
        <v>1.741916332907845E-2</v>
      </c>
      <c r="X262" s="5">
        <f t="shared" si="457"/>
        <v>3.1182201440766812E-2</v>
      </c>
      <c r="Y262" s="5">
        <f t="shared" si="458"/>
        <v>2.7909770071143841E-2</v>
      </c>
      <c r="Z262" s="5">
        <f t="shared" si="459"/>
        <v>4.2005658293562897E-2</v>
      </c>
      <c r="AA262" s="5">
        <f t="shared" si="460"/>
        <v>5.6073858587304772E-2</v>
      </c>
      <c r="AB262" s="5">
        <f t="shared" si="461"/>
        <v>3.7426834200464075E-2</v>
      </c>
      <c r="AC262" s="5">
        <f t="shared" si="462"/>
        <v>2.487291187729888E-3</v>
      </c>
      <c r="AD262" s="5">
        <f t="shared" si="463"/>
        <v>5.8132626704578555E-3</v>
      </c>
      <c r="AE262" s="5">
        <f t="shared" si="464"/>
        <v>1.0406373956876887E-2</v>
      </c>
      <c r="AF262" s="5">
        <f t="shared" si="465"/>
        <v>9.3142719561506021E-3</v>
      </c>
      <c r="AG262" s="5">
        <f t="shared" si="466"/>
        <v>5.5578540890830657E-3</v>
      </c>
      <c r="AH262" s="5">
        <f t="shared" si="467"/>
        <v>1.8798676977431955E-2</v>
      </c>
      <c r="AI262" s="5">
        <f t="shared" si="468"/>
        <v>2.5094580046671418E-2</v>
      </c>
      <c r="AJ262" s="5">
        <f t="shared" si="469"/>
        <v>1.6749528396993254E-2</v>
      </c>
      <c r="AK262" s="5">
        <f t="shared" si="470"/>
        <v>7.4530489850774323E-3</v>
      </c>
      <c r="AL262" s="5">
        <f t="shared" si="471"/>
        <v>2.3774902847098836E-4</v>
      </c>
      <c r="AM262" s="5">
        <f t="shared" si="472"/>
        <v>1.5520388545562432E-3</v>
      </c>
      <c r="AN262" s="5">
        <f t="shared" si="473"/>
        <v>2.7783187568992222E-3</v>
      </c>
      <c r="AO262" s="5">
        <f t="shared" si="474"/>
        <v>2.4867467371314823E-3</v>
      </c>
      <c r="AP262" s="5">
        <f t="shared" si="475"/>
        <v>1.4838492569839142E-3</v>
      </c>
      <c r="AQ262" s="5">
        <f t="shared" si="476"/>
        <v>6.6406298576012694E-4</v>
      </c>
      <c r="AR262" s="5">
        <f t="shared" si="477"/>
        <v>6.7303362538848228E-3</v>
      </c>
      <c r="AS262" s="5">
        <f t="shared" si="478"/>
        <v>8.9844068317620346E-3</v>
      </c>
      <c r="AT262" s="5">
        <f t="shared" si="479"/>
        <v>5.9966963814044334E-3</v>
      </c>
      <c r="AU262" s="5">
        <f t="shared" si="480"/>
        <v>2.6683540467483781E-3</v>
      </c>
      <c r="AV262" s="5">
        <f t="shared" si="481"/>
        <v>8.9050447937605662E-4</v>
      </c>
      <c r="AW262" s="5">
        <f t="shared" si="482"/>
        <v>1.5781503594078802E-5</v>
      </c>
      <c r="AX262" s="5">
        <f t="shared" si="483"/>
        <v>3.4530588968187457E-4</v>
      </c>
      <c r="AY262" s="5">
        <f t="shared" si="484"/>
        <v>6.1813518866138655E-4</v>
      </c>
      <c r="AZ262" s="5">
        <f t="shared" si="485"/>
        <v>5.5326468919117378E-4</v>
      </c>
      <c r="BA262" s="5">
        <f t="shared" si="486"/>
        <v>3.3013470399432659E-4</v>
      </c>
      <c r="BB262" s="5">
        <f t="shared" si="487"/>
        <v>1.477442780698072E-4</v>
      </c>
      <c r="BC262" s="5">
        <f t="shared" si="488"/>
        <v>5.2895673040768545E-5</v>
      </c>
      <c r="BD262" s="5">
        <f t="shared" si="489"/>
        <v>2.0080059421529379E-3</v>
      </c>
      <c r="BE262" s="5">
        <f t="shared" si="490"/>
        <v>2.6805112886424216E-3</v>
      </c>
      <c r="BF262" s="5">
        <f t="shared" si="491"/>
        <v>1.7891233829805597E-3</v>
      </c>
      <c r="BG262" s="5">
        <f t="shared" si="492"/>
        <v>7.9610744240985658E-4</v>
      </c>
      <c r="BH262" s="5">
        <f t="shared" si="493"/>
        <v>2.6568335052632727E-4</v>
      </c>
      <c r="BI262" s="5">
        <f t="shared" si="494"/>
        <v>7.0932780161655565E-5</v>
      </c>
      <c r="BJ262" s="8">
        <f t="shared" si="495"/>
        <v>0.28648984837290986</v>
      </c>
      <c r="BK262" s="8">
        <f t="shared" si="496"/>
        <v>0.23164690421207565</v>
      </c>
      <c r="BL262" s="8">
        <f t="shared" si="497"/>
        <v>0.43749650229854248</v>
      </c>
      <c r="BM262" s="8">
        <f t="shared" si="498"/>
        <v>0.60126541611365114</v>
      </c>
      <c r="BN262" s="8">
        <f t="shared" si="499"/>
        <v>0.3957711433783726</v>
      </c>
    </row>
    <row r="263" spans="1:66" x14ac:dyDescent="0.25">
      <c r="A263" t="s">
        <v>99</v>
      </c>
      <c r="B263" t="s">
        <v>107</v>
      </c>
      <c r="C263" t="s">
        <v>114</v>
      </c>
      <c r="D263" s="4" t="s">
        <v>498</v>
      </c>
      <c r="E263">
        <f>VLOOKUP(A263,home!$A$2:$E$405,3,FALSE)</f>
        <v>1.36466165413534</v>
      </c>
      <c r="F263">
        <f>VLOOKUP(B263,home!$B$2:$E$405,3,FALSE)</f>
        <v>0.85</v>
      </c>
      <c r="G263">
        <f>VLOOKUP(C263,away!$B$2:$E$405,4,FALSE)</f>
        <v>0.73</v>
      </c>
      <c r="H263">
        <f>VLOOKUP(A263,away!$A$2:$E$405,3,FALSE)</f>
        <v>1.29699248120301</v>
      </c>
      <c r="I263">
        <f>VLOOKUP(C263,away!$B$2:$E$405,3,FALSE)</f>
        <v>0.67</v>
      </c>
      <c r="J263">
        <f>VLOOKUP(B263,home!$B$2:$E$405,4,FALSE)</f>
        <v>0.84</v>
      </c>
      <c r="K263" s="3">
        <f t="shared" si="500"/>
        <v>0.84677255639097848</v>
      </c>
      <c r="L263" s="3">
        <f t="shared" si="501"/>
        <v>0.72994736842105401</v>
      </c>
      <c r="M263" s="5">
        <f t="shared" si="446"/>
        <v>0.2066518212583604</v>
      </c>
      <c r="N263" s="5">
        <f t="shared" si="447"/>
        <v>0.1749870909697934</v>
      </c>
      <c r="O263" s="5">
        <f t="shared" si="448"/>
        <v>0.1508449531069582</v>
      </c>
      <c r="P263" s="5">
        <f t="shared" si="449"/>
        <v>0.12773136656105627</v>
      </c>
      <c r="Q263" s="5">
        <f t="shared" si="450"/>
        <v>7.408713317795633E-2</v>
      </c>
      <c r="R263" s="5">
        <f t="shared" si="451"/>
        <v>5.5054438280010706E-2</v>
      </c>
      <c r="S263" s="5">
        <f t="shared" si="452"/>
        <v>1.9737670232237138E-2</v>
      </c>
      <c r="T263" s="5">
        <f t="shared" si="453"/>
        <v>5.4079707897109378E-2</v>
      </c>
      <c r="U263" s="5">
        <f t="shared" si="454"/>
        <v>4.6618587443034008E-2</v>
      </c>
      <c r="V263" s="5">
        <f t="shared" si="455"/>
        <v>1.3555380124368574E-3</v>
      </c>
      <c r="W263" s="5">
        <f t="shared" si="456"/>
        <v>2.0911650385592319E-2</v>
      </c>
      <c r="X263" s="5">
        <f t="shared" si="457"/>
        <v>1.526440416830423E-2</v>
      </c>
      <c r="Y263" s="5">
        <f t="shared" si="458"/>
        <v>5.5711058265845194E-3</v>
      </c>
      <c r="Z263" s="5">
        <f t="shared" si="459"/>
        <v>1.3395614114131055E-2</v>
      </c>
      <c r="AA263" s="5">
        <f t="shared" si="460"/>
        <v>1.1343038407849827E-2</v>
      </c>
      <c r="AB263" s="5">
        <f t="shared" si="461"/>
        <v>4.802486814928026E-3</v>
      </c>
      <c r="AC263" s="5">
        <f t="shared" si="462"/>
        <v>5.2366076941546972E-5</v>
      </c>
      <c r="AD263" s="5">
        <f t="shared" si="463"/>
        <v>4.4268529138405989E-3</v>
      </c>
      <c r="AE263" s="5">
        <f t="shared" si="464"/>
        <v>3.2313696348450194E-3</v>
      </c>
      <c r="AF263" s="5">
        <f t="shared" si="465"/>
        <v>1.179364880675412E-3</v>
      </c>
      <c r="AG263" s="5">
        <f t="shared" si="466"/>
        <v>2.8695809701907585E-4</v>
      </c>
      <c r="AH263" s="5">
        <f t="shared" si="467"/>
        <v>2.4445233177484726E-3</v>
      </c>
      <c r="AI263" s="5">
        <f t="shared" si="468"/>
        <v>2.0699552589272304E-3</v>
      </c>
      <c r="AJ263" s="5">
        <f t="shared" si="469"/>
        <v>8.7639065310838021E-4</v>
      </c>
      <c r="AK263" s="5">
        <f t="shared" si="470"/>
        <v>2.4736785124324746E-4</v>
      </c>
      <c r="AL263" s="5">
        <f t="shared" si="471"/>
        <v>1.2946976278177104E-6</v>
      </c>
      <c r="AM263" s="5">
        <f t="shared" si="472"/>
        <v>7.4970751172393152E-4</v>
      </c>
      <c r="AN263" s="5">
        <f t="shared" si="473"/>
        <v>5.4724702526838022E-4</v>
      </c>
      <c r="AO263" s="5">
        <f t="shared" si="474"/>
        <v>1.9973076298545207E-4</v>
      </c>
      <c r="AP263" s="5">
        <f t="shared" si="475"/>
        <v>4.8597648277986681E-5</v>
      </c>
      <c r="AQ263" s="5">
        <f t="shared" si="476"/>
        <v>8.8684313679920844E-6</v>
      </c>
      <c r="AR263" s="5">
        <f t="shared" si="477"/>
        <v>3.5687467256688036E-4</v>
      </c>
      <c r="AS263" s="5">
        <f t="shared" si="478"/>
        <v>3.0219167880065072E-4</v>
      </c>
      <c r="AT263" s="5">
        <f t="shared" si="479"/>
        <v>1.2794381018905424E-4</v>
      </c>
      <c r="AU263" s="5">
        <f t="shared" si="480"/>
        <v>3.6113102409395855E-5</v>
      </c>
      <c r="AV263" s="5">
        <f t="shared" si="481"/>
        <v>7.6448960116033309E-6</v>
      </c>
      <c r="AW263" s="5">
        <f t="shared" si="482"/>
        <v>2.22292173857012E-8</v>
      </c>
      <c r="AX263" s="5">
        <f t="shared" si="483"/>
        <v>1.058052910413321E-4</v>
      </c>
      <c r="AY263" s="5">
        <f t="shared" si="484"/>
        <v>7.7232293760644087E-5</v>
      </c>
      <c r="AZ263" s="5">
        <f t="shared" si="485"/>
        <v>2.8187754793851966E-5</v>
      </c>
      <c r="BA263" s="5">
        <f t="shared" si="486"/>
        <v>6.8585258111567326E-6</v>
      </c>
      <c r="BB263" s="5">
        <f t="shared" si="487"/>
        <v>1.2515907167754326E-6</v>
      </c>
      <c r="BC263" s="5">
        <f t="shared" si="488"/>
        <v>1.8271907001008959E-7</v>
      </c>
      <c r="BD263" s="5">
        <f t="shared" si="489"/>
        <v>4.3416621349386594E-5</v>
      </c>
      <c r="BE263" s="5">
        <f t="shared" si="490"/>
        <v>3.6764003449879226E-5</v>
      </c>
      <c r="BF263" s="5">
        <f t="shared" si="491"/>
        <v>1.5565374592210492E-5</v>
      </c>
      <c r="BG263" s="5">
        <f t="shared" si="492"/>
        <v>4.3934440115430869E-6</v>
      </c>
      <c r="BH263" s="5">
        <f t="shared" si="493"/>
        <v>9.3006195425374359E-7</v>
      </c>
      <c r="BI263" s="5">
        <f t="shared" si="494"/>
        <v>1.5751018772108643E-7</v>
      </c>
      <c r="BJ263" s="8">
        <f t="shared" si="495"/>
        <v>0.35579930750653777</v>
      </c>
      <c r="BK263" s="8">
        <f t="shared" si="496"/>
        <v>0.35560728913242073</v>
      </c>
      <c r="BL263" s="8">
        <f t="shared" si="497"/>
        <v>0.27523373630933062</v>
      </c>
      <c r="BM263" s="8">
        <f t="shared" si="498"/>
        <v>0.21060193364374166</v>
      </c>
      <c r="BN263" s="8">
        <f t="shared" si="499"/>
        <v>0.78935680335413527</v>
      </c>
    </row>
    <row r="264" spans="1:66" x14ac:dyDescent="0.25">
      <c r="A264" t="s">
        <v>99</v>
      </c>
      <c r="B264" t="s">
        <v>395</v>
      </c>
      <c r="C264" t="s">
        <v>112</v>
      </c>
      <c r="D264" s="4" t="s">
        <v>498</v>
      </c>
      <c r="E264">
        <f>VLOOKUP(A264,home!$A$2:$E$405,3,FALSE)</f>
        <v>1.36466165413534</v>
      </c>
      <c r="F264">
        <f>VLOOKUP(B264,home!$B$2:$E$405,3,FALSE)</f>
        <v>1.1599999999999999</v>
      </c>
      <c r="G264">
        <f>VLOOKUP(C264,away!$B$2:$E$405,4,FALSE)</f>
        <v>1.54</v>
      </c>
      <c r="H264">
        <f>VLOOKUP(A264,away!$A$2:$E$405,3,FALSE)</f>
        <v>1.29699248120301</v>
      </c>
      <c r="I264">
        <f>VLOOKUP(C264,away!$B$2:$E$405,3,FALSE)</f>
        <v>0.88</v>
      </c>
      <c r="J264">
        <f>VLOOKUP(B264,home!$B$2:$E$405,4,FALSE)</f>
        <v>0.9</v>
      </c>
      <c r="K264" s="3">
        <f t="shared" si="500"/>
        <v>2.4378315789473715</v>
      </c>
      <c r="L264" s="3">
        <f t="shared" si="501"/>
        <v>1.0272180451127841</v>
      </c>
      <c r="M264" s="5">
        <f t="shared" si="446"/>
        <v>3.1271453571334526E-2</v>
      </c>
      <c r="N264" s="5">
        <f t="shared" si="447"/>
        <v>7.6234537035785865E-2</v>
      </c>
      <c r="O264" s="5">
        <f t="shared" si="448"/>
        <v>3.2122601405381444E-2</v>
      </c>
      <c r="P264" s="5">
        <f t="shared" si="449"/>
        <v>7.8309492103978098E-2</v>
      </c>
      <c r="Q264" s="5">
        <f t="shared" si="450"/>
        <v>9.2923480896135863E-2</v>
      </c>
      <c r="R264" s="5">
        <f t="shared" si="451"/>
        <v>1.6498457909786546E-2</v>
      </c>
      <c r="S264" s="5">
        <f t="shared" si="452"/>
        <v>4.9025355821677795E-2</v>
      </c>
      <c r="T264" s="5">
        <f t="shared" si="453"/>
        <v>9.5452676391203833E-2</v>
      </c>
      <c r="U264" s="5">
        <f t="shared" si="454"/>
        <v>4.0220461696411684E-2</v>
      </c>
      <c r="V264" s="5">
        <f t="shared" si="455"/>
        <v>1.3640948945674325E-2</v>
      </c>
      <c r="W264" s="5">
        <f t="shared" si="456"/>
        <v>7.5510598718104269E-2</v>
      </c>
      <c r="X264" s="5">
        <f t="shared" si="457"/>
        <v>7.756584960050697E-2</v>
      </c>
      <c r="Y264" s="5">
        <f t="shared" si="458"/>
        <v>3.9838520197072493E-2</v>
      </c>
      <c r="Z264" s="5">
        <f t="shared" si="459"/>
        <v>5.6491712271554964E-3</v>
      </c>
      <c r="AA264" s="5">
        <f t="shared" si="460"/>
        <v>1.3771728012440544E-2</v>
      </c>
      <c r="AB264" s="5">
        <f t="shared" si="461"/>
        <v>1.6786576722700838E-2</v>
      </c>
      <c r="AC264" s="5">
        <f t="shared" si="462"/>
        <v>2.1349658829323838E-3</v>
      </c>
      <c r="AD264" s="5">
        <f t="shared" si="463"/>
        <v>4.6020530525054386E-2</v>
      </c>
      <c r="AE264" s="5">
        <f t="shared" si="464"/>
        <v>4.7273119400999576E-2</v>
      </c>
      <c r="AF264" s="5">
        <f t="shared" si="465"/>
        <v>2.4279900648739004E-2</v>
      </c>
      <c r="AG264" s="5">
        <f t="shared" si="466"/>
        <v>8.3135840266434329E-3</v>
      </c>
      <c r="AH264" s="5">
        <f t="shared" si="467"/>
        <v>1.4507326561165141E-3</v>
      </c>
      <c r="AI264" s="5">
        <f t="shared" si="468"/>
        <v>3.5366418816910354E-3</v>
      </c>
      <c r="AJ264" s="5">
        <f t="shared" si="469"/>
        <v>4.3108686313071305E-3</v>
      </c>
      <c r="AK264" s="5">
        <f t="shared" si="470"/>
        <v>3.5030572273647186E-3</v>
      </c>
      <c r="AL264" s="5">
        <f t="shared" si="471"/>
        <v>2.1385394646958363E-4</v>
      </c>
      <c r="AM264" s="5">
        <f t="shared" si="472"/>
        <v>2.2438060518777794E-2</v>
      </c>
      <c r="AN264" s="5">
        <f t="shared" si="473"/>
        <v>2.3048780662221269E-2</v>
      </c>
      <c r="AO264" s="5">
        <f t="shared" si="474"/>
        <v>1.1838061707040135E-2</v>
      </c>
      <c r="AP264" s="5">
        <f t="shared" si="475"/>
        <v>4.0534235348767588E-3</v>
      </c>
      <c r="AQ264" s="5">
        <f t="shared" si="476"/>
        <v>1.0409374498775638E-3</v>
      </c>
      <c r="AR264" s="5">
        <f t="shared" si="477"/>
        <v>2.9804375259945656E-4</v>
      </c>
      <c r="AS264" s="5">
        <f t="shared" si="478"/>
        <v>7.2658047199493294E-4</v>
      </c>
      <c r="AT264" s="5">
        <f t="shared" si="479"/>
        <v>8.8564040963786696E-4</v>
      </c>
      <c r="AU264" s="5">
        <f t="shared" si="480"/>
        <v>7.196807194023594E-4</v>
      </c>
      <c r="AV264" s="5">
        <f t="shared" si="481"/>
        <v>4.386150961296586E-4</v>
      </c>
      <c r="AW264" s="5">
        <f t="shared" si="482"/>
        <v>1.4875826583662767E-5</v>
      </c>
      <c r="AX264" s="5">
        <f t="shared" si="483"/>
        <v>9.1167020838348028E-3</v>
      </c>
      <c r="AY264" s="5">
        <f t="shared" si="484"/>
        <v>9.364840892432431E-3</v>
      </c>
      <c r="AZ264" s="5">
        <f t="shared" si="485"/>
        <v>4.809866777158351E-3</v>
      </c>
      <c r="BA264" s="5">
        <f t="shared" si="486"/>
        <v>1.6469273160285096E-3</v>
      </c>
      <c r="BB264" s="5">
        <f t="shared" si="487"/>
        <v>4.2293836450341246E-4</v>
      </c>
      <c r="BC264" s="5">
        <f t="shared" si="488"/>
        <v>8.6889983997678723E-5</v>
      </c>
      <c r="BD264" s="5">
        <f t="shared" si="489"/>
        <v>5.1025986817215325E-5</v>
      </c>
      <c r="BE264" s="5">
        <f t="shared" si="490"/>
        <v>1.2439276200995979E-4</v>
      </c>
      <c r="BF264" s="5">
        <f t="shared" si="491"/>
        <v>1.5162430171018247E-4</v>
      </c>
      <c r="BG264" s="5">
        <f t="shared" si="492"/>
        <v>1.2321150361497559E-4</v>
      </c>
      <c r="BH264" s="5">
        <f t="shared" si="493"/>
        <v>7.5092223600543943E-5</v>
      </c>
      <c r="BI264" s="5">
        <f t="shared" si="494"/>
        <v>3.6612438805356601E-5</v>
      </c>
      <c r="BJ264" s="8">
        <f t="shared" si="495"/>
        <v>0.6712802267309943</v>
      </c>
      <c r="BK264" s="8">
        <f t="shared" si="496"/>
        <v>0.18396091116449914</v>
      </c>
      <c r="BL264" s="8">
        <f t="shared" si="497"/>
        <v>0.13583164580952295</v>
      </c>
      <c r="BM264" s="8">
        <f t="shared" si="498"/>
        <v>0.66001196694392072</v>
      </c>
      <c r="BN264" s="8">
        <f t="shared" si="499"/>
        <v>0.32736002292240229</v>
      </c>
    </row>
    <row r="265" spans="1:66" x14ac:dyDescent="0.25">
      <c r="A265" t="s">
        <v>99</v>
      </c>
      <c r="B265" t="s">
        <v>113</v>
      </c>
      <c r="C265" t="s">
        <v>104</v>
      </c>
      <c r="D265" s="4" t="s">
        <v>498</v>
      </c>
      <c r="E265">
        <f>VLOOKUP(A265,home!$A$2:$E$405,3,FALSE)</f>
        <v>1.36466165413534</v>
      </c>
      <c r="F265">
        <f>VLOOKUP(B265,home!$B$2:$E$405,3,FALSE)</f>
        <v>1.17</v>
      </c>
      <c r="G265">
        <f>VLOOKUP(C265,away!$B$2:$E$405,4,FALSE)</f>
        <v>1.1299999999999999</v>
      </c>
      <c r="H265">
        <f>VLOOKUP(A265,away!$A$2:$E$405,3,FALSE)</f>
        <v>1.29699248120301</v>
      </c>
      <c r="I265">
        <f>VLOOKUP(C265,away!$B$2:$E$405,3,FALSE)</f>
        <v>0.8</v>
      </c>
      <c r="J265">
        <f>VLOOKUP(B265,home!$B$2:$E$405,4,FALSE)</f>
        <v>0.77</v>
      </c>
      <c r="K265" s="3">
        <f t="shared" si="500"/>
        <v>1.8042191729323327</v>
      </c>
      <c r="L265" s="3">
        <f t="shared" si="501"/>
        <v>0.79894736842105418</v>
      </c>
      <c r="M265" s="5">
        <f t="shared" si="446"/>
        <v>7.4038759834718956E-2</v>
      </c>
      <c r="N265" s="5">
        <f t="shared" si="447"/>
        <v>0.13358215003393223</v>
      </c>
      <c r="O265" s="5">
        <f t="shared" si="448"/>
        <v>5.915307233110715E-2</v>
      </c>
      <c r="P265" s="5">
        <f t="shared" si="449"/>
        <v>0.10672510723763658</v>
      </c>
      <c r="Q265" s="5">
        <f t="shared" si="450"/>
        <v>0.12050573812637201</v>
      </c>
      <c r="R265" s="5">
        <f t="shared" si="451"/>
        <v>2.3630095736479166E-2</v>
      </c>
      <c r="S265" s="5">
        <f t="shared" si="452"/>
        <v>3.8460424446304035E-2</v>
      </c>
      <c r="T265" s="5">
        <f t="shared" si="453"/>
        <v>9.6277742355701607E-2</v>
      </c>
      <c r="U265" s="5">
        <f t="shared" si="454"/>
        <v>4.2633871785982276E-2</v>
      </c>
      <c r="V265" s="5">
        <f t="shared" si="455"/>
        <v>6.1599761059086752E-3</v>
      </c>
      <c r="W265" s="5">
        <f t="shared" si="456"/>
        <v>7.2472921058654383E-2</v>
      </c>
      <c r="X265" s="5">
        <f t="shared" si="457"/>
        <v>5.7902049561598709E-2</v>
      </c>
      <c r="Y265" s="5">
        <f t="shared" si="458"/>
        <v>2.3130345061712375E-2</v>
      </c>
      <c r="Z265" s="5">
        <f t="shared" si="459"/>
        <v>6.2930676013992007E-3</v>
      </c>
      <c r="AA265" s="5">
        <f t="shared" si="460"/>
        <v>1.1354073223003724E-2</v>
      </c>
      <c r="AB265" s="5">
        <f t="shared" si="461"/>
        <v>1.0242618299910463E-2</v>
      </c>
      <c r="AC265" s="5">
        <f t="shared" si="462"/>
        <v>5.5496616903091432E-4</v>
      </c>
      <c r="AD265" s="5">
        <f t="shared" si="463"/>
        <v>3.2689258423108915E-2</v>
      </c>
      <c r="AE265" s="5">
        <f t="shared" si="464"/>
        <v>2.6116996992778647E-2</v>
      </c>
      <c r="AF265" s="5">
        <f t="shared" si="465"/>
        <v>1.0433053009220544E-2</v>
      </c>
      <c r="AG265" s="5">
        <f t="shared" si="466"/>
        <v>2.778486748771371E-3</v>
      </c>
      <c r="AH265" s="5">
        <f t="shared" si="467"/>
        <v>1.2569574498584215E-3</v>
      </c>
      <c r="AI265" s="5">
        <f t="shared" si="468"/>
        <v>2.2678267305946951E-3</v>
      </c>
      <c r="AJ265" s="5">
        <f t="shared" si="469"/>
        <v>2.0458282341136989E-3</v>
      </c>
      <c r="AK265" s="5">
        <f t="shared" si="470"/>
        <v>1.2303741748380772E-3</v>
      </c>
      <c r="AL265" s="5">
        <f t="shared" si="471"/>
        <v>3.1998820096557362E-5</v>
      </c>
      <c r="AM265" s="5">
        <f t="shared" si="472"/>
        <v>1.1795717359182573E-2</v>
      </c>
      <c r="AN265" s="5">
        <f t="shared" si="473"/>
        <v>9.424157342757462E-3</v>
      </c>
      <c r="AO265" s="5">
        <f t="shared" si="474"/>
        <v>3.7647028542910151E-3</v>
      </c>
      <c r="AP265" s="5">
        <f t="shared" si="475"/>
        <v>1.0025998127743459E-3</v>
      </c>
      <c r="AQ265" s="5">
        <f t="shared" si="476"/>
        <v>2.0025612049887629E-4</v>
      </c>
      <c r="AR265" s="5">
        <f t="shared" si="477"/>
        <v>2.0084856935632511E-4</v>
      </c>
      <c r="AS265" s="5">
        <f t="shared" si="478"/>
        <v>3.6237483968871114E-4</v>
      </c>
      <c r="AT265" s="5">
        <f t="shared" si="479"/>
        <v>3.2690181677732654E-4</v>
      </c>
      <c r="AU265" s="5">
        <f t="shared" si="480"/>
        <v>1.9660084183202163E-4</v>
      </c>
      <c r="AV265" s="5">
        <f t="shared" si="481"/>
        <v>8.8677752061992629E-5</v>
      </c>
      <c r="AW265" s="5">
        <f t="shared" si="482"/>
        <v>1.28126489794242E-6</v>
      </c>
      <c r="AX265" s="5">
        <f t="shared" si="483"/>
        <v>3.5470099029879885E-3</v>
      </c>
      <c r="AY265" s="5">
        <f t="shared" si="484"/>
        <v>2.8338742277556721E-3</v>
      </c>
      <c r="AZ265" s="5">
        <f t="shared" si="485"/>
        <v>1.1320581783508207E-3</v>
      </c>
      <c r="BA265" s="5">
        <f t="shared" si="486"/>
        <v>3.0148496749764019E-4</v>
      </c>
      <c r="BB265" s="5">
        <f t="shared" si="487"/>
        <v>6.0217655350186664E-5</v>
      </c>
      <c r="BC265" s="5">
        <f t="shared" si="488"/>
        <v>9.6221474549035344E-6</v>
      </c>
      <c r="BD265" s="5">
        <f t="shared" si="489"/>
        <v>2.6744572656394913E-5</v>
      </c>
      <c r="BE265" s="5">
        <f t="shared" si="490"/>
        <v>4.8253070758549506E-5</v>
      </c>
      <c r="BF265" s="5">
        <f t="shared" si="491"/>
        <v>4.3529557707717765E-5</v>
      </c>
      <c r="BG265" s="5">
        <f t="shared" si="492"/>
        <v>2.6178954201842925E-5</v>
      </c>
      <c r="BH265" s="5">
        <f t="shared" si="493"/>
        <v>1.1808142774570616E-5</v>
      </c>
      <c r="BI265" s="5">
        <f t="shared" si="494"/>
        <v>4.2608955181205398E-6</v>
      </c>
      <c r="BJ265" s="8">
        <f t="shared" si="495"/>
        <v>0.60996044194075238</v>
      </c>
      <c r="BK265" s="8">
        <f t="shared" si="496"/>
        <v>0.22880510684145139</v>
      </c>
      <c r="BL265" s="8">
        <f t="shared" si="497"/>
        <v>0.15515089697922121</v>
      </c>
      <c r="BM265" s="8">
        <f t="shared" si="498"/>
        <v>0.47974199709972037</v>
      </c>
      <c r="BN265" s="8">
        <f t="shared" si="499"/>
        <v>0.51763492330024607</v>
      </c>
    </row>
    <row r="266" spans="1:66" x14ac:dyDescent="0.25">
      <c r="A266" t="s">
        <v>99</v>
      </c>
      <c r="B266" t="s">
        <v>109</v>
      </c>
      <c r="C266" t="s">
        <v>110</v>
      </c>
      <c r="D266" s="4" t="s">
        <v>498</v>
      </c>
      <c r="E266">
        <f>VLOOKUP(A266,home!$A$2:$E$405,3,FALSE)</f>
        <v>1.36466165413534</v>
      </c>
      <c r="F266">
        <f>VLOOKUP(B266,home!$B$2:$E$405,3,FALSE)</f>
        <v>1.1000000000000001</v>
      </c>
      <c r="G266">
        <f>VLOOKUP(C266,away!$B$2:$E$405,4,FALSE)</f>
        <v>0.79</v>
      </c>
      <c r="H266">
        <f>VLOOKUP(A266,away!$A$2:$E$405,3,FALSE)</f>
        <v>1.29699248120301</v>
      </c>
      <c r="I266">
        <f>VLOOKUP(C266,away!$B$2:$E$405,3,FALSE)</f>
        <v>1.59</v>
      </c>
      <c r="J266">
        <f>VLOOKUP(B266,home!$B$2:$E$405,4,FALSE)</f>
        <v>0.77</v>
      </c>
      <c r="K266" s="3">
        <f t="shared" si="500"/>
        <v>1.1858909774436106</v>
      </c>
      <c r="L266" s="3">
        <f t="shared" si="501"/>
        <v>1.5879078947368452</v>
      </c>
      <c r="M266" s="5">
        <f t="shared" si="446"/>
        <v>6.242441137471777E-2</v>
      </c>
      <c r="N266" s="5">
        <f t="shared" si="447"/>
        <v>7.4028546221506092E-2</v>
      </c>
      <c r="O266" s="5">
        <f t="shared" si="448"/>
        <v>9.9124215646214875E-2</v>
      </c>
      <c r="P266" s="5">
        <f t="shared" si="449"/>
        <v>0.11755051298102098</v>
      </c>
      <c r="Q266" s="5">
        <f t="shared" si="450"/>
        <v>4.3894892518675684E-2</v>
      </c>
      <c r="R266" s="5">
        <f t="shared" si="451"/>
        <v>7.8700062292111059E-2</v>
      </c>
      <c r="S266" s="5">
        <f t="shared" si="452"/>
        <v>5.5339420900401157E-2</v>
      </c>
      <c r="T266" s="5">
        <f t="shared" si="453"/>
        <v>6.9701046369030406E-2</v>
      </c>
      <c r="U266" s="5">
        <f t="shared" si="454"/>
        <v>9.3329693796464622E-2</v>
      </c>
      <c r="V266" s="5">
        <f t="shared" si="455"/>
        <v>1.1578763235686896E-2</v>
      </c>
      <c r="W266" s="5">
        <f t="shared" si="456"/>
        <v>1.7351518997918182E-2</v>
      </c>
      <c r="X266" s="5">
        <f t="shared" si="457"/>
        <v>2.7552614002470638E-2</v>
      </c>
      <c r="Y266" s="5">
        <f t="shared" si="458"/>
        <v>2.1875506647580038E-2</v>
      </c>
      <c r="Z266" s="5">
        <f t="shared" si="459"/>
        <v>4.1656150076641564E-2</v>
      </c>
      <c r="AA266" s="5">
        <f t="shared" si="460"/>
        <v>4.9399652530926194E-2</v>
      </c>
      <c r="AB266" s="5">
        <f t="shared" si="461"/>
        <v>2.9291301112637398E-2</v>
      </c>
      <c r="AC266" s="5">
        <f t="shared" si="462"/>
        <v>1.3627376775234095E-3</v>
      </c>
      <c r="AD266" s="5">
        <f t="shared" si="463"/>
        <v>5.1442524561431443E-3</v>
      </c>
      <c r="AE266" s="5">
        <f t="shared" si="464"/>
        <v>8.1685990876291057E-3</v>
      </c>
      <c r="AF266" s="5">
        <f t="shared" si="465"/>
        <v>6.4854914900932242E-3</v>
      </c>
      <c r="AG266" s="5">
        <f t="shared" si="466"/>
        <v>3.4327877127892197E-3</v>
      </c>
      <c r="AH266" s="5">
        <f t="shared" si="467"/>
        <v>1.6536532392760487E-2</v>
      </c>
      <c r="AI266" s="5">
        <f t="shared" si="468"/>
        <v>1.9610524562778661E-2</v>
      </c>
      <c r="AJ266" s="5">
        <f t="shared" si="469"/>
        <v>1.162797207096776E-2</v>
      </c>
      <c r="AK266" s="5">
        <f t="shared" si="470"/>
        <v>4.596502388308988E-3</v>
      </c>
      <c r="AL266" s="5">
        <f t="shared" si="471"/>
        <v>1.0264607035850736E-4</v>
      </c>
      <c r="AM266" s="5">
        <f t="shared" si="472"/>
        <v>1.220104514686458E-3</v>
      </c>
      <c r="AN266" s="5">
        <f t="shared" si="473"/>
        <v>1.9374135912746937E-3</v>
      </c>
      <c r="AO266" s="5">
        <f t="shared" si="474"/>
        <v>1.5382171684777751E-3</v>
      </c>
      <c r="AP266" s="5">
        <f t="shared" si="475"/>
        <v>8.1418239521520517E-4</v>
      </c>
      <c r="AQ266" s="5">
        <f t="shared" si="476"/>
        <v>3.2321166327949449E-4</v>
      </c>
      <c r="AR266" s="5">
        <f t="shared" si="477"/>
        <v>5.2516980676071958E-3</v>
      </c>
      <c r="AS266" s="5">
        <f t="shared" si="478"/>
        <v>6.227941354633418E-3</v>
      </c>
      <c r="AT266" s="5">
        <f t="shared" si="479"/>
        <v>3.6928297302538543E-3</v>
      </c>
      <c r="AU266" s="5">
        <f t="shared" si="480"/>
        <v>1.4597644861145229E-3</v>
      </c>
      <c r="AV266" s="5">
        <f t="shared" si="481"/>
        <v>4.3278038331895548E-4</v>
      </c>
      <c r="AW266" s="5">
        <f t="shared" si="482"/>
        <v>5.3692039346322358E-6</v>
      </c>
      <c r="AX266" s="5">
        <f t="shared" si="483"/>
        <v>2.4115182258414733E-4</v>
      </c>
      <c r="AY266" s="5">
        <f t="shared" si="484"/>
        <v>3.8292688291154662E-4</v>
      </c>
      <c r="AZ266" s="5">
        <f t="shared" si="485"/>
        <v>3.0402631024110824E-4</v>
      </c>
      <c r="BA266" s="5">
        <f t="shared" si="486"/>
        <v>1.6092192607985642E-4</v>
      </c>
      <c r="BB266" s="5">
        <f t="shared" si="487"/>
        <v>6.3882299214615727E-5</v>
      </c>
      <c r="BC266" s="5">
        <f t="shared" si="488"/>
        <v>2.0287841451365959E-5</v>
      </c>
      <c r="BD266" s="5">
        <f t="shared" si="489"/>
        <v>1.3898688037212832E-3</v>
      </c>
      <c r="BE266" s="5">
        <f t="shared" si="490"/>
        <v>1.6482328741634141E-3</v>
      </c>
      <c r="BF266" s="5">
        <f t="shared" si="491"/>
        <v>9.773122470981715E-4</v>
      </c>
      <c r="BG266" s="5">
        <f t="shared" si="492"/>
        <v>3.8632859199295408E-4</v>
      </c>
      <c r="BH266" s="5">
        <f t="shared" si="493"/>
        <v>1.1453589789323455E-4</v>
      </c>
      <c r="BI266" s="5">
        <f t="shared" si="494"/>
        <v>2.7165417580997912E-5</v>
      </c>
      <c r="BJ266" s="8">
        <f t="shared" si="495"/>
        <v>0.28464158191925198</v>
      </c>
      <c r="BK266" s="8">
        <f t="shared" si="496"/>
        <v>0.24874141912262029</v>
      </c>
      <c r="BL266" s="8">
        <f t="shared" si="497"/>
        <v>0.42382491464754807</v>
      </c>
      <c r="BM266" s="8">
        <f t="shared" si="498"/>
        <v>0.52276386705283839</v>
      </c>
      <c r="BN266" s="8">
        <f t="shared" si="499"/>
        <v>0.47572264103424644</v>
      </c>
    </row>
    <row r="267" spans="1:66" x14ac:dyDescent="0.25">
      <c r="A267" t="s">
        <v>99</v>
      </c>
      <c r="B267" t="s">
        <v>101</v>
      </c>
      <c r="C267" t="s">
        <v>417</v>
      </c>
      <c r="D267" s="4" t="s">
        <v>498</v>
      </c>
      <c r="E267">
        <f>VLOOKUP(A267,home!$A$2:$E$405,3,FALSE)</f>
        <v>1.36466165413534</v>
      </c>
      <c r="F267">
        <f>VLOOKUP(B267,home!$B$2:$E$405,3,FALSE)</f>
        <v>0.73</v>
      </c>
      <c r="G267">
        <f>VLOOKUP(C267,away!$B$2:$E$405,4,FALSE)</f>
        <v>0.79</v>
      </c>
      <c r="H267">
        <f>VLOOKUP(A267,away!$A$2:$E$405,3,FALSE)</f>
        <v>1.29699248120301</v>
      </c>
      <c r="I267">
        <f>VLOOKUP(C267,away!$B$2:$E$405,3,FALSE)</f>
        <v>0.61</v>
      </c>
      <c r="J267">
        <f>VLOOKUP(B267,home!$B$2:$E$405,4,FALSE)</f>
        <v>0.84</v>
      </c>
      <c r="K267" s="3">
        <f t="shared" si="500"/>
        <v>0.78700037593985062</v>
      </c>
      <c r="L267" s="3">
        <f t="shared" si="501"/>
        <v>0.66457894736842227</v>
      </c>
      <c r="M267" s="5">
        <f t="shared" si="446"/>
        <v>0.23420011815632971</v>
      </c>
      <c r="N267" s="5">
        <f t="shared" si="447"/>
        <v>0.18431558103418891</v>
      </c>
      <c r="O267" s="5">
        <f t="shared" si="448"/>
        <v>0.15564446799789372</v>
      </c>
      <c r="P267" s="5">
        <f t="shared" si="449"/>
        <v>0.12249225482730039</v>
      </c>
      <c r="Q267" s="5">
        <f t="shared" si="450"/>
        <v>7.2528215782739325E-2</v>
      </c>
      <c r="R267" s="5">
        <f t="shared" si="451"/>
        <v>5.1719018352879141E-2</v>
      </c>
      <c r="S267" s="5">
        <f t="shared" si="452"/>
        <v>1.6016593640935758E-2</v>
      </c>
      <c r="T267" s="5">
        <f t="shared" si="453"/>
        <v>4.820072529940269E-2</v>
      </c>
      <c r="U267" s="5">
        <f t="shared" si="454"/>
        <v>4.0702886886955912E-2</v>
      </c>
      <c r="V267" s="5">
        <f t="shared" si="455"/>
        <v>9.3078455257996208E-4</v>
      </c>
      <c r="W267" s="5">
        <f t="shared" si="456"/>
        <v>1.9026577695754155E-2</v>
      </c>
      <c r="X267" s="5">
        <f t="shared" si="457"/>
        <v>1.2644662977067796E-2</v>
      </c>
      <c r="Y267" s="5">
        <f t="shared" si="458"/>
        <v>4.2016884055640878E-3</v>
      </c>
      <c r="Z267" s="5">
        <f t="shared" si="459"/>
        <v>1.1457123591961511E-2</v>
      </c>
      <c r="AA267" s="5">
        <f t="shared" si="460"/>
        <v>9.0167605740630406E-3</v>
      </c>
      <c r="AB267" s="5">
        <f t="shared" si="461"/>
        <v>3.5480969807736179E-3</v>
      </c>
      <c r="AC267" s="5">
        <f t="shared" si="462"/>
        <v>3.0426409341047664E-5</v>
      </c>
      <c r="AD267" s="5">
        <f t="shared" si="463"/>
        <v>3.743480949851823E-3</v>
      </c>
      <c r="AE267" s="5">
        <f t="shared" si="464"/>
        <v>2.4878386291462659E-3</v>
      </c>
      <c r="AF267" s="5">
        <f t="shared" si="465"/>
        <v>8.2668258869026204E-4</v>
      </c>
      <c r="AG267" s="5">
        <f t="shared" si="466"/>
        <v>1.8313194819985891E-4</v>
      </c>
      <c r="AH267" s="5">
        <f t="shared" si="467"/>
        <v>1.9035407841539243E-3</v>
      </c>
      <c r="AI267" s="5">
        <f t="shared" si="468"/>
        <v>1.4980873127459764E-3</v>
      </c>
      <c r="AJ267" s="5">
        <f t="shared" si="469"/>
        <v>5.8949763916090196E-4</v>
      </c>
      <c r="AK267" s="5">
        <f t="shared" si="470"/>
        <v>1.5464495454509475E-4</v>
      </c>
      <c r="AL267" s="5">
        <f t="shared" si="471"/>
        <v>6.365495484499418E-7</v>
      </c>
      <c r="AM267" s="5">
        <f t="shared" si="472"/>
        <v>5.8922418297141098E-4</v>
      </c>
      <c r="AN267" s="5">
        <f t="shared" si="473"/>
        <v>3.9158598728315894E-4</v>
      </c>
      <c r="AO267" s="5">
        <f t="shared" si="474"/>
        <v>1.3011990161643306E-4</v>
      </c>
      <c r="AP267" s="5">
        <f t="shared" si="475"/>
        <v>2.8824982415977254E-5</v>
      </c>
      <c r="AQ267" s="5">
        <f t="shared" si="476"/>
        <v>4.7891191179808601E-6</v>
      </c>
      <c r="AR267" s="5">
        <f t="shared" si="477"/>
        <v>2.5301062612117538E-4</v>
      </c>
      <c r="AS267" s="5">
        <f t="shared" si="478"/>
        <v>1.9911945787414199E-4</v>
      </c>
      <c r="AT267" s="5">
        <f t="shared" si="479"/>
        <v>7.8353544101944489E-5</v>
      </c>
      <c r="AU267" s="5">
        <f t="shared" si="480"/>
        <v>2.0554756221483328E-5</v>
      </c>
      <c r="AV267" s="5">
        <f t="shared" si="481"/>
        <v>4.0441502184148393E-6</v>
      </c>
      <c r="AW267" s="5">
        <f t="shared" si="482"/>
        <v>9.2480726540793259E-9</v>
      </c>
      <c r="AX267" s="5">
        <f t="shared" si="483"/>
        <v>7.7286608918558606E-5</v>
      </c>
      <c r="AY267" s="5">
        <f t="shared" si="484"/>
        <v>5.1363053200770594E-5</v>
      </c>
      <c r="AZ267" s="5">
        <f t="shared" si="485"/>
        <v>1.7067401914898194E-5</v>
      </c>
      <c r="BA267" s="5">
        <f t="shared" si="486"/>
        <v>3.7808786663056124E-6</v>
      </c>
      <c r="BB267" s="5">
        <f t="shared" si="487"/>
        <v>6.2817309104527696E-7</v>
      </c>
      <c r="BC267" s="5">
        <f t="shared" si="488"/>
        <v>8.3494122322407698E-8</v>
      </c>
      <c r="BD267" s="5">
        <f t="shared" si="489"/>
        <v>2.8024255930106007E-5</v>
      </c>
      <c r="BE267" s="5">
        <f t="shared" si="490"/>
        <v>2.2055099952428016E-5</v>
      </c>
      <c r="BF267" s="5">
        <f t="shared" si="491"/>
        <v>8.6786859769759136E-6</v>
      </c>
      <c r="BG267" s="5">
        <f t="shared" si="492"/>
        <v>2.2767097088479848E-6</v>
      </c>
      <c r="BH267" s="5">
        <f t="shared" si="493"/>
        <v>4.4794284919231786E-7</v>
      </c>
      <c r="BI267" s="5">
        <f t="shared" si="494"/>
        <v>7.0506238142784423E-8</v>
      </c>
      <c r="BJ267" s="8">
        <f t="shared" si="495"/>
        <v>0.34945333909392401</v>
      </c>
      <c r="BK267" s="8">
        <f t="shared" si="496"/>
        <v>0.37372217718923606</v>
      </c>
      <c r="BL267" s="8">
        <f t="shared" si="497"/>
        <v>0.26539363721836423</v>
      </c>
      <c r="BM267" s="8">
        <f t="shared" si="498"/>
        <v>0.17907526713702651</v>
      </c>
      <c r="BN267" s="8">
        <f t="shared" si="499"/>
        <v>0.8208996561513312</v>
      </c>
    </row>
    <row r="268" spans="1:66" x14ac:dyDescent="0.25">
      <c r="A268" t="s">
        <v>99</v>
      </c>
      <c r="B268" t="s">
        <v>119</v>
      </c>
      <c r="C268" t="s">
        <v>108</v>
      </c>
      <c r="D268" s="4" t="s">
        <v>498</v>
      </c>
      <c r="E268">
        <f>VLOOKUP(A268,home!$A$2:$E$405,3,FALSE)</f>
        <v>1.36466165413534</v>
      </c>
      <c r="F268">
        <f>VLOOKUP(B268,home!$B$2:$E$405,3,FALSE)</f>
        <v>0.8</v>
      </c>
      <c r="G268">
        <f>VLOOKUP(C268,away!$B$2:$E$405,4,FALSE)</f>
        <v>0.85</v>
      </c>
      <c r="H268">
        <f>VLOOKUP(A268,away!$A$2:$E$405,3,FALSE)</f>
        <v>1.29699248120301</v>
      </c>
      <c r="I268">
        <f>VLOOKUP(C268,away!$B$2:$E$405,3,FALSE)</f>
        <v>0.79</v>
      </c>
      <c r="J268">
        <f>VLOOKUP(B268,home!$B$2:$E$405,4,FALSE)</f>
        <v>1.33</v>
      </c>
      <c r="K268" s="3">
        <f t="shared" si="500"/>
        <v>0.92796992481203122</v>
      </c>
      <c r="L268" s="3">
        <f t="shared" si="501"/>
        <v>1.3627500000000028</v>
      </c>
      <c r="M268" s="5">
        <f t="shared" si="446"/>
        <v>0.10119358385185652</v>
      </c>
      <c r="N268" s="5">
        <f t="shared" si="447"/>
        <v>9.3904602398467263E-2</v>
      </c>
      <c r="O268" s="5">
        <f t="shared" si="448"/>
        <v>0.13790155639411775</v>
      </c>
      <c r="P268" s="5">
        <f t="shared" si="449"/>
        <v>0.12796849691851153</v>
      </c>
      <c r="Q268" s="5">
        <f t="shared" si="450"/>
        <v>4.3570323413604672E-2</v>
      </c>
      <c r="R268" s="5">
        <f t="shared" si="451"/>
        <v>9.3962672988042201E-2</v>
      </c>
      <c r="S268" s="5">
        <f t="shared" si="452"/>
        <v>4.0456952852754066E-2</v>
      </c>
      <c r="T268" s="5">
        <f t="shared" si="453"/>
        <v>5.9375458231889888E-2</v>
      </c>
      <c r="U268" s="5">
        <f t="shared" si="454"/>
        <v>8.7194534587850994E-2</v>
      </c>
      <c r="V268" s="5">
        <f t="shared" si="455"/>
        <v>5.684611008154726E-3</v>
      </c>
      <c r="W268" s="5">
        <f t="shared" si="456"/>
        <v>1.347731658071954E-2</v>
      </c>
      <c r="X268" s="5">
        <f t="shared" si="457"/>
        <v>1.8366213170375588E-2</v>
      </c>
      <c r="Y268" s="5">
        <f t="shared" si="458"/>
        <v>1.2514278498964696E-2</v>
      </c>
      <c r="Z268" s="5">
        <f t="shared" si="459"/>
        <v>4.2682544204818269E-2</v>
      </c>
      <c r="AA268" s="5">
        <f t="shared" si="460"/>
        <v>3.9608117336531405E-2</v>
      </c>
      <c r="AB268" s="5">
        <f t="shared" si="461"/>
        <v>1.8377570833363579E-2</v>
      </c>
      <c r="AC268" s="5">
        <f t="shared" si="462"/>
        <v>4.4929425030601781E-4</v>
      </c>
      <c r="AD268" s="5">
        <f t="shared" si="463"/>
        <v>3.1266361135195626E-3</v>
      </c>
      <c r="AE268" s="5">
        <f t="shared" si="464"/>
        <v>4.2608233636987928E-3</v>
      </c>
      <c r="AF268" s="5">
        <f t="shared" si="465"/>
        <v>2.9032185194402716E-3</v>
      </c>
      <c r="AG268" s="5">
        <f t="shared" si="466"/>
        <v>1.3187870124557466E-3</v>
      </c>
      <c r="AH268" s="5">
        <f t="shared" si="467"/>
        <v>1.4541409278779045E-2</v>
      </c>
      <c r="AI268" s="5">
        <f t="shared" si="468"/>
        <v>1.3493990475089562E-2</v>
      </c>
      <c r="AJ268" s="5">
        <f t="shared" si="469"/>
        <v>6.2610086632915634E-3</v>
      </c>
      <c r="AK268" s="5">
        <f t="shared" si="470"/>
        <v>1.9366759128407161E-3</v>
      </c>
      <c r="AL268" s="5">
        <f t="shared" si="471"/>
        <v>2.2726938881801751E-5</v>
      </c>
      <c r="AM268" s="5">
        <f t="shared" si="472"/>
        <v>5.8028485583546611E-4</v>
      </c>
      <c r="AN268" s="5">
        <f t="shared" si="473"/>
        <v>7.9078318728978316E-4</v>
      </c>
      <c r="AO268" s="5">
        <f t="shared" si="474"/>
        <v>5.388198942395772E-4</v>
      </c>
      <c r="AP268" s="5">
        <f t="shared" si="475"/>
        <v>2.447589369583285E-4</v>
      </c>
      <c r="AQ268" s="5">
        <f t="shared" si="476"/>
        <v>8.3386310334990674E-5</v>
      </c>
      <c r="AR268" s="5">
        <f t="shared" si="477"/>
        <v>3.9632610989312365E-3</v>
      </c>
      <c r="AS268" s="5">
        <f t="shared" si="478"/>
        <v>3.6777871039856674E-3</v>
      </c>
      <c r="AT268" s="5">
        <f t="shared" si="479"/>
        <v>1.7064379111801189E-3</v>
      </c>
      <c r="AU268" s="5">
        <f t="shared" si="480"/>
        <v>5.2784102004473825E-4</v>
      </c>
      <c r="AV268" s="5">
        <f t="shared" si="481"/>
        <v>1.2245514792090539E-4</v>
      </c>
      <c r="AW268" s="5">
        <f t="shared" si="482"/>
        <v>7.9834118636764211E-7</v>
      </c>
      <c r="AX268" s="5">
        <f t="shared" si="483"/>
        <v>8.9747815673199617E-5</v>
      </c>
      <c r="AY268" s="5">
        <f t="shared" si="484"/>
        <v>1.2230383580865304E-4</v>
      </c>
      <c r="AZ268" s="5">
        <f t="shared" si="485"/>
        <v>8.3334776124121147E-5</v>
      </c>
      <c r="BA268" s="5">
        <f t="shared" si="486"/>
        <v>3.785482205438212E-5</v>
      </c>
      <c r="BB268" s="5">
        <f t="shared" si="487"/>
        <v>1.2896664688652328E-5</v>
      </c>
      <c r="BC268" s="5">
        <f t="shared" si="488"/>
        <v>3.514985960892199E-6</v>
      </c>
      <c r="BD268" s="5">
        <f t="shared" si="489"/>
        <v>9.0015567709475876E-4</v>
      </c>
      <c r="BE268" s="5">
        <f t="shared" si="490"/>
        <v>8.3531739599274632E-4</v>
      </c>
      <c r="BF268" s="5">
        <f t="shared" si="491"/>
        <v>3.8757471057678525E-4</v>
      </c>
      <c r="BG268" s="5">
        <f t="shared" si="492"/>
        <v>1.1988589167766139E-4</v>
      </c>
      <c r="BH268" s="5">
        <f t="shared" si="493"/>
        <v>2.7812625471535687E-5</v>
      </c>
      <c r="BI268" s="5">
        <f t="shared" si="494"/>
        <v>5.1618559935292325E-6</v>
      </c>
      <c r="BJ268" s="8">
        <f t="shared" si="495"/>
        <v>0.25540534338810411</v>
      </c>
      <c r="BK268" s="8">
        <f t="shared" si="496"/>
        <v>0.27589796965627328</v>
      </c>
      <c r="BL268" s="8">
        <f t="shared" si="497"/>
        <v>0.42555122690877639</v>
      </c>
      <c r="BM268" s="8">
        <f t="shared" si="498"/>
        <v>0.40091434269874993</v>
      </c>
      <c r="BN268" s="8">
        <f t="shared" si="499"/>
        <v>0.59850123596459992</v>
      </c>
    </row>
    <row r="269" spans="1:66" x14ac:dyDescent="0.25">
      <c r="A269" t="s">
        <v>122</v>
      </c>
      <c r="B269" t="s">
        <v>136</v>
      </c>
      <c r="C269" t="s">
        <v>141</v>
      </c>
      <c r="D269" s="4" t="s">
        <v>498</v>
      </c>
      <c r="E269">
        <f>VLOOKUP(A269,home!$A$2:$E$405,3,FALSE)</f>
        <v>1.35943060498221</v>
      </c>
      <c r="F269">
        <f>VLOOKUP(B269,home!$B$2:$E$405,3,FALSE)</f>
        <v>1.59</v>
      </c>
      <c r="G269">
        <f>VLOOKUP(C269,away!$B$2:$E$405,4,FALSE)</f>
        <v>1.1399999999999999</v>
      </c>
      <c r="H269">
        <f>VLOOKUP(A269,away!$A$2:$E$405,3,FALSE)</f>
        <v>1.17437722419929</v>
      </c>
      <c r="I269">
        <f>VLOOKUP(C269,away!$B$2:$E$405,3,FALSE)</f>
        <v>0.47</v>
      </c>
      <c r="J269">
        <f>VLOOKUP(B269,home!$B$2:$E$405,4,FALSE)</f>
        <v>0.85</v>
      </c>
      <c r="K269" s="3">
        <f t="shared" si="500"/>
        <v>2.464103914590754</v>
      </c>
      <c r="L269" s="3">
        <f t="shared" si="501"/>
        <v>0.46916370106761635</v>
      </c>
      <c r="M269" s="5">
        <f t="shared" si="446"/>
        <v>5.3222841905419226E-2</v>
      </c>
      <c r="N269" s="5">
        <f t="shared" si="447"/>
        <v>0.13114661308478831</v>
      </c>
      <c r="O269" s="5">
        <f t="shared" si="448"/>
        <v>2.4970225489683105E-2</v>
      </c>
      <c r="P269" s="5">
        <f t="shared" si="449"/>
        <v>6.1529230377341967E-2</v>
      </c>
      <c r="Q269" s="5">
        <f t="shared" si="450"/>
        <v>0.16157944134377297</v>
      </c>
      <c r="R269" s="5">
        <f t="shared" si="451"/>
        <v>5.8575617036163274E-3</v>
      </c>
      <c r="S269" s="5">
        <f t="shared" si="452"/>
        <v>1.7782995304702724E-2</v>
      </c>
      <c r="T269" s="5">
        <f t="shared" si="453"/>
        <v>7.5807208717282346E-2</v>
      </c>
      <c r="U269" s="5">
        <f t="shared" si="454"/>
        <v>1.4433640723837878E-2</v>
      </c>
      <c r="V269" s="5">
        <f t="shared" si="455"/>
        <v>2.2842615349390975E-3</v>
      </c>
      <c r="W269" s="5">
        <f t="shared" si="456"/>
        <v>0.13271617797752602</v>
      </c>
      <c r="X269" s="5">
        <f t="shared" si="457"/>
        <v>6.2265613251484588E-2</v>
      </c>
      <c r="Y269" s="5">
        <f t="shared" si="458"/>
        <v>1.4606382781155659E-2</v>
      </c>
      <c r="Z269" s="5">
        <f t="shared" si="459"/>
        <v>9.160517760335229E-4</v>
      </c>
      <c r="AA269" s="5">
        <f t="shared" si="460"/>
        <v>2.257246767292016E-3</v>
      </c>
      <c r="AB269" s="5">
        <f t="shared" si="461"/>
        <v>2.7810452977407914E-3</v>
      </c>
      <c r="AC269" s="5">
        <f t="shared" si="462"/>
        <v>1.6504762005561192E-4</v>
      </c>
      <c r="AD269" s="5">
        <f t="shared" si="463"/>
        <v>8.1756613420986279E-2</v>
      </c>
      <c r="AE269" s="5">
        <f t="shared" si="464"/>
        <v>3.8357235339344271E-2</v>
      </c>
      <c r="AF269" s="5">
        <f t="shared" si="465"/>
        <v>8.9979112472641596E-3</v>
      </c>
      <c r="AG269" s="5">
        <f t="shared" si="466"/>
        <v>1.4071644475481286E-3</v>
      </c>
      <c r="AH269" s="5">
        <f t="shared" si="467"/>
        <v>1.0744456040336268E-4</v>
      </c>
      <c r="AI269" s="5">
        <f t="shared" si="468"/>
        <v>2.6475456189140869E-4</v>
      </c>
      <c r="AJ269" s="5">
        <f t="shared" si="469"/>
        <v>3.2619137618119018E-4</v>
      </c>
      <c r="AK269" s="5">
        <f t="shared" si="470"/>
        <v>2.679231489846053E-4</v>
      </c>
      <c r="AL269" s="5">
        <f t="shared" si="471"/>
        <v>7.632251622850481E-6</v>
      </c>
      <c r="AM269" s="5">
        <f t="shared" si="472"/>
        <v>4.029135823486707E-2</v>
      </c>
      <c r="AN269" s="5">
        <f t="shared" si="473"/>
        <v>1.8903242750511414E-2</v>
      </c>
      <c r="AO269" s="5">
        <f t="shared" si="474"/>
        <v>4.4343576655047606E-3</v>
      </c>
      <c r="AP269" s="5">
        <f t="shared" si="475"/>
        <v>6.9347988473525619E-4</v>
      </c>
      <c r="AQ269" s="5">
        <f t="shared" si="476"/>
        <v>8.1338897334584187E-5</v>
      </c>
      <c r="AR269" s="5">
        <f t="shared" si="477"/>
        <v>1.0081817523684942E-5</v>
      </c>
      <c r="AS269" s="5">
        <f t="shared" si="478"/>
        <v>2.4842646026301726E-5</v>
      </c>
      <c r="AT269" s="5">
        <f t="shared" si="479"/>
        <v>3.0607430661101263E-5</v>
      </c>
      <c r="AU269" s="5">
        <f t="shared" si="480"/>
        <v>2.5139963235861564E-5</v>
      </c>
      <c r="AV269" s="5">
        <f t="shared" si="481"/>
        <v>1.5486870455538531E-5</v>
      </c>
      <c r="AW269" s="5">
        <f t="shared" si="482"/>
        <v>2.450945201909178E-7</v>
      </c>
      <c r="AX269" s="5">
        <f t="shared" si="483"/>
        <v>1.6547015591785716E-2</v>
      </c>
      <c r="AY269" s="5">
        <f t="shared" si="484"/>
        <v>7.7632590766657386E-3</v>
      </c>
      <c r="AZ269" s="5">
        <f t="shared" si="485"/>
        <v>1.8211196803776316E-3</v>
      </c>
      <c r="BA269" s="5">
        <f t="shared" si="486"/>
        <v>2.8480108311101471E-4</v>
      </c>
      <c r="BB269" s="5">
        <f t="shared" si="487"/>
        <v>3.3404582555107365E-5</v>
      </c>
      <c r="BC269" s="5">
        <f t="shared" si="488"/>
        <v>3.1344435168345815E-6</v>
      </c>
      <c r="BD269" s="5">
        <f t="shared" si="489"/>
        <v>7.8833713715006244E-7</v>
      </c>
      <c r="BE269" s="5">
        <f t="shared" si="490"/>
        <v>1.9425446256687368E-6</v>
      </c>
      <c r="BF269" s="5">
        <f t="shared" si="491"/>
        <v>2.393315908188783E-6</v>
      </c>
      <c r="BG269" s="5">
        <f t="shared" si="492"/>
        <v>1.9657930327401018E-6</v>
      </c>
      <c r="BH269" s="5">
        <f t="shared" si="493"/>
        <v>1.2109795768125288E-6</v>
      </c>
      <c r="BI269" s="5">
        <f t="shared" si="494"/>
        <v>5.9679590314264163E-7</v>
      </c>
      <c r="BJ269" s="8">
        <f t="shared" si="495"/>
        <v>0.79949687350211796</v>
      </c>
      <c r="BK269" s="8">
        <f t="shared" si="496"/>
        <v>0.14275526807074723</v>
      </c>
      <c r="BL269" s="8">
        <f t="shared" si="497"/>
        <v>5.1381090123716867E-2</v>
      </c>
      <c r="BM269" s="8">
        <f t="shared" si="498"/>
        <v>0.54848035558584807</v>
      </c>
      <c r="BN269" s="8">
        <f t="shared" si="499"/>
        <v>0.43830591390462198</v>
      </c>
    </row>
    <row r="270" spans="1:66" x14ac:dyDescent="0.25">
      <c r="A270" t="s">
        <v>122</v>
      </c>
      <c r="B270" t="s">
        <v>124</v>
      </c>
      <c r="C270" t="s">
        <v>133</v>
      </c>
      <c r="D270" s="4" t="s">
        <v>498</v>
      </c>
      <c r="E270">
        <f>VLOOKUP(A270,home!$A$2:$E$405,3,FALSE)</f>
        <v>1.35943060498221</v>
      </c>
      <c r="F270">
        <f>VLOOKUP(B270,home!$B$2:$E$405,3,FALSE)</f>
        <v>0.8</v>
      </c>
      <c r="G270">
        <f>VLOOKUP(C270,away!$B$2:$E$405,4,FALSE)</f>
        <v>1.41</v>
      </c>
      <c r="H270">
        <f>VLOOKUP(A270,away!$A$2:$E$405,3,FALSE)</f>
        <v>1.17437722419929</v>
      </c>
      <c r="I270">
        <f>VLOOKUP(C270,away!$B$2:$E$405,3,FALSE)</f>
        <v>0.62</v>
      </c>
      <c r="J270">
        <f>VLOOKUP(B270,home!$B$2:$E$405,4,FALSE)</f>
        <v>1.28</v>
      </c>
      <c r="K270" s="3">
        <f t="shared" si="500"/>
        <v>1.5334377224199327</v>
      </c>
      <c r="L270" s="3">
        <f t="shared" si="501"/>
        <v>0.93198576512455666</v>
      </c>
      <c r="M270" s="5">
        <f t="shared" si="446"/>
        <v>8.4972849807522899E-2</v>
      </c>
      <c r="N270" s="5">
        <f t="shared" si="447"/>
        <v>0.13030057327637892</v>
      </c>
      <c r="O270" s="5">
        <f t="shared" si="448"/>
        <v>7.9193486442678263E-2</v>
      </c>
      <c r="P270" s="5">
        <f t="shared" si="449"/>
        <v>0.12143827948115436</v>
      </c>
      <c r="Q270" s="5">
        <f t="shared" si="450"/>
        <v>9.9903907157471064E-2</v>
      </c>
      <c r="R270" s="5">
        <f t="shared" si="451"/>
        <v>3.6903601027580342E-2</v>
      </c>
      <c r="S270" s="5">
        <f t="shared" si="452"/>
        <v>4.3388140319960598E-2</v>
      </c>
      <c r="T270" s="5">
        <f t="shared" si="453"/>
        <v>9.3109019351088326E-2</v>
      </c>
      <c r="U270" s="5">
        <f t="shared" si="454"/>
        <v>5.6589373908826686E-2</v>
      </c>
      <c r="V270" s="5">
        <f t="shared" si="455"/>
        <v>6.8897576922485005E-3</v>
      </c>
      <c r="W270" s="5">
        <f t="shared" si="456"/>
        <v>5.1065473284134924E-2</v>
      </c>
      <c r="X270" s="5">
        <f t="shared" si="457"/>
        <v>4.7592294190162088E-2</v>
      </c>
      <c r="Y270" s="5">
        <f t="shared" si="458"/>
        <v>2.21776703574256E-2</v>
      </c>
      <c r="Z270" s="5">
        <f t="shared" si="459"/>
        <v>1.1464543613180283E-2</v>
      </c>
      <c r="AA270" s="5">
        <f t="shared" si="460"/>
        <v>1.7580163646779161E-2</v>
      </c>
      <c r="AB270" s="5">
        <f t="shared" si="461"/>
        <v>1.347904305114337E-2</v>
      </c>
      <c r="AC270" s="5">
        <f t="shared" si="462"/>
        <v>6.1540268603730609E-4</v>
      </c>
      <c r="AD270" s="5">
        <f t="shared" si="463"/>
        <v>1.9576430761779954E-2</v>
      </c>
      <c r="AE270" s="5">
        <f t="shared" si="464"/>
        <v>1.8244954801925398E-2</v>
      </c>
      <c r="AF270" s="5">
        <f t="shared" si="465"/>
        <v>8.5020190803676964E-3</v>
      </c>
      <c r="AG270" s="5">
        <f t="shared" si="466"/>
        <v>2.6412535859066896E-3</v>
      </c>
      <c r="AH270" s="5">
        <f t="shared" si="467"/>
        <v>2.6711978627834182E-3</v>
      </c>
      <c r="AI270" s="5">
        <f t="shared" si="468"/>
        <v>4.096115566839597E-3</v>
      </c>
      <c r="AJ270" s="5">
        <f t="shared" si="469"/>
        <v>3.1405690627916726E-3</v>
      </c>
      <c r="AK270" s="5">
        <f t="shared" si="470"/>
        <v>1.6052890235832545E-3</v>
      </c>
      <c r="AL270" s="5">
        <f t="shared" si="471"/>
        <v>3.517991619663677E-5</v>
      </c>
      <c r="AM270" s="5">
        <f t="shared" si="472"/>
        <v>6.0038474800910699E-3</v>
      </c>
      <c r="AN270" s="5">
        <f t="shared" si="473"/>
        <v>5.5955003874238159E-3</v>
      </c>
      <c r="AO270" s="5">
        <f t="shared" si="474"/>
        <v>2.6074633549139688E-3</v>
      </c>
      <c r="AP270" s="5">
        <f t="shared" si="475"/>
        <v>8.1003957662124644E-4</v>
      </c>
      <c r="AQ270" s="5">
        <f t="shared" si="476"/>
        <v>1.8873633864963105E-4</v>
      </c>
      <c r="AR270" s="5">
        <f t="shared" si="477"/>
        <v>4.9790367678905704E-4</v>
      </c>
      <c r="AS270" s="5">
        <f t="shared" si="478"/>
        <v>7.6350428011992197E-4</v>
      </c>
      <c r="AT270" s="5">
        <f t="shared" si="479"/>
        <v>5.8539313218248189E-4</v>
      </c>
      <c r="AU270" s="5">
        <f t="shared" si="480"/>
        <v>2.9922130377805844E-4</v>
      </c>
      <c r="AV270" s="5">
        <f t="shared" si="481"/>
        <v>1.1470930864123724E-4</v>
      </c>
      <c r="AW270" s="5">
        <f t="shared" si="482"/>
        <v>1.3965861203143627E-6</v>
      </c>
      <c r="AX270" s="5">
        <f t="shared" si="483"/>
        <v>1.5344210342712499E-3</v>
      </c>
      <c r="AY270" s="5">
        <f t="shared" si="484"/>
        <v>1.4300585616485043E-3</v>
      </c>
      <c r="AZ270" s="5">
        <f t="shared" si="485"/>
        <v>6.6639711137545204E-4</v>
      </c>
      <c r="BA270" s="5">
        <f t="shared" si="486"/>
        <v>2.0702420724068174E-4</v>
      </c>
      <c r="BB270" s="5">
        <f t="shared" si="487"/>
        <v>4.8235903546127879E-5</v>
      </c>
      <c r="BC270" s="5">
        <f t="shared" si="488"/>
        <v>8.9910350945824635E-6</v>
      </c>
      <c r="BD270" s="5">
        <f t="shared" si="489"/>
        <v>7.7339856528429874E-5</v>
      </c>
      <c r="BE270" s="5">
        <f t="shared" si="490"/>
        <v>1.1859585344723987E-4</v>
      </c>
      <c r="BF270" s="5">
        <f t="shared" si="491"/>
        <v>9.0929677699291836E-5</v>
      </c>
      <c r="BG270" s="5">
        <f t="shared" si="492"/>
        <v>4.6478332623860189E-5</v>
      </c>
      <c r="BH270" s="5">
        <f t="shared" si="493"/>
        <v>1.7817907130152064E-5</v>
      </c>
      <c r="BI270" s="5">
        <f t="shared" si="494"/>
        <v>5.4645301855900496E-6</v>
      </c>
      <c r="BJ270" s="8">
        <f t="shared" si="495"/>
        <v>0.51221431083751712</v>
      </c>
      <c r="BK270" s="8">
        <f t="shared" si="496"/>
        <v>0.25876966846476884</v>
      </c>
      <c r="BL270" s="8">
        <f t="shared" si="497"/>
        <v>0.21787619745213108</v>
      </c>
      <c r="BM270" s="8">
        <f t="shared" si="498"/>
        <v>0.44618336119928304</v>
      </c>
      <c r="BN270" s="8">
        <f t="shared" si="499"/>
        <v>0.55271269719278593</v>
      </c>
    </row>
    <row r="271" spans="1:66" x14ac:dyDescent="0.25">
      <c r="A271" t="s">
        <v>122</v>
      </c>
      <c r="B271" t="s">
        <v>130</v>
      </c>
      <c r="C271" t="s">
        <v>127</v>
      </c>
      <c r="D271" s="4" t="s">
        <v>498</v>
      </c>
      <c r="E271">
        <f>VLOOKUP(A271,home!$A$2:$E$405,3,FALSE)</f>
        <v>1.35943060498221</v>
      </c>
      <c r="F271">
        <f>VLOOKUP(B271,home!$B$2:$E$405,3,FALSE)</f>
        <v>1.08</v>
      </c>
      <c r="G271">
        <f>VLOOKUP(C271,away!$B$2:$E$405,4,FALSE)</f>
        <v>0.94</v>
      </c>
      <c r="H271">
        <f>VLOOKUP(A271,away!$A$2:$E$405,3,FALSE)</f>
        <v>1.17437722419929</v>
      </c>
      <c r="I271">
        <f>VLOOKUP(C271,away!$B$2:$E$405,3,FALSE)</f>
        <v>0.67</v>
      </c>
      <c r="J271">
        <f>VLOOKUP(B271,home!$B$2:$E$405,4,FALSE)</f>
        <v>0.72</v>
      </c>
      <c r="K271" s="3">
        <f t="shared" si="500"/>
        <v>1.3800939501779397</v>
      </c>
      <c r="L271" s="3">
        <f t="shared" si="501"/>
        <v>0.56651957295373745</v>
      </c>
      <c r="M271" s="5">
        <f t="shared" si="446"/>
        <v>0.14275669617617068</v>
      </c>
      <c r="N271" s="5">
        <f t="shared" si="447"/>
        <v>0.19701765274012337</v>
      </c>
      <c r="O271" s="5">
        <f t="shared" si="448"/>
        <v>8.0874462554010637E-2</v>
      </c>
      <c r="P271" s="5">
        <f t="shared" si="449"/>
        <v>0.1116143564946824</v>
      </c>
      <c r="Q271" s="5">
        <f t="shared" si="450"/>
        <v>0.13595143531245124</v>
      </c>
      <c r="R271" s="5">
        <f t="shared" si="451"/>
        <v>2.2908482994480568E-2</v>
      </c>
      <c r="S271" s="5">
        <f t="shared" si="452"/>
        <v>2.1816427721800872E-2</v>
      </c>
      <c r="T271" s="5">
        <f t="shared" si="453"/>
        <v>7.7019149075657531E-2</v>
      </c>
      <c r="U271" s="5">
        <f t="shared" si="454"/>
        <v>3.161585878843684E-2</v>
      </c>
      <c r="V271" s="5">
        <f t="shared" si="455"/>
        <v>1.8952421274995199E-3</v>
      </c>
      <c r="W271" s="5">
        <f t="shared" si="456"/>
        <v>6.2541917797573815E-2</v>
      </c>
      <c r="X271" s="5">
        <f t="shared" si="457"/>
        <v>3.5431220562389266E-2</v>
      </c>
      <c r="Y271" s="5">
        <f t="shared" si="458"/>
        <v>1.0036239971117224E-2</v>
      </c>
      <c r="Z271" s="5">
        <f t="shared" si="459"/>
        <v>4.326034667683696E-3</v>
      </c>
      <c r="AA271" s="5">
        <f t="shared" si="460"/>
        <v>5.970334273130303E-3</v>
      </c>
      <c r="AB271" s="5">
        <f t="shared" si="461"/>
        <v>4.1198111054435698E-3</v>
      </c>
      <c r="AC271" s="5">
        <f t="shared" si="462"/>
        <v>9.2612218957413615E-5</v>
      </c>
      <c r="AD271" s="5">
        <f t="shared" si="463"/>
        <v>2.1578430596239418E-2</v>
      </c>
      <c r="AE271" s="5">
        <f t="shared" si="464"/>
        <v>1.2224603286393415E-2</v>
      </c>
      <c r="AF271" s="5">
        <f t="shared" si="465"/>
        <v>3.4627385166682264E-3</v>
      </c>
      <c r="AG271" s="5">
        <f t="shared" si="466"/>
        <v>6.5390304857111399E-4</v>
      </c>
      <c r="AH271" s="5">
        <f t="shared" si="467"/>
        <v>6.1269582812980758E-4</v>
      </c>
      <c r="AI271" s="5">
        <f t="shared" si="468"/>
        <v>8.455778057012102E-4</v>
      </c>
      <c r="AJ271" s="5">
        <f t="shared" si="469"/>
        <v>5.8348840702648886E-4</v>
      </c>
      <c r="AK271" s="5">
        <f t="shared" si="470"/>
        <v>2.6842294017874013E-4</v>
      </c>
      <c r="AL271" s="5">
        <f t="shared" si="471"/>
        <v>2.8963554073064384E-6</v>
      </c>
      <c r="AM271" s="5">
        <f t="shared" si="472"/>
        <v>5.9560523040409164E-3</v>
      </c>
      <c r="AN271" s="5">
        <f t="shared" si="473"/>
        <v>3.3742202077753831E-3</v>
      </c>
      <c r="AO271" s="5">
        <f t="shared" si="474"/>
        <v>9.557808955803906E-4</v>
      </c>
      <c r="AP271" s="5">
        <f t="shared" si="475"/>
        <v>1.8048952826718121E-4</v>
      </c>
      <c r="AQ271" s="5">
        <f t="shared" si="476"/>
        <v>2.5562712619136251E-5</v>
      </c>
      <c r="AR271" s="5">
        <f t="shared" si="477"/>
        <v>6.9420835780527058E-5</v>
      </c>
      <c r="AS271" s="5">
        <f t="shared" si="478"/>
        <v>9.5807275477001642E-5</v>
      </c>
      <c r="AT271" s="5">
        <f t="shared" si="479"/>
        <v>6.6111520634420644E-5</v>
      </c>
      <c r="AU271" s="5">
        <f t="shared" si="480"/>
        <v>3.0413369888209314E-5</v>
      </c>
      <c r="AV271" s="5">
        <f t="shared" si="481"/>
        <v>1.0493326946810402E-5</v>
      </c>
      <c r="AW271" s="5">
        <f t="shared" si="482"/>
        <v>6.2903226574678877E-8</v>
      </c>
      <c r="AX271" s="5">
        <f t="shared" si="483"/>
        <v>1.3699852919583724E-3</v>
      </c>
      <c r="AY271" s="5">
        <f t="shared" si="484"/>
        <v>7.7612348255315833E-4</v>
      </c>
      <c r="AZ271" s="5">
        <f t="shared" si="485"/>
        <v>2.1984457194769137E-4</v>
      </c>
      <c r="BA271" s="5">
        <f t="shared" si="486"/>
        <v>4.1515417672001109E-5</v>
      </c>
      <c r="BB271" s="5">
        <f t="shared" si="487"/>
        <v>5.8798241726345268E-6</v>
      </c>
      <c r="BC271" s="5">
        <f t="shared" si="488"/>
        <v>6.6620709586479531E-7</v>
      </c>
      <c r="BD271" s="5">
        <f t="shared" si="489"/>
        <v>6.5547103734126172E-6</v>
      </c>
      <c r="BE271" s="5">
        <f t="shared" si="490"/>
        <v>9.0461161315153364E-6</v>
      </c>
      <c r="BF271" s="5">
        <f t="shared" si="491"/>
        <v>6.2422450728556932E-6</v>
      </c>
      <c r="BG271" s="5">
        <f t="shared" si="492"/>
        <v>2.8716282201920643E-6</v>
      </c>
      <c r="BH271" s="5">
        <f t="shared" si="493"/>
        <v>9.907791834618285E-7</v>
      </c>
      <c r="BI271" s="5">
        <f t="shared" si="494"/>
        <v>2.7347367141158178E-7</v>
      </c>
      <c r="BJ271" s="8">
        <f t="shared" si="495"/>
        <v>0.56882341135086745</v>
      </c>
      <c r="BK271" s="8">
        <f t="shared" si="496"/>
        <v>0.27895435457707135</v>
      </c>
      <c r="BL271" s="8">
        <f t="shared" si="497"/>
        <v>0.14809735997791798</v>
      </c>
      <c r="BM271" s="8">
        <f t="shared" si="498"/>
        <v>0.30830201372229482</v>
      </c>
      <c r="BN271" s="8">
        <f t="shared" si="499"/>
        <v>0.69112308627191887</v>
      </c>
    </row>
    <row r="272" spans="1:66" x14ac:dyDescent="0.25">
      <c r="A272" t="s">
        <v>122</v>
      </c>
      <c r="B272" t="s">
        <v>137</v>
      </c>
      <c r="C272" t="s">
        <v>131</v>
      </c>
      <c r="D272" s="4" t="s">
        <v>498</v>
      </c>
      <c r="E272">
        <f>VLOOKUP(A272,home!$A$2:$E$405,3,FALSE)</f>
        <v>1.35943060498221</v>
      </c>
      <c r="F272">
        <f>VLOOKUP(B272,home!$B$2:$E$405,3,FALSE)</f>
        <v>1.19</v>
      </c>
      <c r="G272">
        <f>VLOOKUP(C272,away!$B$2:$E$405,4,FALSE)</f>
        <v>0.68</v>
      </c>
      <c r="H272">
        <f>VLOOKUP(A272,away!$A$2:$E$405,3,FALSE)</f>
        <v>1.17437722419929</v>
      </c>
      <c r="I272">
        <f>VLOOKUP(C272,away!$B$2:$E$405,3,FALSE)</f>
        <v>0.96</v>
      </c>
      <c r="J272">
        <f>VLOOKUP(B272,home!$B$2:$E$405,4,FALSE)</f>
        <v>0.79</v>
      </c>
      <c r="K272" s="3">
        <f t="shared" si="500"/>
        <v>1.1000512455516043</v>
      </c>
      <c r="L272" s="3">
        <f t="shared" si="501"/>
        <v>0.89064768683274154</v>
      </c>
      <c r="M272" s="5">
        <f t="shared" si="446"/>
        <v>0.13659991796641111</v>
      </c>
      <c r="N272" s="5">
        <f t="shared" si="447"/>
        <v>0.15026690990119751</v>
      </c>
      <c r="O272" s="5">
        <f t="shared" si="448"/>
        <v>0.1216624009583263</v>
      </c>
      <c r="P272" s="5">
        <f t="shared" si="449"/>
        <v>0.13383487571100552</v>
      </c>
      <c r="Q272" s="5">
        <f t="shared" si="450"/>
        <v>8.2650650701001513E-2</v>
      </c>
      <c r="R272" s="5">
        <f t="shared" si="451"/>
        <v>5.4179167994025411E-2</v>
      </c>
      <c r="S272" s="5">
        <f t="shared" si="452"/>
        <v>3.2781450793009759E-2</v>
      </c>
      <c r="T272" s="5">
        <f t="shared" si="453"/>
        <v>7.3612610862067898E-2</v>
      </c>
      <c r="U272" s="5">
        <f t="shared" si="454"/>
        <v>5.9599861234777264E-2</v>
      </c>
      <c r="V272" s="5">
        <f t="shared" si="455"/>
        <v>3.5686546504431799E-3</v>
      </c>
      <c r="W272" s="5">
        <f t="shared" si="456"/>
        <v>3.0306650416429114E-2</v>
      </c>
      <c r="X272" s="5">
        <f t="shared" si="457"/>
        <v>2.699254808904113E-2</v>
      </c>
      <c r="Y272" s="5">
        <f t="shared" si="458"/>
        <v>1.2020425258613009E-2</v>
      </c>
      <c r="Z272" s="5">
        <f t="shared" si="459"/>
        <v>1.6084850216133751E-2</v>
      </c>
      <c r="AA272" s="5">
        <f t="shared" si="460"/>
        <v>1.7694159514768923E-2</v>
      </c>
      <c r="AB272" s="5">
        <f t="shared" si="461"/>
        <v>9.732241106605163E-3</v>
      </c>
      <c r="AC272" s="5">
        <f t="shared" si="462"/>
        <v>2.1852614312834232E-4</v>
      </c>
      <c r="AD272" s="5">
        <f t="shared" si="463"/>
        <v>8.3347171347724677E-3</v>
      </c>
      <c r="AE272" s="5">
        <f t="shared" si="464"/>
        <v>7.4232965364903125E-3</v>
      </c>
      <c r="AF272" s="5">
        <f t="shared" si="465"/>
        <v>3.3057709444492991E-3</v>
      </c>
      <c r="AG272" s="5">
        <f t="shared" si="466"/>
        <v>9.814257482908856E-4</v>
      </c>
      <c r="AH272" s="5">
        <f t="shared" si="467"/>
        <v>3.5814836595126605E-3</v>
      </c>
      <c r="AI272" s="5">
        <f t="shared" si="468"/>
        <v>3.9398155605696195E-3</v>
      </c>
      <c r="AJ272" s="5">
        <f t="shared" si="469"/>
        <v>2.1669995073241013E-3</v>
      </c>
      <c r="AK272" s="5">
        <f t="shared" si="470"/>
        <v>7.9460350238053068E-4</v>
      </c>
      <c r="AL272" s="5">
        <f t="shared" si="471"/>
        <v>8.5641103276148618E-6</v>
      </c>
      <c r="AM272" s="5">
        <f t="shared" si="472"/>
        <v>1.8337231930853498E-3</v>
      </c>
      <c r="AN272" s="5">
        <f t="shared" si="473"/>
        <v>1.6332013202130153E-3</v>
      </c>
      <c r="AO272" s="5">
        <f t="shared" si="474"/>
        <v>7.2730348898995074E-4</v>
      </c>
      <c r="AP272" s="5">
        <f t="shared" si="475"/>
        <v>2.1592372336476072E-4</v>
      </c>
      <c r="AQ272" s="5">
        <f t="shared" si="476"/>
        <v>4.8077991186784214E-5</v>
      </c>
      <c r="AR272" s="5">
        <f t="shared" si="477"/>
        <v>6.3796802735484293E-4</v>
      </c>
      <c r="AS272" s="5">
        <f t="shared" si="478"/>
        <v>7.0179752311379478E-4</v>
      </c>
      <c r="AT272" s="5">
        <f t="shared" si="479"/>
        <v>3.8600661971318045E-4</v>
      </c>
      <c r="AU272" s="5">
        <f t="shared" si="480"/>
        <v>1.4154235426888295E-4</v>
      </c>
      <c r="AV272" s="5">
        <f t="shared" si="481"/>
        <v>3.8925960777947751E-5</v>
      </c>
      <c r="AW272" s="5">
        <f t="shared" si="482"/>
        <v>2.3307656775572188E-7</v>
      </c>
      <c r="AX272" s="5">
        <f t="shared" si="483"/>
        <v>3.3619824709173402E-4</v>
      </c>
      <c r="AY272" s="5">
        <f t="shared" si="484"/>
        <v>2.9943419108947536E-4</v>
      </c>
      <c r="AZ272" s="5">
        <f t="shared" si="485"/>
        <v>1.3334518482623715E-4</v>
      </c>
      <c r="BA272" s="5">
        <f t="shared" si="486"/>
        <v>3.9587860138590845E-5</v>
      </c>
      <c r="BB272" s="5">
        <f t="shared" si="487"/>
        <v>8.8147090147735049E-6</v>
      </c>
      <c r="BC272" s="5">
        <f t="shared" si="488"/>
        <v>1.5701600388223478E-6</v>
      </c>
      <c r="BD272" s="5">
        <f t="shared" si="489"/>
        <v>9.4700791306139644E-5</v>
      </c>
      <c r="BE272" s="5">
        <f t="shared" si="490"/>
        <v>1.0417572343104144E-4</v>
      </c>
      <c r="BF272" s="5">
        <f t="shared" si="491"/>
        <v>5.72993171582783E-5</v>
      </c>
      <c r="BG272" s="5">
        <f t="shared" si="492"/>
        <v>2.1010728403073498E-5</v>
      </c>
      <c r="BH272" s="5">
        <f t="shared" si="493"/>
        <v>5.7782194874368632E-6</v>
      </c>
      <c r="BI272" s="5">
        <f t="shared" si="494"/>
        <v>1.2712675088450946E-6</v>
      </c>
      <c r="BJ272" s="8">
        <f t="shared" si="495"/>
        <v>0.40117218566139257</v>
      </c>
      <c r="BK272" s="8">
        <f t="shared" si="496"/>
        <v>0.30731142356541502</v>
      </c>
      <c r="BL272" s="8">
        <f t="shared" si="497"/>
        <v>0.27554120957081318</v>
      </c>
      <c r="BM272" s="8">
        <f t="shared" si="498"/>
        <v>0.32061654466726552</v>
      </c>
      <c r="BN272" s="8">
        <f t="shared" si="499"/>
        <v>0.67919392323196748</v>
      </c>
    </row>
    <row r="273" spans="1:66" x14ac:dyDescent="0.25">
      <c r="A273" t="s">
        <v>122</v>
      </c>
      <c r="B273" t="s">
        <v>138</v>
      </c>
      <c r="C273" t="s">
        <v>129</v>
      </c>
      <c r="D273" s="4" t="s">
        <v>498</v>
      </c>
      <c r="E273">
        <f>VLOOKUP(A273,home!$A$2:$E$405,3,FALSE)</f>
        <v>1.35943060498221</v>
      </c>
      <c r="F273">
        <f>VLOOKUP(B273,home!$B$2:$E$405,3,FALSE)</f>
        <v>1.04</v>
      </c>
      <c r="G273">
        <f>VLOOKUP(C273,away!$B$2:$E$405,4,FALSE)</f>
        <v>1.35</v>
      </c>
      <c r="H273">
        <f>VLOOKUP(A273,away!$A$2:$E$405,3,FALSE)</f>
        <v>1.17437722419929</v>
      </c>
      <c r="I273">
        <f>VLOOKUP(C273,away!$B$2:$E$405,3,FALSE)</f>
        <v>0.61</v>
      </c>
      <c r="J273">
        <f>VLOOKUP(B273,home!$B$2:$E$405,4,FALSE)</f>
        <v>0.99</v>
      </c>
      <c r="K273" s="3">
        <f t="shared" si="500"/>
        <v>1.908640569395023</v>
      </c>
      <c r="L273" s="3">
        <f t="shared" si="501"/>
        <v>0.70920640569395121</v>
      </c>
      <c r="M273" s="5">
        <f t="shared" si="446"/>
        <v>7.2959778065289804E-2</v>
      </c>
      <c r="N273" s="5">
        <f t="shared" si="447"/>
        <v>0.13925399234946925</v>
      </c>
      <c r="O273" s="5">
        <f t="shared" si="448"/>
        <v>5.1743541961912561E-2</v>
      </c>
      <c r="P273" s="5">
        <f t="shared" si="449"/>
        <v>9.875982339270005E-2</v>
      </c>
      <c r="Q273" s="5">
        <f t="shared" si="450"/>
        <v>0.1328929096242106</v>
      </c>
      <c r="R273" s="5">
        <f t="shared" si="451"/>
        <v>1.8348425706341071E-2</v>
      </c>
      <c r="S273" s="5">
        <f t="shared" si="452"/>
        <v>3.3420820948184458E-2</v>
      </c>
      <c r="T273" s="5">
        <f t="shared" si="453"/>
        <v>9.4248502776797485E-2</v>
      </c>
      <c r="U273" s="5">
        <f t="shared" si="454"/>
        <v>3.5020549687653099E-2</v>
      </c>
      <c r="V273" s="5">
        <f t="shared" si="455"/>
        <v>5.0265661772163116E-3</v>
      </c>
      <c r="W273" s="5">
        <f t="shared" si="456"/>
        <v>8.454826623123822E-2</v>
      </c>
      <c r="X273" s="5">
        <f t="shared" si="457"/>
        <v>5.9962172001511722E-2</v>
      </c>
      <c r="Y273" s="5">
        <f t="shared" si="458"/>
        <v>2.1262778241397298E-2</v>
      </c>
      <c r="Z273" s="5">
        <f t="shared" si="459"/>
        <v>4.3376070151122173E-3</v>
      </c>
      <c r="AA273" s="5">
        <f t="shared" si="460"/>
        <v>8.2789327231356288E-3</v>
      </c>
      <c r="AB273" s="5">
        <f t="shared" si="461"/>
        <v>7.9007534333343388E-3</v>
      </c>
      <c r="AC273" s="5">
        <f t="shared" si="462"/>
        <v>4.2525381886558672E-4</v>
      </c>
      <c r="AD273" s="5">
        <f t="shared" si="463"/>
        <v>4.0343062750238148E-2</v>
      </c>
      <c r="AE273" s="5">
        <f t="shared" si="464"/>
        <v>2.8611558527781925E-2</v>
      </c>
      <c r="AF273" s="5">
        <f t="shared" si="465"/>
        <v>1.0145750292395167E-2</v>
      </c>
      <c r="AG273" s="5">
        <f t="shared" si="466"/>
        <v>2.3984770326459775E-3</v>
      </c>
      <c r="AH273" s="5">
        <f t="shared" si="467"/>
        <v>7.6906467012515076E-4</v>
      </c>
      <c r="AI273" s="5">
        <f t="shared" si="468"/>
        <v>1.4678680298892632E-3</v>
      </c>
      <c r="AJ273" s="5">
        <f t="shared" si="469"/>
        <v>1.4008162361822973E-3</v>
      </c>
      <c r="AK273" s="5">
        <f t="shared" si="470"/>
        <v>8.912182328815909E-4</v>
      </c>
      <c r="AL273" s="5">
        <f t="shared" si="471"/>
        <v>2.3025284978610389E-5</v>
      </c>
      <c r="AM273" s="5">
        <f t="shared" si="472"/>
        <v>1.540008125175074E-2</v>
      </c>
      <c r="AN273" s="5">
        <f t="shared" si="473"/>
        <v>1.0921836271948945E-2</v>
      </c>
      <c r="AO273" s="5">
        <f t="shared" si="474"/>
        <v>3.8729181230033674E-3</v>
      </c>
      <c r="AP273" s="5">
        <f t="shared" si="475"/>
        <v>9.1556611385406087E-4</v>
      </c>
      <c r="AQ273" s="5">
        <f t="shared" si="476"/>
        <v>1.6233133819540431E-4</v>
      </c>
      <c r="AR273" s="5">
        <f t="shared" si="477"/>
        <v>1.0908511808913252E-4</v>
      </c>
      <c r="AS273" s="5">
        <f t="shared" si="478"/>
        <v>2.0820428190216521E-4</v>
      </c>
      <c r="AT273" s="5">
        <f t="shared" si="479"/>
        <v>1.9869356958011528E-4</v>
      </c>
      <c r="AU273" s="5">
        <f t="shared" si="480"/>
        <v>1.264115359261736E-4</v>
      </c>
      <c r="AV273" s="5">
        <f t="shared" si="481"/>
        <v>6.0318546477057881E-5</v>
      </c>
      <c r="AW273" s="5">
        <f t="shared" si="482"/>
        <v>8.6576358248118509E-7</v>
      </c>
      <c r="AX273" s="5">
        <f t="shared" si="483"/>
        <v>4.8988699748451891E-3</v>
      </c>
      <c r="AY273" s="5">
        <f t="shared" si="484"/>
        <v>3.4743099668219737E-3</v>
      </c>
      <c r="AZ273" s="5">
        <f t="shared" si="485"/>
        <v>1.2320014419182413E-3</v>
      </c>
      <c r="BA273" s="5">
        <f t="shared" si="486"/>
        <v>2.9124777147753372E-4</v>
      </c>
      <c r="BB273" s="5">
        <f t="shared" si="487"/>
        <v>5.163869629398873E-5</v>
      </c>
      <c r="BC273" s="5">
        <f t="shared" si="488"/>
        <v>7.3244988386762636E-6</v>
      </c>
      <c r="BD273" s="5">
        <f t="shared" si="489"/>
        <v>1.2893977419115642E-5</v>
      </c>
      <c r="BE273" s="5">
        <f t="shared" si="490"/>
        <v>2.460996840298745E-5</v>
      </c>
      <c r="BF273" s="5">
        <f t="shared" si="491"/>
        <v>2.3485792052735749E-5</v>
      </c>
      <c r="BG273" s="5">
        <f t="shared" si="492"/>
        <v>1.4941978505408888E-5</v>
      </c>
      <c r="BH273" s="5">
        <f t="shared" si="493"/>
        <v>7.129716590612957E-6</v>
      </c>
      <c r="BI273" s="5">
        <f t="shared" si="494"/>
        <v>2.721613266626532E-6</v>
      </c>
      <c r="BJ273" s="8">
        <f t="shared" si="495"/>
        <v>0.65489559527663399</v>
      </c>
      <c r="BK273" s="8">
        <f t="shared" si="496"/>
        <v>0.21408957765405678</v>
      </c>
      <c r="BL273" s="8">
        <f t="shared" si="497"/>
        <v>0.12660966677966709</v>
      </c>
      <c r="BM273" s="8">
        <f t="shared" si="498"/>
        <v>0.48250053142230726</v>
      </c>
      <c r="BN273" s="8">
        <f t="shared" si="499"/>
        <v>0.51395847109992343</v>
      </c>
    </row>
    <row r="274" spans="1:66" x14ac:dyDescent="0.25">
      <c r="A274" t="s">
        <v>122</v>
      </c>
      <c r="B274" t="s">
        <v>144</v>
      </c>
      <c r="C274" t="s">
        <v>139</v>
      </c>
      <c r="D274" s="4" t="s">
        <v>498</v>
      </c>
      <c r="E274">
        <f>VLOOKUP(A274,home!$A$2:$E$405,3,FALSE)</f>
        <v>1.35943060498221</v>
      </c>
      <c r="F274">
        <f>VLOOKUP(B274,home!$B$2:$E$405,3,FALSE)</f>
        <v>1.08</v>
      </c>
      <c r="G274">
        <f>VLOOKUP(C274,away!$B$2:$E$405,4,FALSE)</f>
        <v>0.85</v>
      </c>
      <c r="H274">
        <f>VLOOKUP(A274,away!$A$2:$E$405,3,FALSE)</f>
        <v>1.17437722419929</v>
      </c>
      <c r="I274">
        <f>VLOOKUP(C274,away!$B$2:$E$405,3,FALSE)</f>
        <v>1.08</v>
      </c>
      <c r="J274">
        <f>VLOOKUP(B274,home!$B$2:$E$405,4,FALSE)</f>
        <v>1.64</v>
      </c>
      <c r="K274" s="3">
        <f t="shared" si="500"/>
        <v>1.2479572953736688</v>
      </c>
      <c r="L274" s="3">
        <f t="shared" si="501"/>
        <v>2.0800569395017825</v>
      </c>
      <c r="M274" s="5">
        <f t="shared" si="446"/>
        <v>3.5864252384949273E-2</v>
      </c>
      <c r="N274" s="5">
        <f t="shared" si="447"/>
        <v>4.4757055406919939E-2</v>
      </c>
      <c r="O274" s="5">
        <f t="shared" si="448"/>
        <v>7.4599687053357081E-2</v>
      </c>
      <c r="P274" s="5">
        <f t="shared" si="449"/>
        <v>9.3097223690829595E-2</v>
      </c>
      <c r="Q274" s="5">
        <f t="shared" si="450"/>
        <v>2.7927446907254624E-2</v>
      </c>
      <c r="R274" s="5">
        <f t="shared" si="451"/>
        <v>7.7585798369998363E-2</v>
      </c>
      <c r="S274" s="5">
        <f t="shared" si="452"/>
        <v>6.0415960758864053E-2</v>
      </c>
      <c r="T274" s="5">
        <f t="shared" si="453"/>
        <v>5.8090679742002577E-2</v>
      </c>
      <c r="U274" s="5">
        <f t="shared" si="454"/>
        <v>9.6823763093229959E-2</v>
      </c>
      <c r="V274" s="5">
        <f t="shared" si="455"/>
        <v>1.7425454903590678E-2</v>
      </c>
      <c r="W274" s="5">
        <f t="shared" si="456"/>
        <v>1.161742036968974E-2</v>
      </c>
      <c r="X274" s="5">
        <f t="shared" si="457"/>
        <v>2.4164895859082505E-2</v>
      </c>
      <c r="Y274" s="5">
        <f t="shared" si="458"/>
        <v>2.5132179662011235E-2</v>
      </c>
      <c r="Z274" s="5">
        <f t="shared" si="459"/>
        <v>5.3794292768767057E-2</v>
      </c>
      <c r="AA274" s="5">
        <f t="shared" si="460"/>
        <v>6.7132980110249846E-2</v>
      </c>
      <c r="AB274" s="5">
        <f t="shared" si="461"/>
        <v>4.1889546144380847E-2</v>
      </c>
      <c r="AC274" s="5">
        <f t="shared" si="462"/>
        <v>2.827086453074302E-3</v>
      </c>
      <c r="AD274" s="5">
        <f t="shared" si="463"/>
        <v>3.6245111259442437E-3</v>
      </c>
      <c r="AE274" s="5">
        <f t="shared" si="464"/>
        <v>7.5391895198217438E-3</v>
      </c>
      <c r="AF274" s="5">
        <f t="shared" si="465"/>
        <v>7.8409717394621672E-3</v>
      </c>
      <c r="AG274" s="5">
        <f t="shared" si="466"/>
        <v>5.4365558930352135E-3</v>
      </c>
      <c r="AH274" s="5">
        <f t="shared" si="467"/>
        <v>2.797379799481612E-2</v>
      </c>
      <c r="AI274" s="5">
        <f t="shared" si="468"/>
        <v>3.4910105286940087E-2</v>
      </c>
      <c r="AJ274" s="5">
        <f t="shared" si="469"/>
        <v>2.1783160287549883E-2</v>
      </c>
      <c r="AK274" s="5">
        <f t="shared" si="470"/>
        <v>9.0614845990472891E-3</v>
      </c>
      <c r="AL274" s="5">
        <f t="shared" si="471"/>
        <v>2.9354455471724666E-4</v>
      </c>
      <c r="AM274" s="5">
        <f t="shared" si="472"/>
        <v>9.0464702035702885E-4</v>
      </c>
      <c r="AN274" s="5">
        <f t="shared" si="473"/>
        <v>1.8817173124932481E-3</v>
      </c>
      <c r="AO274" s="5">
        <f t="shared" si="474"/>
        <v>1.9570395770161131E-3</v>
      </c>
      <c r="AP274" s="5">
        <f t="shared" si="475"/>
        <v>1.3569179176839996E-3</v>
      </c>
      <c r="AQ274" s="5">
        <f t="shared" si="476"/>
        <v>7.0561663275322802E-4</v>
      </c>
      <c r="AR274" s="5">
        <f t="shared" si="477"/>
        <v>1.1637418528667669E-2</v>
      </c>
      <c r="AS274" s="5">
        <f t="shared" si="478"/>
        <v>1.4523001352167523E-2</v>
      </c>
      <c r="AT274" s="5">
        <f t="shared" si="479"/>
        <v>9.0620427440795594E-3</v>
      </c>
      <c r="AU274" s="5">
        <f t="shared" si="480"/>
        <v>3.7696807844873692E-3</v>
      </c>
      <c r="AV274" s="5">
        <f t="shared" si="481"/>
        <v>1.1761001590577368E-3</v>
      </c>
      <c r="AW274" s="5">
        <f t="shared" si="482"/>
        <v>2.1166374481885223E-5</v>
      </c>
      <c r="AX274" s="5">
        <f t="shared" si="483"/>
        <v>1.8816014146543465E-4</v>
      </c>
      <c r="AY274" s="5">
        <f t="shared" si="484"/>
        <v>3.913838079928144E-4</v>
      </c>
      <c r="AZ274" s="5">
        <f t="shared" si="485"/>
        <v>4.0705030291204354E-4</v>
      </c>
      <c r="BA274" s="5">
        <f t="shared" si="486"/>
        <v>2.8222926909949957E-4</v>
      </c>
      <c r="BB274" s="5">
        <f t="shared" si="487"/>
        <v>1.4676323743023254E-4</v>
      </c>
      <c r="BC274" s="5">
        <f t="shared" si="488"/>
        <v>6.1055178096100615E-5</v>
      </c>
      <c r="BD274" s="5">
        <f t="shared" si="489"/>
        <v>4.0344155280736356E-3</v>
      </c>
      <c r="BE274" s="5">
        <f t="shared" si="490"/>
        <v>5.0347782908283061E-3</v>
      </c>
      <c r="BF274" s="5">
        <f t="shared" si="491"/>
        <v>3.1415941493140778E-3</v>
      </c>
      <c r="BG274" s="5">
        <f t="shared" si="492"/>
        <v>1.3068584459132461E-3</v>
      </c>
      <c r="BH274" s="5">
        <f t="shared" si="493"/>
        <v>4.0772588289953273E-4</v>
      </c>
      <c r="BI274" s="5">
        <f t="shared" si="494"/>
        <v>1.0176489801542829E-4</v>
      </c>
      <c r="BJ274" s="8">
        <f t="shared" si="495"/>
        <v>0.22441348662252372</v>
      </c>
      <c r="BK274" s="8">
        <f t="shared" si="496"/>
        <v>0.21031490655401797</v>
      </c>
      <c r="BL274" s="8">
        <f t="shared" si="497"/>
        <v>0.50595570370307352</v>
      </c>
      <c r="BM274" s="8">
        <f t="shared" si="498"/>
        <v>0.64027670840156226</v>
      </c>
      <c r="BN274" s="8">
        <f t="shared" si="499"/>
        <v>0.35383146381330882</v>
      </c>
    </row>
    <row r="275" spans="1:66" x14ac:dyDescent="0.25">
      <c r="A275" t="s">
        <v>122</v>
      </c>
      <c r="B275" t="s">
        <v>132</v>
      </c>
      <c r="C275" t="s">
        <v>143</v>
      </c>
      <c r="D275" s="4" t="s">
        <v>498</v>
      </c>
      <c r="E275">
        <f>VLOOKUP(A275,home!$A$2:$E$405,3,FALSE)</f>
        <v>1.35943060498221</v>
      </c>
      <c r="F275">
        <f>VLOOKUP(B275,home!$B$2:$E$405,3,FALSE)</f>
        <v>0.91</v>
      </c>
      <c r="G275">
        <f>VLOOKUP(C275,away!$B$2:$E$405,4,FALSE)</f>
        <v>1.1000000000000001</v>
      </c>
      <c r="H275">
        <f>VLOOKUP(A275,away!$A$2:$E$405,3,FALSE)</f>
        <v>1.17437722419929</v>
      </c>
      <c r="I275">
        <f>VLOOKUP(C275,away!$B$2:$E$405,3,FALSE)</f>
        <v>1.1000000000000001</v>
      </c>
      <c r="J275">
        <f>VLOOKUP(B275,home!$B$2:$E$405,4,FALSE)</f>
        <v>1.1100000000000001</v>
      </c>
      <c r="K275" s="3">
        <f t="shared" si="500"/>
        <v>1.3607900355871925</v>
      </c>
      <c r="L275" s="3">
        <f t="shared" si="501"/>
        <v>1.4339145907473332</v>
      </c>
      <c r="M275" s="5">
        <f t="shared" si="446"/>
        <v>6.1132928723299493E-2</v>
      </c>
      <c r="N275" s="5">
        <f t="shared" si="447"/>
        <v>8.318908025292801E-2</v>
      </c>
      <c r="O275" s="5">
        <f t="shared" si="448"/>
        <v>8.7659398471455888E-2</v>
      </c>
      <c r="P275" s="5">
        <f t="shared" si="449"/>
        <v>0.11928603596552434</v>
      </c>
      <c r="Q275" s="5">
        <f t="shared" si="450"/>
        <v>5.6601435738923865E-2</v>
      </c>
      <c r="R275" s="5">
        <f t="shared" si="451"/>
        <v>6.2848045242177547E-2</v>
      </c>
      <c r="S275" s="5">
        <f t="shared" si="452"/>
        <v>5.8189418835029712E-2</v>
      </c>
      <c r="T275" s="5">
        <f t="shared" si="453"/>
        <v>8.1161624563290499E-2</v>
      </c>
      <c r="U275" s="5">
        <f t="shared" si="454"/>
        <v>8.5522993721688256E-2</v>
      </c>
      <c r="V275" s="5">
        <f t="shared" si="455"/>
        <v>1.261583251254106E-2</v>
      </c>
      <c r="W275" s="5">
        <f t="shared" si="456"/>
        <v>2.567422325115214E-2</v>
      </c>
      <c r="X275" s="5">
        <f t="shared" si="457"/>
        <v>3.6814643325931491E-2</v>
      </c>
      <c r="Y275" s="5">
        <f t="shared" si="458"/>
        <v>2.6394527109106048E-2</v>
      </c>
      <c r="Z275" s="5">
        <f t="shared" si="459"/>
        <v>3.0039576357568955E-2</v>
      </c>
      <c r="AA275" s="5">
        <f t="shared" si="460"/>
        <v>4.0877556180640442E-2</v>
      </c>
      <c r="AB275" s="5">
        <f t="shared" si="461"/>
        <v>2.7812885564885585E-2</v>
      </c>
      <c r="AC275" s="5">
        <f t="shared" si="462"/>
        <v>1.5385454719884519E-3</v>
      </c>
      <c r="AD275" s="5">
        <f t="shared" si="463"/>
        <v>8.7343067929022099E-3</v>
      </c>
      <c r="AE275" s="5">
        <f t="shared" si="464"/>
        <v>1.2524249950406026E-2</v>
      </c>
      <c r="AF275" s="5">
        <f t="shared" si="465"/>
        <v>8.9793523710268823E-3</v>
      </c>
      <c r="AG275" s="5">
        <f t="shared" si="466"/>
        <v>4.2918747934257012E-3</v>
      </c>
      <c r="AH275" s="5">
        <f t="shared" si="467"/>
        <v>1.0768546709746684E-2</v>
      </c>
      <c r="AI275" s="5">
        <f t="shared" si="468"/>
        <v>1.4653731060378533E-2</v>
      </c>
      <c r="AJ275" s="5">
        <f t="shared" si="469"/>
        <v>9.9703256055688281E-3</v>
      </c>
      <c r="AK275" s="5">
        <f t="shared" si="470"/>
        <v>4.5225065785393015E-3</v>
      </c>
      <c r="AL275" s="5">
        <f t="shared" si="471"/>
        <v>1.2008388561712183E-4</v>
      </c>
      <c r="AM275" s="5">
        <f t="shared" si="472"/>
        <v>2.3771115303085708E-3</v>
      </c>
      <c r="AN275" s="5">
        <f t="shared" si="473"/>
        <v>3.4085749071431815E-3</v>
      </c>
      <c r="AO275" s="5">
        <f t="shared" si="474"/>
        <v>2.4438026465039226E-3</v>
      </c>
      <c r="AP275" s="5">
        <f t="shared" si="475"/>
        <v>1.1680680905763068E-3</v>
      </c>
      <c r="AQ275" s="5">
        <f t="shared" si="476"/>
        <v>4.1872746951593582E-4</v>
      </c>
      <c r="AR275" s="5">
        <f t="shared" si="477"/>
        <v>3.0882352496499894E-3</v>
      </c>
      <c r="AS275" s="5">
        <f t="shared" si="478"/>
        <v>4.2024397552728309E-3</v>
      </c>
      <c r="AT275" s="5">
        <f t="shared" si="479"/>
        <v>2.8593190720653744E-3</v>
      </c>
      <c r="AU275" s="5">
        <f t="shared" si="480"/>
        <v>1.2969776339436601E-3</v>
      </c>
      <c r="AV275" s="5">
        <f t="shared" si="481"/>
        <v>4.4122856016249641E-4</v>
      </c>
      <c r="AW275" s="5">
        <f t="shared" si="482"/>
        <v>6.5087356891110107E-6</v>
      </c>
      <c r="AX275" s="5">
        <f t="shared" si="483"/>
        <v>5.3912494732055391E-4</v>
      </c>
      <c r="AY275" s="5">
        <f t="shared" si="484"/>
        <v>7.7305912819882968E-4</v>
      </c>
      <c r="AZ275" s="5">
        <f t="shared" si="485"/>
        <v>5.5425038171735765E-4</v>
      </c>
      <c r="BA275" s="5">
        <f t="shared" si="486"/>
        <v>2.6491590309059927E-4</v>
      </c>
      <c r="BB275" s="5">
        <f t="shared" si="487"/>
        <v>9.4966694690654162E-5</v>
      </c>
      <c r="BC275" s="5">
        <f t="shared" si="488"/>
        <v>2.7234825830395242E-5</v>
      </c>
      <c r="BD275" s="5">
        <f t="shared" si="489"/>
        <v>7.3804426402222496E-4</v>
      </c>
      <c r="BE275" s="5">
        <f t="shared" si="490"/>
        <v>1.0043232803037267E-3</v>
      </c>
      <c r="BF275" s="5">
        <f t="shared" si="491"/>
        <v>6.833365561727772E-4</v>
      </c>
      <c r="BG275" s="5">
        <f t="shared" si="492"/>
        <v>3.0995919219746108E-4</v>
      </c>
      <c r="BH275" s="5">
        <f t="shared" si="493"/>
        <v>1.0544734504524011E-4</v>
      </c>
      <c r="BI275" s="5">
        <f t="shared" si="494"/>
        <v>2.8698339283337447E-5</v>
      </c>
      <c r="BJ275" s="8">
        <f t="shared" si="495"/>
        <v>0.35643515467398912</v>
      </c>
      <c r="BK275" s="8">
        <f t="shared" si="496"/>
        <v>0.25365590452219899</v>
      </c>
      <c r="BL275" s="8">
        <f t="shared" si="497"/>
        <v>0.35939399838320019</v>
      </c>
      <c r="BM275" s="8">
        <f t="shared" si="498"/>
        <v>0.52804115915013849</v>
      </c>
      <c r="BN275" s="8">
        <f t="shared" si="499"/>
        <v>0.47071692439430912</v>
      </c>
    </row>
    <row r="276" spans="1:66" x14ac:dyDescent="0.25">
      <c r="A276" t="s">
        <v>122</v>
      </c>
      <c r="B276" t="s">
        <v>134</v>
      </c>
      <c r="C276" t="s">
        <v>401</v>
      </c>
      <c r="D276" s="4" t="s">
        <v>498</v>
      </c>
      <c r="E276">
        <f>VLOOKUP(A276,home!$A$2:$E$405,3,FALSE)</f>
        <v>1.35943060498221</v>
      </c>
      <c r="F276">
        <f>VLOOKUP(B276,home!$B$2:$E$405,3,FALSE)</f>
        <v>0.68</v>
      </c>
      <c r="G276">
        <f>VLOOKUP(C276,away!$B$2:$E$405,4,FALSE)</f>
        <v>0.8</v>
      </c>
      <c r="H276">
        <f>VLOOKUP(A276,away!$A$2:$E$405,3,FALSE)</f>
        <v>1.17437722419929</v>
      </c>
      <c r="I276">
        <f>VLOOKUP(C276,away!$B$2:$E$405,3,FALSE)</f>
        <v>0.98</v>
      </c>
      <c r="J276">
        <f>VLOOKUP(B276,home!$B$2:$E$405,4,FALSE)</f>
        <v>1.24</v>
      </c>
      <c r="K276" s="3">
        <f t="shared" si="500"/>
        <v>0.73953024911032239</v>
      </c>
      <c r="L276" s="3">
        <f t="shared" si="501"/>
        <v>1.4271032028469774</v>
      </c>
      <c r="M276" s="5">
        <f t="shared" si="446"/>
        <v>0.11456264909458866</v>
      </c>
      <c r="N276" s="5">
        <f t="shared" si="447"/>
        <v>8.4722544423659604E-2</v>
      </c>
      <c r="O276" s="5">
        <f t="shared" si="448"/>
        <v>0.16349272344952187</v>
      </c>
      <c r="P276" s="5">
        <f t="shared" si="449"/>
        <v>0.12090781450034994</v>
      </c>
      <c r="Q276" s="5">
        <f t="shared" si="450"/>
        <v>3.1327442191444663E-2</v>
      </c>
      <c r="R276" s="5">
        <f t="shared" si="451"/>
        <v>0.11666049463849391</v>
      </c>
      <c r="S276" s="5">
        <f t="shared" si="452"/>
        <v>3.190110328886752E-2</v>
      </c>
      <c r="T276" s="5">
        <f t="shared" si="453"/>
        <v>4.4707493088414207E-2</v>
      </c>
      <c r="U276" s="5">
        <f t="shared" si="454"/>
        <v>8.6273964661338839E-2</v>
      </c>
      <c r="V276" s="5">
        <f t="shared" si="455"/>
        <v>3.7408863760379791E-3</v>
      </c>
      <c r="W276" s="5">
        <f t="shared" si="456"/>
        <v>7.7225303759427674E-3</v>
      </c>
      <c r="X276" s="5">
        <f t="shared" si="457"/>
        <v>1.1020847833590997E-2</v>
      </c>
      <c r="Y276" s="5">
        <f t="shared" si="458"/>
        <v>7.8639436207034435E-3</v>
      </c>
      <c r="Z276" s="5">
        <f t="shared" si="459"/>
        <v>5.5495521848102421E-2</v>
      </c>
      <c r="AA276" s="5">
        <f t="shared" si="460"/>
        <v>4.1040617096834521E-2</v>
      </c>
      <c r="AB276" s="5">
        <f t="shared" si="461"/>
        <v>1.5175388892631691E-2</v>
      </c>
      <c r="AC276" s="5">
        <f t="shared" si="462"/>
        <v>2.4675494128950518E-4</v>
      </c>
      <c r="AD276" s="5">
        <f t="shared" si="463"/>
        <v>1.4277612031707463E-3</v>
      </c>
      <c r="AE276" s="5">
        <f t="shared" si="464"/>
        <v>2.0375625859456264E-3</v>
      </c>
      <c r="AF276" s="5">
        <f t="shared" si="465"/>
        <v>1.4539060462020867E-3</v>
      </c>
      <c r="AG276" s="5">
        <f t="shared" si="466"/>
        <v>6.9162465839119427E-4</v>
      </c>
      <c r="AH276" s="5">
        <f t="shared" si="467"/>
        <v>1.9799459243272859E-2</v>
      </c>
      <c r="AI276" s="5">
        <f t="shared" si="468"/>
        <v>1.4642299026427252E-2</v>
      </c>
      <c r="AJ276" s="5">
        <f t="shared" si="469"/>
        <v>5.4142115232807871E-3</v>
      </c>
      <c r="AK276" s="5">
        <f t="shared" si="470"/>
        <v>1.3346577321826066E-3</v>
      </c>
      <c r="AL276" s="5">
        <f t="shared" si="471"/>
        <v>1.0416868291459739E-5</v>
      </c>
      <c r="AM276" s="5">
        <f t="shared" si="472"/>
        <v>2.1117451965018319E-4</v>
      </c>
      <c r="AN276" s="5">
        <f t="shared" si="473"/>
        <v>3.0136783335244839E-4</v>
      </c>
      <c r="AO276" s="5">
        <f t="shared" si="474"/>
        <v>2.1504150010616667E-4</v>
      </c>
      <c r="AP276" s="5">
        <f t="shared" si="475"/>
        <v>1.0229547118217633E-4</v>
      </c>
      <c r="AQ276" s="5">
        <f t="shared" si="476"/>
        <v>3.649654864020616E-5</v>
      </c>
      <c r="AR276" s="5">
        <f t="shared" si="477"/>
        <v>5.6511743401425757E-3</v>
      </c>
      <c r="AS276" s="5">
        <f t="shared" si="478"/>
        <v>4.1792143675315006E-3</v>
      </c>
      <c r="AT276" s="5">
        <f t="shared" si="479"/>
        <v>1.5453277211530041E-3</v>
      </c>
      <c r="AU276" s="5">
        <f t="shared" si="480"/>
        <v>3.8093886486045608E-4</v>
      </c>
      <c r="AV276" s="5">
        <f t="shared" si="481"/>
        <v>7.0428953406514121E-5</v>
      </c>
      <c r="AW276" s="5">
        <f t="shared" si="482"/>
        <v>3.0538380067643624E-7</v>
      </c>
      <c r="AX276" s="5">
        <f t="shared" si="483"/>
        <v>2.6028324187108767E-5</v>
      </c>
      <c r="AY276" s="5">
        <f t="shared" si="484"/>
        <v>3.7145104812162372E-5</v>
      </c>
      <c r="AZ276" s="5">
        <f t="shared" si="485"/>
        <v>2.6504949023761807E-5</v>
      </c>
      <c r="BA276" s="5">
        <f t="shared" si="486"/>
        <v>1.2608432547702109E-5</v>
      </c>
      <c r="BB276" s="5">
        <f t="shared" si="487"/>
        <v>4.4983836179264425E-6</v>
      </c>
      <c r="BC276" s="5">
        <f t="shared" si="488"/>
        <v>1.2839315337554395E-6</v>
      </c>
      <c r="BD276" s="5">
        <f t="shared" si="489"/>
        <v>1.344134833444019E-3</v>
      </c>
      <c r="BE276" s="5">
        <f t="shared" si="490"/>
        <v>9.9402836821471706E-4</v>
      </c>
      <c r="BF276" s="5">
        <f t="shared" si="491"/>
        <v>3.6755702338427836E-4</v>
      </c>
      <c r="BG276" s="5">
        <f t="shared" si="492"/>
        <v>9.060651235520803E-5</v>
      </c>
      <c r="BH276" s="5">
        <f t="shared" si="493"/>
        <v>1.6751564163266121E-5</v>
      </c>
      <c r="BI276" s="5">
        <f t="shared" si="494"/>
        <v>2.4776576837295494E-6</v>
      </c>
      <c r="BJ276" s="8">
        <f t="shared" si="495"/>
        <v>0.19395010102611895</v>
      </c>
      <c r="BK276" s="8">
        <f t="shared" si="496"/>
        <v>0.27140677017423726</v>
      </c>
      <c r="BL276" s="8">
        <f t="shared" si="497"/>
        <v>0.47847645647032372</v>
      </c>
      <c r="BM276" s="8">
        <f t="shared" si="498"/>
        <v>0.36761834149971212</v>
      </c>
      <c r="BN276" s="8">
        <f t="shared" si="499"/>
        <v>0.6316736682980586</v>
      </c>
    </row>
    <row r="277" spans="1:66" x14ac:dyDescent="0.25">
      <c r="A277" t="s">
        <v>122</v>
      </c>
      <c r="B277" t="s">
        <v>142</v>
      </c>
      <c r="C277" t="s">
        <v>125</v>
      </c>
      <c r="D277" s="4" t="s">
        <v>498</v>
      </c>
      <c r="E277">
        <f>VLOOKUP(A277,home!$A$2:$E$405,3,FALSE)</f>
        <v>1.35943060498221</v>
      </c>
      <c r="F277">
        <f>VLOOKUP(B277,home!$B$2:$E$405,3,FALSE)</f>
        <v>1.07</v>
      </c>
      <c r="G277">
        <f>VLOOKUP(C277,away!$B$2:$E$405,4,FALSE)</f>
        <v>1.23</v>
      </c>
      <c r="H277">
        <f>VLOOKUP(A277,away!$A$2:$E$405,3,FALSE)</f>
        <v>1.17437722419929</v>
      </c>
      <c r="I277">
        <f>VLOOKUP(C277,away!$B$2:$E$405,3,FALSE)</f>
        <v>0.98</v>
      </c>
      <c r="J277">
        <f>VLOOKUP(B277,home!$B$2:$E$405,4,FALSE)</f>
        <v>0.93</v>
      </c>
      <c r="K277" s="3">
        <f t="shared" si="500"/>
        <v>1.7891466192170866</v>
      </c>
      <c r="L277" s="3">
        <f t="shared" si="501"/>
        <v>1.0703274021352331</v>
      </c>
      <c r="M277" s="5">
        <f t="shared" si="446"/>
        <v>5.7298890333737758E-2</v>
      </c>
      <c r="N277" s="5">
        <f t="shared" si="447"/>
        <v>0.1025161159254975</v>
      </c>
      <c r="O277" s="5">
        <f t="shared" si="448"/>
        <v>6.1328572436141156E-2</v>
      </c>
      <c r="P277" s="5">
        <f t="shared" si="449"/>
        <v>0.10972580803553215</v>
      </c>
      <c r="Q277" s="5">
        <f t="shared" si="450"/>
        <v>9.1708181111685411E-2</v>
      </c>
      <c r="R277" s="5">
        <f t="shared" si="451"/>
        <v>3.2820825806118711E-2</v>
      </c>
      <c r="S277" s="5">
        <f t="shared" si="452"/>
        <v>5.2530480428699546E-2</v>
      </c>
      <c r="T277" s="5">
        <f t="shared" si="453"/>
        <v>9.8157779243817717E-2</v>
      </c>
      <c r="U277" s="5">
        <f t="shared" si="454"/>
        <v>5.8721269530930195E-2</v>
      </c>
      <c r="V277" s="5">
        <f t="shared" si="455"/>
        <v>1.1177159274350892E-2</v>
      </c>
      <c r="W277" s="5">
        <f t="shared" si="456"/>
        <v>5.4693127396840069E-2</v>
      </c>
      <c r="X277" s="5">
        <f t="shared" si="457"/>
        <v>5.8539552961311178E-2</v>
      </c>
      <c r="Y277" s="5">
        <f t="shared" si="458"/>
        <v>3.1328243821619035E-2</v>
      </c>
      <c r="Z277" s="5">
        <f t="shared" si="459"/>
        <v>1.1709676406998685E-2</v>
      </c>
      <c r="AA277" s="5">
        <f t="shared" si="460"/>
        <v>2.0950327955707782E-2</v>
      </c>
      <c r="AB277" s="5">
        <f t="shared" si="461"/>
        <v>1.8741604216721899E-2</v>
      </c>
      <c r="AC277" s="5">
        <f t="shared" si="462"/>
        <v>1.3377471467779373E-3</v>
      </c>
      <c r="AD277" s="5">
        <f t="shared" si="463"/>
        <v>2.4463505994116456E-2</v>
      </c>
      <c r="AE277" s="5">
        <f t="shared" si="464"/>
        <v>2.6183960817802374E-2</v>
      </c>
      <c r="AF277" s="5">
        <f t="shared" si="465"/>
        <v>1.4012705379864571E-2</v>
      </c>
      <c r="AG277" s="5">
        <f t="shared" si="466"/>
        <v>4.9993941820389506E-3</v>
      </c>
      <c r="AH277" s="5">
        <f t="shared" si="467"/>
        <v>3.1332968821367836E-3</v>
      </c>
      <c r="AI277" s="5">
        <f t="shared" si="468"/>
        <v>5.6059275236784644E-3</v>
      </c>
      <c r="AJ277" s="5">
        <f t="shared" si="469"/>
        <v>5.0149131382826702E-3</v>
      </c>
      <c r="AK277" s="5">
        <f t="shared" si="470"/>
        <v>2.9908049623419294E-3</v>
      </c>
      <c r="AL277" s="5">
        <f t="shared" si="471"/>
        <v>1.0246996810757381E-4</v>
      </c>
      <c r="AM277" s="5">
        <f t="shared" si="472"/>
        <v>8.7537598087140834E-3</v>
      </c>
      <c r="AN277" s="5">
        <f t="shared" si="473"/>
        <v>9.36938899497676E-3</v>
      </c>
      <c r="AO277" s="5">
        <f t="shared" si="474"/>
        <v>5.0141568912939584E-3</v>
      </c>
      <c r="AP277" s="5">
        <f t="shared" si="475"/>
        <v>1.7889298397857131E-3</v>
      </c>
      <c r="AQ277" s="5">
        <f t="shared" si="476"/>
        <v>4.786851570050103E-4</v>
      </c>
      <c r="AR277" s="5">
        <f t="shared" si="477"/>
        <v>6.7073070239517818E-4</v>
      </c>
      <c r="AS277" s="5">
        <f t="shared" si="478"/>
        <v>1.2000355685954347E-3</v>
      </c>
      <c r="AT277" s="5">
        <f t="shared" si="479"/>
        <v>1.0735197902463883E-3</v>
      </c>
      <c r="AU277" s="5">
        <f t="shared" si="480"/>
        <v>6.4022810112732045E-4</v>
      </c>
      <c r="AV277" s="5">
        <f t="shared" si="481"/>
        <v>2.8636548566493011E-4</v>
      </c>
      <c r="AW277" s="5">
        <f t="shared" si="482"/>
        <v>5.4507551855087796E-6</v>
      </c>
      <c r="AX277" s="5">
        <f t="shared" si="483"/>
        <v>2.6102932945331974E-3</v>
      </c>
      <c r="AY277" s="5">
        <f t="shared" si="484"/>
        <v>2.7938684407487363E-3</v>
      </c>
      <c r="AZ277" s="5">
        <f t="shared" si="485"/>
        <v>1.4951769750471044E-3</v>
      </c>
      <c r="BA277" s="5">
        <f t="shared" si="486"/>
        <v>5.3344296247819455E-4</v>
      </c>
      <c r="BB277" s="5">
        <f t="shared" si="487"/>
        <v>1.4273965505415216E-4</v>
      </c>
      <c r="BC277" s="5">
        <f t="shared" si="488"/>
        <v>3.0555632835158003E-5</v>
      </c>
      <c r="BD277" s="5">
        <f t="shared" si="489"/>
        <v>1.1965024170449513E-4</v>
      </c>
      <c r="BE277" s="5">
        <f t="shared" si="490"/>
        <v>2.1407182543410473E-4</v>
      </c>
      <c r="BF277" s="5">
        <f t="shared" si="491"/>
        <v>1.9150294137252943E-4</v>
      </c>
      <c r="BG277" s="5">
        <f t="shared" si="492"/>
        <v>1.1420894670892962E-4</v>
      </c>
      <c r="BH277" s="5">
        <f t="shared" si="493"/>
        <v>5.1084137722156468E-5</v>
      </c>
      <c r="BI277" s="5">
        <f t="shared" si="494"/>
        <v>1.8279402460243269E-5</v>
      </c>
      <c r="BJ277" s="8">
        <f t="shared" si="495"/>
        <v>0.53961356448706532</v>
      </c>
      <c r="BK277" s="8">
        <f t="shared" si="496"/>
        <v>0.23496642362795458</v>
      </c>
      <c r="BL277" s="8">
        <f t="shared" si="497"/>
        <v>0.21388721959549131</v>
      </c>
      <c r="BM277" s="8">
        <f t="shared" si="498"/>
        <v>0.54199007278323375</v>
      </c>
      <c r="BN277" s="8">
        <f t="shared" si="499"/>
        <v>0.45539839364871265</v>
      </c>
    </row>
    <row r="278" spans="1:66" x14ac:dyDescent="0.25">
      <c r="A278" t="s">
        <v>145</v>
      </c>
      <c r="B278" t="s">
        <v>355</v>
      </c>
      <c r="C278" t="s">
        <v>349</v>
      </c>
      <c r="D278" s="4" t="s">
        <v>498</v>
      </c>
      <c r="E278">
        <f>VLOOKUP(A278,home!$A$2:$E$405,3,FALSE)</f>
        <v>1.4565217391304299</v>
      </c>
      <c r="F278">
        <f>VLOOKUP(B278,home!$B$2:$E$405,3,FALSE)</f>
        <v>0.38</v>
      </c>
      <c r="G278">
        <f>VLOOKUP(C278,away!$B$2:$E$405,4,FALSE)</f>
        <v>0.8</v>
      </c>
      <c r="H278">
        <f>VLOOKUP(A278,away!$A$2:$E$405,3,FALSE)</f>
        <v>1.2934782608695701</v>
      </c>
      <c r="I278">
        <f>VLOOKUP(C278,away!$B$2:$E$405,3,FALSE)</f>
        <v>0.86</v>
      </c>
      <c r="J278">
        <f>VLOOKUP(B278,home!$B$2:$E$405,4,FALSE)</f>
        <v>1.46</v>
      </c>
      <c r="K278" s="3">
        <f t="shared" si="500"/>
        <v>0.44278260869565078</v>
      </c>
      <c r="L278" s="3">
        <f t="shared" si="501"/>
        <v>1.624091304347832</v>
      </c>
      <c r="M278" s="5">
        <f t="shared" si="446"/>
        <v>0.1265808666445182</v>
      </c>
      <c r="N278" s="5">
        <f t="shared" si="447"/>
        <v>5.6047806343816065E-2</v>
      </c>
      <c r="O278" s="5">
        <f t="shared" si="448"/>
        <v>0.20557888481417455</v>
      </c>
      <c r="P278" s="5">
        <f t="shared" si="449"/>
        <v>9.1026754910762925E-2</v>
      </c>
      <c r="Q278" s="5">
        <f t="shared" si="450"/>
        <v>1.2408496952291759E-2</v>
      </c>
      <c r="R278" s="5">
        <f t="shared" si="451"/>
        <v>0.16693943959211277</v>
      </c>
      <c r="S278" s="5">
        <f t="shared" si="452"/>
        <v>1.6364775991093546E-2</v>
      </c>
      <c r="T278" s="5">
        <f t="shared" si="453"/>
        <v>2.0152532000243622E-2</v>
      </c>
      <c r="U278" s="5">
        <f t="shared" si="454"/>
        <v>7.3917880556785706E-2</v>
      </c>
      <c r="V278" s="5">
        <f t="shared" si="455"/>
        <v>1.3075808486866785E-3</v>
      </c>
      <c r="W278" s="5">
        <f t="shared" si="456"/>
        <v>1.8314222168425928E-3</v>
      </c>
      <c r="X278" s="5">
        <f t="shared" si="457"/>
        <v>2.9743968969634846E-3</v>
      </c>
      <c r="Y278" s="5">
        <f t="shared" si="458"/>
        <v>2.4153460680187851E-3</v>
      </c>
      <c r="Z278" s="5">
        <f t="shared" si="459"/>
        <v>9.0374964064750152E-2</v>
      </c>
      <c r="AA278" s="5">
        <f t="shared" si="460"/>
        <v>4.0016462349365768E-2</v>
      </c>
      <c r="AB278" s="5">
        <f t="shared" si="461"/>
        <v>8.8592967949117328E-3</v>
      </c>
      <c r="AC278" s="5">
        <f t="shared" si="462"/>
        <v>5.876917094314477E-5</v>
      </c>
      <c r="AD278" s="5">
        <f t="shared" si="463"/>
        <v>2.0273047669918374E-4</v>
      </c>
      <c r="AE278" s="5">
        <f t="shared" si="464"/>
        <v>3.2925280433343507E-4</v>
      </c>
      <c r="AF278" s="5">
        <f t="shared" si="465"/>
        <v>2.673683082250351E-4</v>
      </c>
      <c r="AG278" s="5">
        <f t="shared" si="466"/>
        <v>1.4474351481549009E-4</v>
      </c>
      <c r="AH278" s="5">
        <f t="shared" si="467"/>
        <v>3.6694298317077129E-2</v>
      </c>
      <c r="AI278" s="5">
        <f t="shared" si="468"/>
        <v>1.6247597133091842E-2</v>
      </c>
      <c r="AJ278" s="5">
        <f t="shared" si="469"/>
        <v>3.5970767218131906E-3</v>
      </c>
      <c r="AK278" s="5">
        <f t="shared" si="470"/>
        <v>5.3090767152094817E-4</v>
      </c>
      <c r="AL278" s="5">
        <f t="shared" si="471"/>
        <v>1.6904820014461613E-6</v>
      </c>
      <c r="AM278" s="5">
        <f t="shared" si="472"/>
        <v>1.7953105866995501E-5</v>
      </c>
      <c r="AN278" s="5">
        <f t="shared" si="473"/>
        <v>2.9157483124623436E-5</v>
      </c>
      <c r="AO278" s="5">
        <f t="shared" si="474"/>
        <v>2.3677207399684792E-5</v>
      </c>
      <c r="AP278" s="5">
        <f t="shared" si="475"/>
        <v>1.2817982216356068E-5</v>
      </c>
      <c r="AQ278" s="5">
        <f t="shared" si="476"/>
        <v>5.2043933642172603E-6</v>
      </c>
      <c r="AR278" s="5">
        <f t="shared" si="477"/>
        <v>1.1918978163182041E-2</v>
      </c>
      <c r="AS278" s="5">
        <f t="shared" si="478"/>
        <v>5.2775162440802416E-3</v>
      </c>
      <c r="AT278" s="5">
        <f t="shared" si="479"/>
        <v>1.1683962049937608E-3</v>
      </c>
      <c r="AU278" s="5">
        <f t="shared" si="480"/>
        <v>1.7244850654574528E-4</v>
      </c>
      <c r="AV278" s="5">
        <f t="shared" si="481"/>
        <v>1.9089299898498524E-5</v>
      </c>
      <c r="AW278" s="5">
        <f t="shared" si="482"/>
        <v>3.3768288232963721E-8</v>
      </c>
      <c r="AX278" s="5">
        <f t="shared" si="483"/>
        <v>1.3248871749962421E-6</v>
      </c>
      <c r="AY278" s="5">
        <f t="shared" si="484"/>
        <v>2.1517377401533614E-6</v>
      </c>
      <c r="AZ278" s="5">
        <f t="shared" si="485"/>
        <v>1.7473092765100648E-6</v>
      </c>
      <c r="BA278" s="5">
        <f t="shared" si="486"/>
        <v>9.4592993399543235E-7</v>
      </c>
      <c r="BB278" s="5">
        <f t="shared" si="487"/>
        <v>3.8406914508107507E-7</v>
      </c>
      <c r="BC278" s="5">
        <f t="shared" si="488"/>
        <v>1.2475267175889589E-7</v>
      </c>
      <c r="BD278" s="5">
        <f t="shared" si="489"/>
        <v>3.2262514652559439E-3</v>
      </c>
      <c r="BE278" s="5">
        <f t="shared" si="490"/>
        <v>1.4285280400941926E-3</v>
      </c>
      <c r="BF278" s="5">
        <f t="shared" si="491"/>
        <v>3.1626368609389589E-4</v>
      </c>
      <c r="BG278" s="5">
        <f t="shared" si="492"/>
        <v>4.6678686654785883E-5</v>
      </c>
      <c r="BH278" s="5">
        <f t="shared" si="493"/>
        <v>5.1671276618732379E-6</v>
      </c>
      <c r="BI278" s="5">
        <f t="shared" si="494"/>
        <v>4.5758285311753855E-7</v>
      </c>
      <c r="BJ278" s="8">
        <f t="shared" si="495"/>
        <v>9.6869584440163817E-2</v>
      </c>
      <c r="BK278" s="8">
        <f t="shared" si="496"/>
        <v>0.23534258978574607</v>
      </c>
      <c r="BL278" s="8">
        <f t="shared" si="497"/>
        <v>0.57596161895816766</v>
      </c>
      <c r="BM278" s="8">
        <f t="shared" si="498"/>
        <v>0.33996439002169959</v>
      </c>
      <c r="BN278" s="8">
        <f t="shared" si="499"/>
        <v>0.65858224925767628</v>
      </c>
    </row>
    <row r="279" spans="1:66" x14ac:dyDescent="0.25">
      <c r="A279" t="s">
        <v>145</v>
      </c>
      <c r="B279" t="s">
        <v>360</v>
      </c>
      <c r="C279" t="s">
        <v>388</v>
      </c>
      <c r="D279" s="4" t="s">
        <v>498</v>
      </c>
      <c r="E279">
        <f>VLOOKUP(A279,home!$A$2:$E$405,3,FALSE)</f>
        <v>1.4565217391304299</v>
      </c>
      <c r="F279">
        <f>VLOOKUP(B279,home!$B$2:$E$405,3,FALSE)</f>
        <v>0.99</v>
      </c>
      <c r="G279">
        <f>VLOOKUP(C279,away!$B$2:$E$405,4,FALSE)</f>
        <v>0.82</v>
      </c>
      <c r="H279">
        <f>VLOOKUP(A279,away!$A$2:$E$405,3,FALSE)</f>
        <v>1.2934782608695701</v>
      </c>
      <c r="I279">
        <f>VLOOKUP(C279,away!$B$2:$E$405,3,FALSE)</f>
        <v>0.96</v>
      </c>
      <c r="J279">
        <f>VLOOKUP(B279,home!$B$2:$E$405,4,FALSE)</f>
        <v>1.29</v>
      </c>
      <c r="K279" s="3">
        <f t="shared" si="500"/>
        <v>1.1824043478260831</v>
      </c>
      <c r="L279" s="3">
        <f t="shared" si="501"/>
        <v>1.6018434782608755</v>
      </c>
      <c r="M279" s="5">
        <f t="shared" si="446"/>
        <v>6.1775537507880104E-2</v>
      </c>
      <c r="N279" s="5">
        <f t="shared" si="447"/>
        <v>7.3043664138610701E-2</v>
      </c>
      <c r="O279" s="5">
        <f t="shared" si="448"/>
        <v>9.8954741873057847E-2</v>
      </c>
      <c r="P279" s="5">
        <f t="shared" si="449"/>
        <v>0.11700451702871134</v>
      </c>
      <c r="Q279" s="5">
        <f t="shared" si="450"/>
        <v>4.3183573029320736E-2</v>
      </c>
      <c r="R279" s="5">
        <f t="shared" si="451"/>
        <v>7.9255003956173062E-2</v>
      </c>
      <c r="S279" s="5">
        <f t="shared" si="452"/>
        <v>5.5402419620289439E-2</v>
      </c>
      <c r="T279" s="5">
        <f t="shared" si="453"/>
        <v>6.9173324825019658E-2</v>
      </c>
      <c r="U279" s="5">
        <f t="shared" si="454"/>
        <v>9.3711461264752438E-2</v>
      </c>
      <c r="V279" s="5">
        <f t="shared" si="455"/>
        <v>1.165929573672189E-2</v>
      </c>
      <c r="W279" s="5">
        <f t="shared" si="456"/>
        <v>1.7020148168178002E-2</v>
      </c>
      <c r="X279" s="5">
        <f t="shared" si="457"/>
        <v>2.7263613342229719E-2</v>
      </c>
      <c r="Y279" s="5">
        <f t="shared" si="458"/>
        <v>2.1836020613038441E-2</v>
      </c>
      <c r="Z279" s="5">
        <f t="shared" si="459"/>
        <v>4.23180370689119E-2</v>
      </c>
      <c r="AA279" s="5">
        <f t="shared" si="460"/>
        <v>5.0037031021746781E-2</v>
      </c>
      <c r="AB279" s="5">
        <f t="shared" si="461"/>
        <v>2.9582001516211005E-2</v>
      </c>
      <c r="AC279" s="5">
        <f t="shared" si="462"/>
        <v>1.380188584352708E-3</v>
      </c>
      <c r="AD279" s="5">
        <f t="shared" si="463"/>
        <v>5.0311742986744526E-3</v>
      </c>
      <c r="AE279" s="5">
        <f t="shared" si="464"/>
        <v>8.0591537383254055E-3</v>
      </c>
      <c r="AF279" s="5">
        <f t="shared" si="465"/>
        <v>6.4547514280191547E-3</v>
      </c>
      <c r="AG279" s="5">
        <f t="shared" si="466"/>
        <v>3.4465004929225187E-3</v>
      </c>
      <c r="AH279" s="5">
        <f t="shared" si="467"/>
        <v>1.6946717922909634E-2</v>
      </c>
      <c r="AI279" s="5">
        <f t="shared" si="468"/>
        <v>2.0037872953430558E-2</v>
      </c>
      <c r="AJ279" s="5">
        <f t="shared" si="469"/>
        <v>1.1846434050661488E-2</v>
      </c>
      <c r="AK279" s="5">
        <f t="shared" si="470"/>
        <v>4.6690917092456997E-3</v>
      </c>
      <c r="AL279" s="5">
        <f t="shared" si="471"/>
        <v>1.0456456081835288E-4</v>
      </c>
      <c r="AM279" s="5">
        <f t="shared" si="472"/>
        <v>1.1897764730847036E-3</v>
      </c>
      <c r="AN279" s="5">
        <f t="shared" si="473"/>
        <v>1.9058356839989584E-3</v>
      </c>
      <c r="AO279" s="5">
        <f t="shared" si="474"/>
        <v>1.5264252305252936E-3</v>
      </c>
      <c r="AP279" s="5">
        <f t="shared" si="475"/>
        <v>8.1503143352326505E-4</v>
      </c>
      <c r="AQ279" s="5">
        <f t="shared" si="476"/>
        <v>3.2638819659171377E-4</v>
      </c>
      <c r="AR279" s="5">
        <f t="shared" si="477"/>
        <v>5.4291979165478899E-3</v>
      </c>
      <c r="AS279" s="5">
        <f t="shared" si="478"/>
        <v>6.4195072217345366E-3</v>
      </c>
      <c r="AT279" s="5">
        <f t="shared" si="479"/>
        <v>3.7952266249399284E-3</v>
      </c>
      <c r="AU279" s="5">
        <f t="shared" si="480"/>
        <v>1.4958308207714275E-3</v>
      </c>
      <c r="AV279" s="5">
        <f t="shared" si="481"/>
        <v>4.4216921652309846E-4</v>
      </c>
      <c r="AW279" s="5">
        <f t="shared" si="482"/>
        <v>5.5013352598915296E-6</v>
      </c>
      <c r="AX279" s="5">
        <f t="shared" si="483"/>
        <v>2.3446614578608924E-4</v>
      </c>
      <c r="AY279" s="5">
        <f t="shared" si="484"/>
        <v>3.755780665004107E-4</v>
      </c>
      <c r="AZ279" s="5">
        <f t="shared" si="485"/>
        <v>3.0080863820075625E-4</v>
      </c>
      <c r="BA279" s="5">
        <f t="shared" si="486"/>
        <v>1.6061611843547221E-4</v>
      </c>
      <c r="BB279" s="5">
        <f t="shared" si="487"/>
        <v>6.4320470454859417E-5</v>
      </c>
      <c r="BC279" s="5">
        <f t="shared" si="488"/>
        <v>2.0606265223357547E-5</v>
      </c>
      <c r="BD279" s="5">
        <f t="shared" si="489"/>
        <v>1.4494542124682953E-3</v>
      </c>
      <c r="BE279" s="5">
        <f t="shared" si="490"/>
        <v>1.7138409627973435E-3</v>
      </c>
      <c r="BF279" s="5">
        <f t="shared" si="491"/>
        <v>1.0132265029470099E-3</v>
      </c>
      <c r="BG279" s="5">
        <f t="shared" si="492"/>
        <v>3.9934780747238733E-4</v>
      </c>
      <c r="BH279" s="5">
        <f t="shared" si="493"/>
        <v>1.1804764596254106E-4</v>
      </c>
      <c r="BI279" s="5">
        <f t="shared" si="494"/>
        <v>2.7916009967348546E-5</v>
      </c>
      <c r="BJ279" s="8">
        <f t="shared" si="495"/>
        <v>0.28143177679666359</v>
      </c>
      <c r="BK279" s="8">
        <f t="shared" si="496"/>
        <v>0.24770210110527427</v>
      </c>
      <c r="BL279" s="8">
        <f t="shared" si="497"/>
        <v>0.42734412121032023</v>
      </c>
      <c r="BM279" s="8">
        <f t="shared" si="498"/>
        <v>0.52520892191617596</v>
      </c>
      <c r="BN279" s="8">
        <f t="shared" si="499"/>
        <v>0.47321703753375383</v>
      </c>
    </row>
    <row r="280" spans="1:66" x14ac:dyDescent="0.25">
      <c r="A280" t="s">
        <v>145</v>
      </c>
      <c r="B280" t="s">
        <v>366</v>
      </c>
      <c r="C280" t="s">
        <v>148</v>
      </c>
      <c r="D280" s="4" t="s">
        <v>498</v>
      </c>
      <c r="E280">
        <f>VLOOKUP(A280,home!$A$2:$E$405,3,FALSE)</f>
        <v>1.4565217391304299</v>
      </c>
      <c r="F280">
        <f>VLOOKUP(B280,home!$B$2:$E$405,3,FALSE)</f>
        <v>1.37</v>
      </c>
      <c r="G280">
        <f>VLOOKUP(C280,away!$B$2:$E$405,4,FALSE)</f>
        <v>1.1399999999999999</v>
      </c>
      <c r="H280">
        <f>VLOOKUP(A280,away!$A$2:$E$405,3,FALSE)</f>
        <v>1.2934782608695701</v>
      </c>
      <c r="I280">
        <f>VLOOKUP(C280,away!$B$2:$E$405,3,FALSE)</f>
        <v>0.84</v>
      </c>
      <c r="J280">
        <f>VLOOKUP(B280,home!$B$2:$E$405,4,FALSE)</f>
        <v>0.86</v>
      </c>
      <c r="K280" s="3">
        <f t="shared" si="500"/>
        <v>2.2747956521739052</v>
      </c>
      <c r="L280" s="3">
        <f t="shared" si="501"/>
        <v>0.93440869565217743</v>
      </c>
      <c r="M280" s="5">
        <f t="shared" si="446"/>
        <v>4.0388735876628439E-2</v>
      </c>
      <c r="N280" s="5">
        <f t="shared" si="447"/>
        <v>9.1876120768954572E-2</v>
      </c>
      <c r="O280" s="5">
        <f t="shared" si="448"/>
        <v>3.7739586009520681E-2</v>
      </c>
      <c r="P280" s="5">
        <f t="shared" si="449"/>
        <v>8.5849846169300761E-2</v>
      </c>
      <c r="Q280" s="5">
        <f t="shared" si="450"/>
        <v>0.10449970003191129</v>
      </c>
      <c r="R280" s="5">
        <f t="shared" si="451"/>
        <v>1.7632098668804691E-2</v>
      </c>
      <c r="S280" s="5">
        <f t="shared" si="452"/>
        <v>4.5620368695158189E-2</v>
      </c>
      <c r="T280" s="5">
        <f t="shared" si="453"/>
        <v>9.7645428402862014E-2</v>
      </c>
      <c r="U280" s="5">
        <f t="shared" si="454"/>
        <v>4.0109421390498202E-2</v>
      </c>
      <c r="V280" s="5">
        <f t="shared" si="455"/>
        <v>1.077446072156101E-2</v>
      </c>
      <c r="W280" s="5">
        <f t="shared" si="456"/>
        <v>7.9238487762023024E-2</v>
      </c>
      <c r="X280" s="5">
        <f t="shared" si="457"/>
        <v>7.4041131995162948E-2</v>
      </c>
      <c r="Y280" s="5">
        <f t="shared" si="458"/>
        <v>3.4592338786105452E-2</v>
      </c>
      <c r="Z280" s="5">
        <f t="shared" si="459"/>
        <v>5.491862106242763E-3</v>
      </c>
      <c r="AA280" s="5">
        <f t="shared" si="460"/>
        <v>1.2492864041619658E-2</v>
      </c>
      <c r="AB280" s="5">
        <f t="shared" si="461"/>
        <v>1.4209356402538066E-2</v>
      </c>
      <c r="AC280" s="5">
        <f t="shared" si="462"/>
        <v>1.4313795904764308E-3</v>
      </c>
      <c r="AD280" s="5">
        <f t="shared" si="463"/>
        <v>4.5062841861471303E-2</v>
      </c>
      <c r="AE280" s="5">
        <f t="shared" si="464"/>
        <v>4.2107111286157732E-2</v>
      </c>
      <c r="AF280" s="5">
        <f t="shared" si="465"/>
        <v>1.9672625467289862E-2</v>
      </c>
      <c r="AG280" s="5">
        <f t="shared" si="466"/>
        <v>6.1274241009813771E-3</v>
      </c>
      <c r="AH280" s="5">
        <f t="shared" si="467"/>
        <v>1.2829109268489795E-3</v>
      </c>
      <c r="AI280" s="5">
        <f t="shared" si="468"/>
        <v>2.9183601985224529E-3</v>
      </c>
      <c r="AJ280" s="5">
        <f t="shared" si="469"/>
        <v>3.3193365455381264E-3</v>
      </c>
      <c r="AK280" s="5">
        <f t="shared" si="470"/>
        <v>2.5169374472973596E-3</v>
      </c>
      <c r="AL280" s="5">
        <f t="shared" si="471"/>
        <v>1.2170097923107999E-4</v>
      </c>
      <c r="AM280" s="5">
        <f t="shared" si="472"/>
        <v>2.0501751348215018E-2</v>
      </c>
      <c r="AN280" s="5">
        <f t="shared" si="473"/>
        <v>1.9157014735870864E-2</v>
      </c>
      <c r="AO280" s="5">
        <f t="shared" si="474"/>
        <v>8.9502405759673172E-3</v>
      </c>
      <c r="AP280" s="5">
        <f t="shared" si="475"/>
        <v>2.7877275407876055E-3</v>
      </c>
      <c r="AQ280" s="5">
        <f t="shared" si="476"/>
        <v>6.5121921380524941E-4</v>
      </c>
      <c r="AR280" s="5">
        <f t="shared" si="477"/>
        <v>2.3975262515897632E-4</v>
      </c>
      <c r="AS280" s="5">
        <f t="shared" si="478"/>
        <v>5.4538822930891924E-4</v>
      </c>
      <c r="AT280" s="5">
        <f t="shared" si="479"/>
        <v>6.2032338638937741E-4</v>
      </c>
      <c r="AU280" s="5">
        <f t="shared" si="480"/>
        <v>4.7036964743344968E-4</v>
      </c>
      <c r="AV280" s="5">
        <f t="shared" si="481"/>
        <v>2.6749870722404606E-4</v>
      </c>
      <c r="AW280" s="5">
        <f t="shared" si="482"/>
        <v>7.1857289737333472E-6</v>
      </c>
      <c r="AX280" s="5">
        <f t="shared" si="483"/>
        <v>7.7728824714783434E-3</v>
      </c>
      <c r="AY280" s="5">
        <f t="shared" si="484"/>
        <v>7.2630489716317519E-3</v>
      </c>
      <c r="AZ280" s="5">
        <f t="shared" si="485"/>
        <v>3.3933280580201565E-3</v>
      </c>
      <c r="BA280" s="5">
        <f t="shared" si="486"/>
        <v>1.0569184148715171E-3</v>
      </c>
      <c r="BB280" s="5">
        <f t="shared" si="487"/>
        <v>2.4689843936271522E-4</v>
      </c>
      <c r="BC280" s="5">
        <f t="shared" si="488"/>
        <v>4.6140809736694622E-5</v>
      </c>
      <c r="BD280" s="5">
        <f t="shared" si="489"/>
        <v>3.7337822958997395E-5</v>
      </c>
      <c r="BE280" s="5">
        <f t="shared" si="490"/>
        <v>8.4935917328766265E-5</v>
      </c>
      <c r="BF280" s="5">
        <f t="shared" si="491"/>
        <v>9.6605927726439914E-5</v>
      </c>
      <c r="BG280" s="5">
        <f t="shared" si="492"/>
        <v>7.3252914788777344E-5</v>
      </c>
      <c r="BH280" s="5">
        <f t="shared" si="493"/>
        <v>4.1658853017644076E-5</v>
      </c>
      <c r="BI280" s="5">
        <f t="shared" si="494"/>
        <v>1.8953075543817688E-5</v>
      </c>
      <c r="BJ280" s="8">
        <f t="shared" si="495"/>
        <v>0.66669038104266687</v>
      </c>
      <c r="BK280" s="8">
        <f t="shared" si="496"/>
        <v>0.19144954100398764</v>
      </c>
      <c r="BL280" s="8">
        <f t="shared" si="497"/>
        <v>0.13471694873806742</v>
      </c>
      <c r="BM280" s="8">
        <f t="shared" si="498"/>
        <v>0.61310678212318603</v>
      </c>
      <c r="BN280" s="8">
        <f t="shared" si="499"/>
        <v>0.37798608752512042</v>
      </c>
    </row>
    <row r="281" spans="1:66" x14ac:dyDescent="0.25">
      <c r="A281" t="s">
        <v>145</v>
      </c>
      <c r="B281" t="s">
        <v>371</v>
      </c>
      <c r="C281" t="s">
        <v>391</v>
      </c>
      <c r="D281" s="4" t="s">
        <v>498</v>
      </c>
      <c r="E281">
        <f>VLOOKUP(A281,home!$A$2:$E$405,3,FALSE)</f>
        <v>1.4565217391304299</v>
      </c>
      <c r="F281">
        <f>VLOOKUP(B281,home!$B$2:$E$405,3,FALSE)</f>
        <v>0.49</v>
      </c>
      <c r="G281">
        <f>VLOOKUP(C281,away!$B$2:$E$405,4,FALSE)</f>
        <v>1.63</v>
      </c>
      <c r="H281">
        <f>VLOOKUP(A281,away!$A$2:$E$405,3,FALSE)</f>
        <v>1.2934782608695701</v>
      </c>
      <c r="I281">
        <f>VLOOKUP(C281,away!$B$2:$E$405,3,FALSE)</f>
        <v>0.86</v>
      </c>
      <c r="J281">
        <f>VLOOKUP(B281,home!$B$2:$E$405,4,FALSE)</f>
        <v>0.77</v>
      </c>
      <c r="K281" s="3">
        <f t="shared" si="500"/>
        <v>1.1633239130434743</v>
      </c>
      <c r="L281" s="3">
        <f t="shared" si="501"/>
        <v>0.85654130434782927</v>
      </c>
      <c r="M281" s="5">
        <f t="shared" si="446"/>
        <v>0.13267334593475011</v>
      </c>
      <c r="N281" s="5">
        <f t="shared" si="447"/>
        <v>0.15434207594938401</v>
      </c>
      <c r="O281" s="5">
        <f t="shared" si="448"/>
        <v>0.11364020077914161</v>
      </c>
      <c r="P281" s="5">
        <f t="shared" si="449"/>
        <v>0.13220036304943711</v>
      </c>
      <c r="Q281" s="5">
        <f t="shared" si="450"/>
        <v>8.977491387034528E-2</v>
      </c>
      <c r="R281" s="5">
        <f t="shared" si="451"/>
        <v>4.866876290085758E-2</v>
      </c>
      <c r="S281" s="5">
        <f t="shared" si="452"/>
        <v>3.2932266589172865E-2</v>
      </c>
      <c r="T281" s="5">
        <f t="shared" si="453"/>
        <v>7.689592182421956E-2</v>
      </c>
      <c r="U281" s="5">
        <f t="shared" si="454"/>
        <v>5.6617535700810712E-2</v>
      </c>
      <c r="V281" s="5">
        <f t="shared" si="455"/>
        <v>3.6460958290335009E-3</v>
      </c>
      <c r="W281" s="5">
        <f t="shared" si="456"/>
        <v>3.4812434698930299E-2</v>
      </c>
      <c r="X281" s="5">
        <f t="shared" si="457"/>
        <v>2.9818288224545388E-2</v>
      </c>
      <c r="Y281" s="5">
        <f t="shared" si="458"/>
        <v>1.2770297744635811E-2</v>
      </c>
      <c r="Z281" s="5">
        <f t="shared" si="459"/>
        <v>1.3895601885365268E-2</v>
      </c>
      <c r="AA281" s="5">
        <f t="shared" si="460"/>
        <v>1.6165085959377403E-2</v>
      </c>
      <c r="AB281" s="5">
        <f t="shared" si="461"/>
        <v>9.4026155264735241E-3</v>
      </c>
      <c r="AC281" s="5">
        <f t="shared" si="462"/>
        <v>2.2706858945330599E-4</v>
      </c>
      <c r="AD281" s="5">
        <f t="shared" si="463"/>
        <v>1.0124534439132511E-2</v>
      </c>
      <c r="AE281" s="5">
        <f t="shared" si="464"/>
        <v>8.6720819344090778E-3</v>
      </c>
      <c r="AF281" s="5">
        <f t="shared" si="465"/>
        <v>3.7139981857549987E-3</v>
      </c>
      <c r="AG281" s="5">
        <f t="shared" si="466"/>
        <v>1.0603976167906863E-3</v>
      </c>
      <c r="AH281" s="5">
        <f t="shared" si="467"/>
        <v>2.9755392408972303E-3</v>
      </c>
      <c r="AI281" s="5">
        <f t="shared" si="468"/>
        <v>3.4615159531349751E-3</v>
      </c>
      <c r="AJ281" s="5">
        <f t="shared" si="469"/>
        <v>2.0134321418316956E-3</v>
      </c>
      <c r="AK281" s="5">
        <f t="shared" si="470"/>
        <v>7.8075791929438354E-4</v>
      </c>
      <c r="AL281" s="5">
        <f t="shared" si="471"/>
        <v>9.0503634324904991E-6</v>
      </c>
      <c r="AM281" s="5">
        <f t="shared" si="472"/>
        <v>2.3556226042950068E-3</v>
      </c>
      <c r="AN281" s="5">
        <f t="shared" si="473"/>
        <v>2.0176880580340751E-3</v>
      </c>
      <c r="AO281" s="5">
        <f t="shared" si="474"/>
        <v>8.6411658049777274E-4</v>
      </c>
      <c r="AP281" s="5">
        <f t="shared" si="475"/>
        <v>2.467171809893828E-4</v>
      </c>
      <c r="AQ281" s="5">
        <f t="shared" si="476"/>
        <v>5.2830864002416345E-5</v>
      </c>
      <c r="AR281" s="5">
        <f t="shared" si="477"/>
        <v>5.0973445250725277E-4</v>
      </c>
      <c r="AS281" s="5">
        <f t="shared" si="478"/>
        <v>5.9298627790381041E-4</v>
      </c>
      <c r="AT281" s="5">
        <f t="shared" si="479"/>
        <v>3.4491755859607297E-4</v>
      </c>
      <c r="AU281" s="5">
        <f t="shared" si="480"/>
        <v>1.3375028131446174E-4</v>
      </c>
      <c r="AV281" s="5">
        <f t="shared" si="481"/>
        <v>3.8898725157351307E-5</v>
      </c>
      <c r="AW281" s="5">
        <f t="shared" si="482"/>
        <v>2.5050274229598462E-7</v>
      </c>
      <c r="AX281" s="5">
        <f t="shared" si="483"/>
        <v>4.567253509470215E-4</v>
      </c>
      <c r="AY281" s="5">
        <f t="shared" si="484"/>
        <v>3.9120412782888184E-4</v>
      </c>
      <c r="AZ281" s="5">
        <f t="shared" si="485"/>
        <v>1.675412469584027E-4</v>
      </c>
      <c r="BA281" s="5">
        <f t="shared" si="486"/>
        <v>4.7835332733937352E-5</v>
      </c>
      <c r="BB281" s="5">
        <f t="shared" si="487"/>
        <v>1.0243234573459778E-5</v>
      </c>
      <c r="BC281" s="5">
        <f t="shared" si="488"/>
        <v>1.7547507004584041E-6</v>
      </c>
      <c r="BD281" s="5">
        <f t="shared" si="489"/>
        <v>7.2768102136931459E-5</v>
      </c>
      <c r="BE281" s="5">
        <f t="shared" si="490"/>
        <v>8.4652873322682307E-5</v>
      </c>
      <c r="BF281" s="5">
        <f t="shared" si="491"/>
        <v>4.9239355922058164E-5</v>
      </c>
      <c r="BG281" s="5">
        <f t="shared" si="492"/>
        <v>1.9093773402329682E-5</v>
      </c>
      <c r="BH281" s="5">
        <f t="shared" si="493"/>
        <v>5.5530607972908976E-6</v>
      </c>
      <c r="BI281" s="5">
        <f t="shared" si="494"/>
        <v>1.2920016832145506E-6</v>
      </c>
      <c r="BJ281" s="8">
        <f t="shared" si="495"/>
        <v>0.42859722381970855</v>
      </c>
      <c r="BK281" s="8">
        <f t="shared" si="496"/>
        <v>0.30207939448310833</v>
      </c>
      <c r="BL281" s="8">
        <f t="shared" si="497"/>
        <v>0.25557833258456247</v>
      </c>
      <c r="BM281" s="8">
        <f t="shared" si="498"/>
        <v>0.32845993666374224</v>
      </c>
      <c r="BN281" s="8">
        <f t="shared" si="499"/>
        <v>0.6712996624839157</v>
      </c>
    </row>
    <row r="282" spans="1:66" x14ac:dyDescent="0.25">
      <c r="A282" t="s">
        <v>145</v>
      </c>
      <c r="B282" t="s">
        <v>149</v>
      </c>
      <c r="C282" t="s">
        <v>419</v>
      </c>
      <c r="D282" s="4" t="s">
        <v>498</v>
      </c>
      <c r="E282">
        <f>VLOOKUP(A282,home!$A$2:$E$405,3,FALSE)</f>
        <v>1.4565217391304299</v>
      </c>
      <c r="F282">
        <f>VLOOKUP(B282,home!$B$2:$E$405,3,FALSE)</f>
        <v>0.51</v>
      </c>
      <c r="G282">
        <f>VLOOKUP(C282,away!$B$2:$E$405,4,FALSE)</f>
        <v>0.98</v>
      </c>
      <c r="H282">
        <f>VLOOKUP(A282,away!$A$2:$E$405,3,FALSE)</f>
        <v>1.2934782608695701</v>
      </c>
      <c r="I282">
        <f>VLOOKUP(C282,away!$B$2:$E$405,3,FALSE)</f>
        <v>0.69</v>
      </c>
      <c r="J282">
        <f>VLOOKUP(B282,home!$B$2:$E$405,4,FALSE)</f>
        <v>1.64</v>
      </c>
      <c r="K282" s="3">
        <f t="shared" si="500"/>
        <v>0.72796956521738887</v>
      </c>
      <c r="L282" s="3">
        <f t="shared" si="501"/>
        <v>1.4637000000000053</v>
      </c>
      <c r="M282" s="5">
        <f t="shared" si="446"/>
        <v>0.11173005220088229</v>
      </c>
      <c r="N282" s="5">
        <f t="shared" si="447"/>
        <v>8.1336077522392455E-2</v>
      </c>
      <c r="O282" s="5">
        <f t="shared" si="448"/>
        <v>0.16353927740643201</v>
      </c>
      <c r="P282" s="5">
        <f t="shared" si="449"/>
        <v>0.11905161666952628</v>
      </c>
      <c r="Q282" s="5">
        <f t="shared" si="450"/>
        <v>2.9605094495231934E-2</v>
      </c>
      <c r="R282" s="5">
        <f t="shared" si="451"/>
        <v>0.11968622016989772</v>
      </c>
      <c r="S282" s="5">
        <f t="shared" si="452"/>
        <v>3.1713239080353492E-2</v>
      </c>
      <c r="T282" s="5">
        <f t="shared" si="453"/>
        <v>4.3332976812671141E-2</v>
      </c>
      <c r="U282" s="5">
        <f t="shared" si="454"/>
        <v>8.7127925659593139E-2</v>
      </c>
      <c r="V282" s="5">
        <f t="shared" si="455"/>
        <v>3.7545975102713488E-3</v>
      </c>
      <c r="W282" s="5">
        <f t="shared" si="456"/>
        <v>7.1838692559712354E-3</v>
      </c>
      <c r="X282" s="5">
        <f t="shared" si="457"/>
        <v>1.0515029429965137E-2</v>
      </c>
      <c r="Y282" s="5">
        <f t="shared" si="458"/>
        <v>7.6954242883200139E-3</v>
      </c>
      <c r="Z282" s="5">
        <f t="shared" si="459"/>
        <v>5.8394906820893315E-2</v>
      </c>
      <c r="AA282" s="5">
        <f t="shared" si="460"/>
        <v>4.2509714929315649E-2</v>
      </c>
      <c r="AB282" s="5">
        <f t="shared" si="461"/>
        <v>1.5472889347304527E-2</v>
      </c>
      <c r="AC282" s="5">
        <f t="shared" si="462"/>
        <v>2.5003954550289982E-4</v>
      </c>
      <c r="AD282" s="5">
        <f t="shared" si="463"/>
        <v>1.3074095447119863E-3</v>
      </c>
      <c r="AE282" s="5">
        <f t="shared" si="464"/>
        <v>1.9136553505949415E-3</v>
      </c>
      <c r="AF282" s="5">
        <f t="shared" si="465"/>
        <v>1.4005086683329133E-3</v>
      </c>
      <c r="AG282" s="5">
        <f t="shared" si="466"/>
        <v>6.8330817927963095E-4</v>
      </c>
      <c r="AH282" s="5">
        <f t="shared" si="467"/>
        <v>2.1368156278435461E-2</v>
      </c>
      <c r="AI282" s="5">
        <f t="shared" si="468"/>
        <v>1.5555367435509882E-2</v>
      </c>
      <c r="AJ282" s="5">
        <f t="shared" si="469"/>
        <v>5.6619170344124285E-3</v>
      </c>
      <c r="AK282" s="5">
        <f t="shared" si="470"/>
        <v>1.3739010939460481E-3</v>
      </c>
      <c r="AL282" s="5">
        <f t="shared" si="471"/>
        <v>1.0656976001376546E-5</v>
      </c>
      <c r="AM282" s="5">
        <f t="shared" si="472"/>
        <v>1.9035087156500985E-4</v>
      </c>
      <c r="AN282" s="5">
        <f t="shared" si="473"/>
        <v>2.7861657070970598E-4</v>
      </c>
      <c r="AO282" s="5">
        <f t="shared" si="474"/>
        <v>2.0390553727389908E-4</v>
      </c>
      <c r="AP282" s="5">
        <f t="shared" si="475"/>
        <v>9.9485511635935726E-5</v>
      </c>
      <c r="AQ282" s="5">
        <f t="shared" si="476"/>
        <v>3.6404235845379907E-5</v>
      </c>
      <c r="AR282" s="5">
        <f t="shared" si="477"/>
        <v>6.2553140689492158E-3</v>
      </c>
      <c r="AS282" s="5">
        <f t="shared" si="478"/>
        <v>4.5536782630711771E-3</v>
      </c>
      <c r="AT282" s="5">
        <f t="shared" si="479"/>
        <v>1.6574695926538994E-3</v>
      </c>
      <c r="AU282" s="5">
        <f t="shared" si="480"/>
        <v>4.0219580624176735E-4</v>
      </c>
      <c r="AV282" s="5">
        <f t="shared" si="481"/>
        <v>7.3196576550519114E-5</v>
      </c>
      <c r="AW282" s="5">
        <f t="shared" si="482"/>
        <v>3.1542548728945445E-7</v>
      </c>
      <c r="AX282" s="5">
        <f t="shared" si="483"/>
        <v>2.3094940201988539E-5</v>
      </c>
      <c r="AY282" s="5">
        <f t="shared" si="484"/>
        <v>3.3804063973650748E-5</v>
      </c>
      <c r="AZ282" s="5">
        <f t="shared" si="485"/>
        <v>2.4739504219116395E-5</v>
      </c>
      <c r="BA282" s="5">
        <f t="shared" si="486"/>
        <v>1.2070404108506935E-5</v>
      </c>
      <c r="BB282" s="5">
        <f t="shared" si="487"/>
        <v>4.416862623405415E-6</v>
      </c>
      <c r="BC282" s="5">
        <f t="shared" si="488"/>
        <v>1.2929923643757053E-6</v>
      </c>
      <c r="BD282" s="5">
        <f t="shared" si="489"/>
        <v>1.5259838671201668E-3</v>
      </c>
      <c r="BE282" s="5">
        <f t="shared" si="490"/>
        <v>1.1108698122762176E-3</v>
      </c>
      <c r="BF282" s="5">
        <f t="shared" si="491"/>
        <v>4.0433970712792022E-4</v>
      </c>
      <c r="BG282" s="5">
        <f t="shared" si="492"/>
        <v>9.8115666932679498E-5</v>
      </c>
      <c r="BH282" s="5">
        <f t="shared" si="493"/>
        <v>1.7856304849499204E-5</v>
      </c>
      <c r="BI282" s="5">
        <f t="shared" si="494"/>
        <v>2.599769295535818E-6</v>
      </c>
      <c r="BJ282" s="8">
        <f t="shared" si="495"/>
        <v>0.18588153504199234</v>
      </c>
      <c r="BK282" s="8">
        <f t="shared" si="496"/>
        <v>0.26654400604651135</v>
      </c>
      <c r="BL282" s="8">
        <f t="shared" si="497"/>
        <v>0.4883969887899155</v>
      </c>
      <c r="BM282" s="8">
        <f t="shared" si="498"/>
        <v>0.3742356095964634</v>
      </c>
      <c r="BN282" s="8">
        <f t="shared" si="499"/>
        <v>0.62494833846436271</v>
      </c>
    </row>
    <row r="283" spans="1:66" x14ac:dyDescent="0.25">
      <c r="A283" t="s">
        <v>145</v>
      </c>
      <c r="B283" t="s">
        <v>404</v>
      </c>
      <c r="C283" t="s">
        <v>427</v>
      </c>
      <c r="D283" s="4" t="s">
        <v>498</v>
      </c>
      <c r="E283">
        <f>VLOOKUP(A283,home!$A$2:$E$405,3,FALSE)</f>
        <v>1.4565217391304299</v>
      </c>
      <c r="F283">
        <f>VLOOKUP(B283,home!$B$2:$E$405,3,FALSE)</f>
        <v>1.07</v>
      </c>
      <c r="G283">
        <f>VLOOKUP(C283,away!$B$2:$E$405,4,FALSE)</f>
        <v>0.76</v>
      </c>
      <c r="H283">
        <f>VLOOKUP(A283,away!$A$2:$E$405,3,FALSE)</f>
        <v>1.2934782608695701</v>
      </c>
      <c r="I283">
        <f>VLOOKUP(C283,away!$B$2:$E$405,3,FALSE)</f>
        <v>1.44</v>
      </c>
      <c r="J283">
        <f>VLOOKUP(B283,home!$B$2:$E$405,4,FALSE)</f>
        <v>0.69</v>
      </c>
      <c r="K283" s="3">
        <f t="shared" si="500"/>
        <v>1.1844434782608657</v>
      </c>
      <c r="L283" s="3">
        <f t="shared" si="501"/>
        <v>1.2852000000000046</v>
      </c>
      <c r="M283" s="5">
        <f t="shared" si="446"/>
        <v>8.4615020718934467E-2</v>
      </c>
      <c r="N283" s="5">
        <f t="shared" si="447"/>
        <v>0.10022170945344996</v>
      </c>
      <c r="O283" s="5">
        <f t="shared" si="448"/>
        <v>0.10874722462797495</v>
      </c>
      <c r="P283" s="5">
        <f t="shared" si="449"/>
        <v>0.12880494098957435</v>
      </c>
      <c r="Q283" s="5">
        <f t="shared" si="450"/>
        <v>5.9353475071147091E-2</v>
      </c>
      <c r="R283" s="5">
        <f t="shared" si="451"/>
        <v>6.9880966545936965E-2</v>
      </c>
      <c r="S283" s="5">
        <f t="shared" si="452"/>
        <v>4.9018225967340567E-2</v>
      </c>
      <c r="T283" s="5">
        <f t="shared" si="453"/>
        <v>7.6281086161438513E-2</v>
      </c>
      <c r="U283" s="5">
        <f t="shared" si="454"/>
        <v>8.2770055079900776E-2</v>
      </c>
      <c r="V283" s="5">
        <f t="shared" si="455"/>
        <v>8.2908706193869953E-3</v>
      </c>
      <c r="W283" s="5">
        <f t="shared" si="456"/>
        <v>2.3433612153379683E-2</v>
      </c>
      <c r="X283" s="5">
        <f t="shared" si="457"/>
        <v>3.0116878339523673E-2</v>
      </c>
      <c r="Y283" s="5">
        <f t="shared" si="458"/>
        <v>1.9353106020977982E-2</v>
      </c>
      <c r="Z283" s="5">
        <f t="shared" si="459"/>
        <v>2.9937006068279492E-2</v>
      </c>
      <c r="AA283" s="5">
        <f t="shared" si="460"/>
        <v>3.5458691596229608E-2</v>
      </c>
      <c r="AB283" s="5">
        <f t="shared" si="461"/>
        <v>2.0999408004408766E-2</v>
      </c>
      <c r="AC283" s="5">
        <f t="shared" si="462"/>
        <v>7.8879693272013423E-4</v>
      </c>
      <c r="AD283" s="5">
        <f t="shared" si="463"/>
        <v>6.9389472717912839E-3</v>
      </c>
      <c r="AE283" s="5">
        <f t="shared" si="464"/>
        <v>8.917935033706189E-3</v>
      </c>
      <c r="AF283" s="5">
        <f t="shared" si="465"/>
        <v>5.7306650526596182E-3</v>
      </c>
      <c r="AG283" s="5">
        <f t="shared" si="466"/>
        <v>2.4550169085593883E-3</v>
      </c>
      <c r="AH283" s="5">
        <f t="shared" si="467"/>
        <v>9.6187600497382331E-3</v>
      </c>
      <c r="AI283" s="5">
        <f t="shared" si="468"/>
        <v>1.1392877609868611E-2</v>
      </c>
      <c r="AJ283" s="5">
        <f t="shared" si="469"/>
        <v>6.7471097918165596E-3</v>
      </c>
      <c r="AK283" s="5">
        <f t="shared" si="470"/>
        <v>2.6638567300090506E-3</v>
      </c>
      <c r="AL283" s="5">
        <f t="shared" si="471"/>
        <v>4.8029742950373752E-5</v>
      </c>
      <c r="AM283" s="5">
        <f t="shared" si="472"/>
        <v>1.6437581684138436E-3</v>
      </c>
      <c r="AN283" s="5">
        <f t="shared" si="473"/>
        <v>2.1125579980454793E-3</v>
      </c>
      <c r="AO283" s="5">
        <f t="shared" si="474"/>
        <v>1.3575297695440297E-3</v>
      </c>
      <c r="AP283" s="5">
        <f t="shared" si="475"/>
        <v>5.8156575327266433E-4</v>
      </c>
      <c r="AQ283" s="5">
        <f t="shared" si="476"/>
        <v>1.868570765265077E-4</v>
      </c>
      <c r="AR283" s="5">
        <f t="shared" si="477"/>
        <v>2.4724060831847268E-3</v>
      </c>
      <c r="AS283" s="5">
        <f t="shared" si="478"/>
        <v>2.9284252608406413E-3</v>
      </c>
      <c r="AT283" s="5">
        <f t="shared" si="479"/>
        <v>1.7342771008885365E-3</v>
      </c>
      <c r="AU283" s="5">
        <f t="shared" si="480"/>
        <v>6.8471773388152949E-4</v>
      </c>
      <c r="AV283" s="5">
        <f t="shared" si="481"/>
        <v>2.0275236358638423E-4</v>
      </c>
      <c r="AW283" s="5">
        <f t="shared" si="482"/>
        <v>2.0309200140641427E-6</v>
      </c>
      <c r="AX283" s="5">
        <f t="shared" si="483"/>
        <v>3.244897737359667E-4</v>
      </c>
      <c r="AY283" s="5">
        <f t="shared" si="484"/>
        <v>4.1703425720546585E-4</v>
      </c>
      <c r="AZ283" s="5">
        <f t="shared" si="485"/>
        <v>2.6798621368023329E-4</v>
      </c>
      <c r="BA283" s="5">
        <f t="shared" si="486"/>
        <v>1.1480529394061234E-4</v>
      </c>
      <c r="BB283" s="5">
        <f t="shared" si="487"/>
        <v>3.6886940943118871E-5</v>
      </c>
      <c r="BC283" s="5">
        <f t="shared" si="488"/>
        <v>9.481419300019318E-6</v>
      </c>
      <c r="BD283" s="5">
        <f t="shared" si="489"/>
        <v>5.2958938301816982E-4</v>
      </c>
      <c r="BE283" s="5">
        <f t="shared" si="490"/>
        <v>6.2726869087206696E-4</v>
      </c>
      <c r="BF283" s="5">
        <f t="shared" si="491"/>
        <v>3.7148215501032545E-4</v>
      </c>
      <c r="BG283" s="5">
        <f t="shared" si="492"/>
        <v>1.4666653859742398E-4</v>
      </c>
      <c r="BH283" s="5">
        <f t="shared" si="493"/>
        <v>4.342955628020361E-5</v>
      </c>
      <c r="BI283" s="5">
        <f t="shared" si="494"/>
        <v>1.0287970939970083E-5</v>
      </c>
      <c r="BJ283" s="8">
        <f t="shared" si="495"/>
        <v>0.33985538413124128</v>
      </c>
      <c r="BK283" s="8">
        <f t="shared" si="496"/>
        <v>0.27198291922811235</v>
      </c>
      <c r="BL283" s="8">
        <f t="shared" si="497"/>
        <v>0.35803025287298351</v>
      </c>
      <c r="BM283" s="8">
        <f t="shared" si="498"/>
        <v>0.44776722155640741</v>
      </c>
      <c r="BN283" s="8">
        <f t="shared" si="499"/>
        <v>0.55162333740701774</v>
      </c>
    </row>
    <row r="284" spans="1:66" x14ac:dyDescent="0.25">
      <c r="A284" t="s">
        <v>145</v>
      </c>
      <c r="B284" t="s">
        <v>423</v>
      </c>
      <c r="C284" t="s">
        <v>357</v>
      </c>
      <c r="D284" s="4" t="s">
        <v>498</v>
      </c>
      <c r="E284">
        <f>VLOOKUP(A284,home!$A$2:$E$405,3,FALSE)</f>
        <v>1.4565217391304299</v>
      </c>
      <c r="F284">
        <f>VLOOKUP(B284,home!$B$2:$E$405,3,FALSE)</f>
        <v>1.08</v>
      </c>
      <c r="G284">
        <f>VLOOKUP(C284,away!$B$2:$E$405,4,FALSE)</f>
        <v>0.55000000000000004</v>
      </c>
      <c r="H284">
        <f>VLOOKUP(A284,away!$A$2:$E$405,3,FALSE)</f>
        <v>1.2934782608695701</v>
      </c>
      <c r="I284">
        <f>VLOOKUP(C284,away!$B$2:$E$405,3,FALSE)</f>
        <v>0.96</v>
      </c>
      <c r="J284">
        <f>VLOOKUP(B284,home!$B$2:$E$405,4,FALSE)</f>
        <v>0.66</v>
      </c>
      <c r="K284" s="3">
        <f t="shared" si="500"/>
        <v>0.86517391304347546</v>
      </c>
      <c r="L284" s="3">
        <f t="shared" si="501"/>
        <v>0.81954782608695953</v>
      </c>
      <c r="M284" s="5">
        <f t="shared" si="446"/>
        <v>0.1854960410649277</v>
      </c>
      <c r="N284" s="5">
        <f t="shared" si="447"/>
        <v>0.16048633570221671</v>
      </c>
      <c r="O284" s="5">
        <f t="shared" si="448"/>
        <v>0.15202287720249885</v>
      </c>
      <c r="P284" s="5">
        <f t="shared" si="449"/>
        <v>0.13152622754141369</v>
      </c>
      <c r="Q284" s="5">
        <f t="shared" si="450"/>
        <v>6.9424295524747812E-2</v>
      </c>
      <c r="R284" s="5">
        <f t="shared" si="451"/>
        <v>6.2295009263396366E-2</v>
      </c>
      <c r="S284" s="5">
        <f t="shared" si="452"/>
        <v>2.3314713931307903E-2</v>
      </c>
      <c r="T284" s="5">
        <f t="shared" si="453"/>
        <v>5.6896530474925704E-2</v>
      </c>
      <c r="U284" s="5">
        <f t="shared" si="454"/>
        <v>5.3896016927492185E-2</v>
      </c>
      <c r="V284" s="5">
        <f t="shared" si="455"/>
        <v>1.8368145049754165E-3</v>
      </c>
      <c r="W284" s="5">
        <f t="shared" si="456"/>
        <v>2.002136313981091E-2</v>
      </c>
      <c r="X284" s="5">
        <f t="shared" si="457"/>
        <v>1.6408464636529615E-2</v>
      </c>
      <c r="Y284" s="5">
        <f t="shared" si="458"/>
        <v>6.7237607611462984E-3</v>
      </c>
      <c r="Z284" s="5">
        <f t="shared" si="459"/>
        <v>1.7017913139294502E-2</v>
      </c>
      <c r="AA284" s="5">
        <f t="shared" si="460"/>
        <v>1.4723454502557399E-2</v>
      </c>
      <c r="AB284" s="5">
        <f t="shared" si="461"/>
        <v>6.3691743727475802E-3</v>
      </c>
      <c r="AC284" s="5">
        <f t="shared" si="462"/>
        <v>8.1399743474917371E-5</v>
      </c>
      <c r="AD284" s="5">
        <f t="shared" si="463"/>
        <v>4.3304902730336506E-3</v>
      </c>
      <c r="AE284" s="5">
        <f t="shared" si="464"/>
        <v>3.5490438891554524E-3</v>
      </c>
      <c r="AF284" s="5">
        <f t="shared" si="465"/>
        <v>1.4543056020222796E-3</v>
      </c>
      <c r="AG284" s="5">
        <f t="shared" si="466"/>
        <v>3.9729099820114876E-4</v>
      </c>
      <c r="AH284" s="5">
        <f t="shared" si="467"/>
        <v>3.4867484294613775E-3</v>
      </c>
      <c r="AI284" s="5">
        <f t="shared" si="468"/>
        <v>3.0166437825152924E-3</v>
      </c>
      <c r="AJ284" s="5">
        <f t="shared" si="469"/>
        <v>1.3049607527885131E-3</v>
      </c>
      <c r="AK284" s="5">
        <f t="shared" si="470"/>
        <v>3.763393336193992E-4</v>
      </c>
      <c r="AL284" s="5">
        <f t="shared" si="471"/>
        <v>2.3086640815902457E-6</v>
      </c>
      <c r="AM284" s="5">
        <f t="shared" si="472"/>
        <v>7.493254429834466E-4</v>
      </c>
      <c r="AN284" s="5">
        <f t="shared" si="473"/>
        <v>6.1410803782873161E-4</v>
      </c>
      <c r="AO284" s="5">
        <f t="shared" si="474"/>
        <v>2.5164545369253265E-4</v>
      </c>
      <c r="AP284" s="5">
        <f t="shared" si="475"/>
        <v>6.8745161506127259E-5</v>
      </c>
      <c r="AQ284" s="5">
        <f t="shared" si="476"/>
        <v>1.4084986916585879E-5</v>
      </c>
      <c r="AR284" s="5">
        <f t="shared" si="477"/>
        <v>5.7151141909543872E-4</v>
      </c>
      <c r="AS284" s="5">
        <f t="shared" si="478"/>
        <v>4.9445677080783032E-4</v>
      </c>
      <c r="AT284" s="5">
        <f t="shared" si="479"/>
        <v>2.1389554961532572E-4</v>
      </c>
      <c r="AU284" s="5">
        <f t="shared" si="480"/>
        <v>6.168561654775876E-5</v>
      </c>
      <c r="AV284" s="5">
        <f t="shared" si="481"/>
        <v>1.3342196561780946E-5</v>
      </c>
      <c r="AW284" s="5">
        <f t="shared" si="482"/>
        <v>4.5471152730789897E-8</v>
      </c>
      <c r="AX284" s="5">
        <f t="shared" si="483"/>
        <v>1.0804947094150398E-4</v>
      </c>
      <c r="AY284" s="5">
        <f t="shared" si="484"/>
        <v>8.8551709019955702E-5</v>
      </c>
      <c r="AZ284" s="5">
        <f t="shared" si="485"/>
        <v>3.6286180311794844E-5</v>
      </c>
      <c r="BA284" s="5">
        <f t="shared" si="486"/>
        <v>9.9127533971769668E-6</v>
      </c>
      <c r="BB284" s="5">
        <f t="shared" si="487"/>
        <v>2.0309938742981257E-6</v>
      </c>
      <c r="BC284" s="5">
        <f t="shared" si="488"/>
        <v>3.3289932289539228E-7</v>
      </c>
      <c r="BD284" s="5">
        <f t="shared" si="489"/>
        <v>7.8063490183923292E-5</v>
      </c>
      <c r="BE284" s="5">
        <f t="shared" si="490"/>
        <v>6.7538495268255853E-5</v>
      </c>
      <c r="BF284" s="5">
        <f t="shared" si="491"/>
        <v>2.9216272116152581E-5</v>
      </c>
      <c r="BG284" s="5">
        <f t="shared" si="492"/>
        <v>8.4257188237582392E-6</v>
      </c>
      <c r="BH284" s="5">
        <f t="shared" si="493"/>
        <v>1.8224280312387458E-6</v>
      </c>
      <c r="BI284" s="5">
        <f t="shared" si="494"/>
        <v>3.1534343820538865E-7</v>
      </c>
      <c r="BJ284" s="8">
        <f t="shared" si="495"/>
        <v>0.34163495409158462</v>
      </c>
      <c r="BK284" s="8">
        <f t="shared" si="496"/>
        <v>0.34234605715920119</v>
      </c>
      <c r="BL284" s="8">
        <f t="shared" si="497"/>
        <v>0.29903149786756672</v>
      </c>
      <c r="BM284" s="8">
        <f t="shared" si="498"/>
        <v>0.23869112972057857</v>
      </c>
      <c r="BN284" s="8">
        <f t="shared" si="499"/>
        <v>0.76125078629920107</v>
      </c>
    </row>
    <row r="285" spans="1:66" x14ac:dyDescent="0.25">
      <c r="A285" t="s">
        <v>145</v>
      </c>
      <c r="B285" t="s">
        <v>425</v>
      </c>
      <c r="C285" t="s">
        <v>375</v>
      </c>
      <c r="D285" s="4" t="s">
        <v>498</v>
      </c>
      <c r="E285">
        <f>VLOOKUP(A285,home!$A$2:$E$405,3,FALSE)</f>
        <v>1.4565217391304299</v>
      </c>
      <c r="F285">
        <f>VLOOKUP(B285,home!$B$2:$E$405,3,FALSE)</f>
        <v>1.45</v>
      </c>
      <c r="G285">
        <f>VLOOKUP(C285,away!$B$2:$E$405,4,FALSE)</f>
        <v>1.1200000000000001</v>
      </c>
      <c r="H285">
        <f>VLOOKUP(A285,away!$A$2:$E$405,3,FALSE)</f>
        <v>1.2934782608695701</v>
      </c>
      <c r="I285">
        <f>VLOOKUP(C285,away!$B$2:$E$405,3,FALSE)</f>
        <v>1.2</v>
      </c>
      <c r="J285">
        <f>VLOOKUP(B285,home!$B$2:$E$405,4,FALSE)</f>
        <v>0.6</v>
      </c>
      <c r="K285" s="3">
        <f t="shared" si="500"/>
        <v>2.3653913043478183</v>
      </c>
      <c r="L285" s="3">
        <f t="shared" si="501"/>
        <v>0.93130434782609028</v>
      </c>
      <c r="M285" s="5">
        <f t="shared" si="446"/>
        <v>3.7005243795619425E-2</v>
      </c>
      <c r="N285" s="5">
        <f t="shared" si="447"/>
        <v>8.7531881889429244E-2</v>
      </c>
      <c r="O285" s="5">
        <f t="shared" si="448"/>
        <v>3.4463144439224824E-2</v>
      </c>
      <c r="P285" s="5">
        <f t="shared" si="449"/>
        <v>8.151882217702526E-2</v>
      </c>
      <c r="Q285" s="5">
        <f t="shared" si="450"/>
        <v>0.10352357613722814</v>
      </c>
      <c r="R285" s="5">
        <f t="shared" si="451"/>
        <v>1.604783812800431E-2</v>
      </c>
      <c r="S285" s="5">
        <f t="shared" si="452"/>
        <v>4.4894437162957705E-2</v>
      </c>
      <c r="T285" s="5">
        <f t="shared" si="453"/>
        <v>9.6411956559105838E-2</v>
      </c>
      <c r="U285" s="5">
        <f t="shared" si="454"/>
        <v>3.7959416761562767E-2</v>
      </c>
      <c r="V285" s="5">
        <f t="shared" si="455"/>
        <v>1.0988657775811445E-2</v>
      </c>
      <c r="W285" s="5">
        <f t="shared" si="456"/>
        <v>8.1624588929996245E-2</v>
      </c>
      <c r="X285" s="5">
        <f t="shared" si="457"/>
        <v>7.6017334560022853E-2</v>
      </c>
      <c r="Y285" s="5">
        <f t="shared" si="458"/>
        <v>3.53976370929499E-2</v>
      </c>
      <c r="Z285" s="5">
        <f t="shared" si="459"/>
        <v>4.9818071406065745E-3</v>
      </c>
      <c r="AA285" s="5">
        <f t="shared" si="460"/>
        <v>1.178392329032866E-2</v>
      </c>
      <c r="AB285" s="5">
        <f t="shared" si="461"/>
        <v>1.3936794841022575E-2</v>
      </c>
      <c r="AC285" s="5">
        <f t="shared" si="462"/>
        <v>1.512931593117553E-3</v>
      </c>
      <c r="AD285" s="5">
        <f t="shared" si="463"/>
        <v>4.826852321899458E-2</v>
      </c>
      <c r="AE285" s="5">
        <f t="shared" si="464"/>
        <v>4.495268553699424E-2</v>
      </c>
      <c r="AF285" s="5">
        <f t="shared" si="465"/>
        <v>2.0932315743530872E-2</v>
      </c>
      <c r="AG285" s="5">
        <f t="shared" si="466"/>
        <v>6.4981188873396078E-3</v>
      </c>
      <c r="AH285" s="5">
        <f t="shared" si="467"/>
        <v>1.1598946625194912E-3</v>
      </c>
      <c r="AI285" s="5">
        <f t="shared" si="468"/>
        <v>2.7436047486830519E-3</v>
      </c>
      <c r="AJ285" s="5">
        <f t="shared" si="469"/>
        <v>3.2448494075511367E-3</v>
      </c>
      <c r="AK285" s="5">
        <f t="shared" si="470"/>
        <v>2.5584461908465432E-3</v>
      </c>
      <c r="AL285" s="5">
        <f t="shared" si="471"/>
        <v>1.3331343221141331E-4</v>
      </c>
      <c r="AM285" s="5">
        <f t="shared" si="472"/>
        <v>2.28347890191841E-2</v>
      </c>
      <c r="AN285" s="5">
        <f t="shared" si="473"/>
        <v>2.1266138295257614E-2</v>
      </c>
      <c r="AO285" s="5">
        <f t="shared" si="474"/>
        <v>9.9026235279221688E-3</v>
      </c>
      <c r="AP285" s="5">
        <f t="shared" si="475"/>
        <v>3.0741187821462846E-3</v>
      </c>
      <c r="AQ285" s="5">
        <f t="shared" si="476"/>
        <v>7.1573504688667001E-4</v>
      </c>
      <c r="AR285" s="5">
        <f t="shared" si="477"/>
        <v>2.1604298844493563E-4</v>
      </c>
      <c r="AS285" s="5">
        <f t="shared" si="478"/>
        <v>5.1102620623296694E-4</v>
      </c>
      <c r="AT285" s="5">
        <f t="shared" si="479"/>
        <v>6.0438847225865761E-4</v>
      </c>
      <c r="AU285" s="5">
        <f t="shared" si="480"/>
        <v>4.7653841224289708E-4</v>
      </c>
      <c r="AV285" s="5">
        <f t="shared" si="481"/>
        <v>2.8179995412676621E-4</v>
      </c>
      <c r="AW285" s="5">
        <f t="shared" si="482"/>
        <v>8.1576681659502552E-6</v>
      </c>
      <c r="AX285" s="5">
        <f t="shared" si="483"/>
        <v>9.0022018970991775E-3</v>
      </c>
      <c r="AY285" s="5">
        <f t="shared" si="484"/>
        <v>8.3837897667767419E-3</v>
      </c>
      <c r="AZ285" s="5">
        <f t="shared" si="485"/>
        <v>3.9039299305295319E-3</v>
      </c>
      <c r="BA285" s="5">
        <f t="shared" si="486"/>
        <v>1.2119156393035201E-3</v>
      </c>
      <c r="BB285" s="5">
        <f t="shared" si="487"/>
        <v>2.8216557602045098E-4</v>
      </c>
      <c r="BC285" s="5">
        <f t="shared" si="488"/>
        <v>5.2556405550939852E-5</v>
      </c>
      <c r="BD285" s="5">
        <f t="shared" si="489"/>
        <v>3.3533629076018381E-5</v>
      </c>
      <c r="BE285" s="5">
        <f t="shared" si="490"/>
        <v>7.9320154619639039E-5</v>
      </c>
      <c r="BF285" s="5">
        <f t="shared" si="491"/>
        <v>9.381160199840932E-5</v>
      </c>
      <c r="BG285" s="5">
        <f t="shared" si="492"/>
        <v>7.3967049204658609E-5</v>
      </c>
      <c r="BH285" s="5">
        <f t="shared" si="493"/>
        <v>4.3740253749241676E-5</v>
      </c>
      <c r="BI285" s="5">
        <f t="shared" si="494"/>
        <v>2.0692563173684656E-5</v>
      </c>
      <c r="BJ285" s="8">
        <f t="shared" si="495"/>
        <v>0.68178858244226881</v>
      </c>
      <c r="BK285" s="8">
        <f t="shared" si="496"/>
        <v>0.18443719570351952</v>
      </c>
      <c r="BL285" s="8">
        <f t="shared" si="497"/>
        <v>0.12633277375487126</v>
      </c>
      <c r="BM285" s="8">
        <f t="shared" si="498"/>
        <v>0.62907422037612448</v>
      </c>
      <c r="BN285" s="8">
        <f t="shared" si="499"/>
        <v>0.36009050656653119</v>
      </c>
    </row>
    <row r="286" spans="1:66" x14ac:dyDescent="0.25">
      <c r="A286" t="s">
        <v>145</v>
      </c>
      <c r="B286" t="s">
        <v>432</v>
      </c>
      <c r="C286" t="s">
        <v>347</v>
      </c>
      <c r="D286" s="4" t="s">
        <v>498</v>
      </c>
      <c r="E286">
        <f>VLOOKUP(A286,home!$A$2:$E$405,3,FALSE)</f>
        <v>1.4565217391304299</v>
      </c>
      <c r="F286">
        <f>VLOOKUP(B286,home!$B$2:$E$405,3,FALSE)</f>
        <v>1.63</v>
      </c>
      <c r="G286">
        <f>VLOOKUP(C286,away!$B$2:$E$405,4,FALSE)</f>
        <v>1.03</v>
      </c>
      <c r="H286">
        <f>VLOOKUP(A286,away!$A$2:$E$405,3,FALSE)</f>
        <v>1.2934782608695701</v>
      </c>
      <c r="I286">
        <f>VLOOKUP(C286,away!$B$2:$E$405,3,FALSE)</f>
        <v>1.17</v>
      </c>
      <c r="J286">
        <f>VLOOKUP(B286,home!$B$2:$E$405,4,FALSE)</f>
        <v>1.93</v>
      </c>
      <c r="K286" s="3">
        <f t="shared" si="500"/>
        <v>2.4453543478260786</v>
      </c>
      <c r="L286" s="3">
        <f t="shared" si="501"/>
        <v>2.920803260869576</v>
      </c>
      <c r="M286" s="5">
        <f t="shared" si="446"/>
        <v>4.6720487047351867E-3</v>
      </c>
      <c r="N286" s="5">
        <f t="shared" si="447"/>
        <v>1.1424814613379389E-2</v>
      </c>
      <c r="O286" s="5">
        <f t="shared" si="448"/>
        <v>1.3646135091732015E-2</v>
      </c>
      <c r="P286" s="5">
        <f t="shared" si="449"/>
        <v>3.3369635777588905E-2</v>
      </c>
      <c r="Q286" s="5">
        <f t="shared" si="450"/>
        <v>1.3968860043967106E-2</v>
      </c>
      <c r="R286" s="5">
        <f t="shared" si="451"/>
        <v>1.9928837937098813E-2</v>
      </c>
      <c r="S286" s="5">
        <f t="shared" si="452"/>
        <v>5.9584812910894999E-2</v>
      </c>
      <c r="T286" s="5">
        <f t="shared" si="453"/>
        <v>4.0800291967049852E-2</v>
      </c>
      <c r="U286" s="5">
        <f t="shared" si="454"/>
        <v>4.8733070496605878E-2</v>
      </c>
      <c r="V286" s="5">
        <f t="shared" si="455"/>
        <v>4.7286500595127914E-2</v>
      </c>
      <c r="W286" s="5">
        <f t="shared" si="456"/>
        <v>1.1386270880896318E-2</v>
      </c>
      <c r="X286" s="5">
        <f t="shared" si="457"/>
        <v>3.3257057118066265E-2</v>
      </c>
      <c r="Y286" s="5">
        <f t="shared" si="458"/>
        <v>4.8568660438686857E-2</v>
      </c>
      <c r="Z286" s="5">
        <f t="shared" si="459"/>
        <v>1.9402738277339841E-2</v>
      </c>
      <c r="AA286" s="5">
        <f t="shared" si="460"/>
        <v>4.7446570406224457E-2</v>
      </c>
      <c r="AB286" s="5">
        <f t="shared" si="461"/>
        <v>5.8011838616148573E-2</v>
      </c>
      <c r="AC286" s="5">
        <f t="shared" si="462"/>
        <v>2.1108690771685746E-2</v>
      </c>
      <c r="AD286" s="5">
        <f t="shared" si="463"/>
        <v>6.9608667510313218E-3</v>
      </c>
      <c r="AE286" s="5">
        <f t="shared" si="464"/>
        <v>2.0331322304890896E-2</v>
      </c>
      <c r="AF286" s="5">
        <f t="shared" si="465"/>
        <v>2.9691896242957844E-2</v>
      </c>
      <c r="AG286" s="5">
        <f t="shared" si="466"/>
        <v>2.8908062455944124E-2</v>
      </c>
      <c r="AH286" s="5">
        <f t="shared" si="467"/>
        <v>1.4167895307563289E-2</v>
      </c>
      <c r="AI286" s="5">
        <f t="shared" si="468"/>
        <v>3.4645524389894586E-2</v>
      </c>
      <c r="AJ286" s="5">
        <f t="shared" si="469"/>
        <v>4.2360291849771595E-2</v>
      </c>
      <c r="AK286" s="5">
        <f t="shared" si="470"/>
        <v>3.4528641283340197E-2</v>
      </c>
      <c r="AL286" s="5">
        <f t="shared" si="471"/>
        <v>6.0306676347701262E-3</v>
      </c>
      <c r="AM286" s="5">
        <f t="shared" si="472"/>
        <v>3.4043571548544845E-3</v>
      </c>
      <c r="AN286" s="5">
        <f t="shared" si="473"/>
        <v>9.9434574790636509E-3</v>
      </c>
      <c r="AO286" s="5">
        <f t="shared" si="474"/>
        <v>1.4521441514583545E-2</v>
      </c>
      <c r="AP286" s="5">
        <f t="shared" si="475"/>
        <v>1.4138091242774152E-2</v>
      </c>
      <c r="AQ286" s="5">
        <f t="shared" si="476"/>
        <v>1.0323645751091586E-2</v>
      </c>
      <c r="AR286" s="5">
        <f t="shared" si="477"/>
        <v>8.27632696279792E-3</v>
      </c>
      <c r="AS286" s="5">
        <f t="shared" si="478"/>
        <v>2.0238552122508097E-2</v>
      </c>
      <c r="AT286" s="5">
        <f t="shared" si="479"/>
        <v>2.4745215713239947E-2</v>
      </c>
      <c r="AU286" s="5">
        <f t="shared" si="480"/>
        <v>2.0170273610755171E-2</v>
      </c>
      <c r="AV286" s="5">
        <f t="shared" si="481"/>
        <v>1.2330866567725444E-2</v>
      </c>
      <c r="AW286" s="5">
        <f t="shared" si="482"/>
        <v>1.1964842833652406E-3</v>
      </c>
      <c r="AX286" s="5">
        <f t="shared" si="483"/>
        <v>1.3874765950293729E-3</v>
      </c>
      <c r="AY286" s="5">
        <f t="shared" si="484"/>
        <v>4.0525461631420083E-3</v>
      </c>
      <c r="AZ286" s="5">
        <f t="shared" si="485"/>
        <v>5.9183450240648345E-3</v>
      </c>
      <c r="BA286" s="5">
        <f t="shared" si="486"/>
        <v>5.7621071484132659E-3</v>
      </c>
      <c r="BB286" s="5">
        <f t="shared" si="487"/>
        <v>4.2074953371413412E-3</v>
      </c>
      <c r="BC286" s="5">
        <f t="shared" si="488"/>
        <v>2.4578532201631918E-3</v>
      </c>
      <c r="BD286" s="5">
        <f t="shared" si="489"/>
        <v>4.0289204634938293E-3</v>
      </c>
      <c r="BE286" s="5">
        <f t="shared" si="490"/>
        <v>9.8521381724500957E-3</v>
      </c>
      <c r="BF286" s="5">
        <f t="shared" si="491"/>
        <v>1.204598445769206E-2</v>
      </c>
      <c r="BG286" s="5">
        <f t="shared" si="492"/>
        <v>9.8189001558208842E-3</v>
      </c>
      <c r="BH286" s="5">
        <f t="shared" si="493"/>
        <v>6.0026725467266905E-3</v>
      </c>
      <c r="BI286" s="5">
        <f t="shared" si="494"/>
        <v>2.9357322821428689E-3</v>
      </c>
      <c r="BJ286" s="8">
        <f t="shared" si="495"/>
        <v>0.32141491944719136</v>
      </c>
      <c r="BK286" s="8">
        <f t="shared" si="496"/>
        <v>0.17610490255794489</v>
      </c>
      <c r="BL286" s="8">
        <f t="shared" si="497"/>
        <v>0.44391438843373243</v>
      </c>
      <c r="BM286" s="8">
        <f t="shared" si="498"/>
        <v>0.86097055466793038</v>
      </c>
      <c r="BN286" s="8">
        <f t="shared" si="499"/>
        <v>9.7010332168501412E-2</v>
      </c>
    </row>
    <row r="287" spans="1:66" x14ac:dyDescent="0.25">
      <c r="A287" t="s">
        <v>145</v>
      </c>
      <c r="B287" t="s">
        <v>433</v>
      </c>
      <c r="C287" t="s">
        <v>389</v>
      </c>
      <c r="D287" s="4" t="s">
        <v>498</v>
      </c>
      <c r="E287">
        <f>VLOOKUP(A287,home!$A$2:$E$405,3,FALSE)</f>
        <v>1.4565217391304299</v>
      </c>
      <c r="F287">
        <f>VLOOKUP(B287,home!$B$2:$E$405,3,FALSE)</f>
        <v>0.81</v>
      </c>
      <c r="G287">
        <f>VLOOKUP(C287,away!$B$2:$E$405,4,FALSE)</f>
        <v>0.69</v>
      </c>
      <c r="H287">
        <f>VLOOKUP(A287,away!$A$2:$E$405,3,FALSE)</f>
        <v>1.2934782608695701</v>
      </c>
      <c r="I287">
        <f>VLOOKUP(C287,away!$B$2:$E$405,3,FALSE)</f>
        <v>0.86</v>
      </c>
      <c r="J287">
        <f>VLOOKUP(B287,home!$B$2:$E$405,4,FALSE)</f>
        <v>1.69</v>
      </c>
      <c r="K287" s="3">
        <f t="shared" si="500"/>
        <v>0.81404999999999716</v>
      </c>
      <c r="L287" s="3">
        <f t="shared" si="501"/>
        <v>1.879941304347833</v>
      </c>
      <c r="M287" s="5">
        <f t="shared" si="446"/>
        <v>6.7610545853683091E-2</v>
      </c>
      <c r="N287" s="5">
        <f t="shared" si="447"/>
        <v>5.5038364852190526E-2</v>
      </c>
      <c r="O287" s="5">
        <f t="shared" si="448"/>
        <v>0.12710385775984198</v>
      </c>
      <c r="P287" s="5">
        <f t="shared" si="449"/>
        <v>0.10346889540939899</v>
      </c>
      <c r="Q287" s="5">
        <f t="shared" si="450"/>
        <v>2.2401990453962774E-2</v>
      </c>
      <c r="R287" s="5">
        <f t="shared" si="451"/>
        <v>0.11947389607233941</v>
      </c>
      <c r="S287" s="5">
        <f t="shared" si="452"/>
        <v>3.9586325557886139E-2</v>
      </c>
      <c r="T287" s="5">
        <f t="shared" si="453"/>
        <v>4.2114427154010481E-2</v>
      </c>
      <c r="U287" s="5">
        <f t="shared" si="454"/>
        <v>9.7257725097687542E-2</v>
      </c>
      <c r="V287" s="5">
        <f t="shared" si="455"/>
        <v>6.731286151153348E-3</v>
      </c>
      <c r="W287" s="5">
        <f t="shared" si="456"/>
        <v>6.0787801096827774E-3</v>
      </c>
      <c r="X287" s="5">
        <f t="shared" si="457"/>
        <v>1.1427749808240704E-2</v>
      </c>
      <c r="Y287" s="5">
        <f t="shared" si="458"/>
        <v>1.0741749440132366E-2</v>
      </c>
      <c r="Z287" s="5">
        <f t="shared" si="459"/>
        <v>7.4867970672583717E-2</v>
      </c>
      <c r="AA287" s="5">
        <f t="shared" si="460"/>
        <v>6.094627152601656E-2</v>
      </c>
      <c r="AB287" s="5">
        <f t="shared" si="461"/>
        <v>2.4806656167876806E-2</v>
      </c>
      <c r="AC287" s="5">
        <f t="shared" si="462"/>
        <v>6.4383330842691401E-4</v>
      </c>
      <c r="AD287" s="5">
        <f t="shared" si="463"/>
        <v>1.2371077370718117E-3</v>
      </c>
      <c r="AE287" s="5">
        <f t="shared" si="464"/>
        <v>2.3256899328495777E-3</v>
      </c>
      <c r="AF287" s="5">
        <f t="shared" si="465"/>
        <v>2.1860802829349302E-3</v>
      </c>
      <c r="AG287" s="5">
        <f t="shared" si="466"/>
        <v>1.3699008728365906E-3</v>
      </c>
      <c r="AH287" s="5">
        <f t="shared" si="467"/>
        <v>3.5186847610023095E-2</v>
      </c>
      <c r="AI287" s="5">
        <f t="shared" si="468"/>
        <v>2.8643853296939199E-2</v>
      </c>
      <c r="AJ287" s="5">
        <f t="shared" si="469"/>
        <v>1.1658764388186638E-2</v>
      </c>
      <c r="AK287" s="5">
        <f t="shared" si="470"/>
        <v>3.1636057167344334E-3</v>
      </c>
      <c r="AL287" s="5">
        <f t="shared" si="471"/>
        <v>3.9412029830303607E-5</v>
      </c>
      <c r="AM287" s="5">
        <f t="shared" si="472"/>
        <v>2.0141351067266101E-4</v>
      </c>
      <c r="AN287" s="5">
        <f t="shared" si="473"/>
        <v>3.7864557796723857E-4</v>
      </c>
      <c r="AO287" s="5">
        <f t="shared" si="474"/>
        <v>3.5591573086463487E-4</v>
      </c>
      <c r="AP287" s="5">
        <f t="shared" si="475"/>
        <v>2.2303356110652461E-4</v>
      </c>
      <c r="AQ287" s="5">
        <f t="shared" si="476"/>
        <v>1.0482250094498553E-4</v>
      </c>
      <c r="AR287" s="5">
        <f t="shared" si="477"/>
        <v>1.3229841638375048E-2</v>
      </c>
      <c r="AS287" s="5">
        <f t="shared" si="478"/>
        <v>1.076975258571917E-2</v>
      </c>
      <c r="AT287" s="5">
        <f t="shared" si="479"/>
        <v>4.38355854620233E-3</v>
      </c>
      <c r="AU287" s="5">
        <f t="shared" si="480"/>
        <v>1.1894786115119983E-3</v>
      </c>
      <c r="AV287" s="5">
        <f t="shared" si="481"/>
        <v>2.4207376592533464E-4</v>
      </c>
      <c r="AW287" s="5">
        <f t="shared" si="482"/>
        <v>1.675412196300164E-6</v>
      </c>
      <c r="AX287" s="5">
        <f t="shared" si="483"/>
        <v>2.7326778060513179E-5</v>
      </c>
      <c r="AY287" s="5">
        <f t="shared" si="484"/>
        <v>5.1372738790704898E-5</v>
      </c>
      <c r="AZ287" s="5">
        <f t="shared" si="485"/>
        <v>4.828886678505915E-5</v>
      </c>
      <c r="BA287" s="5">
        <f t="shared" si="486"/>
        <v>3.0260078403127613E-5</v>
      </c>
      <c r="BB287" s="5">
        <f t="shared" si="487"/>
        <v>1.4221792815710858E-5</v>
      </c>
      <c r="BC287" s="5">
        <f t="shared" si="488"/>
        <v>5.3472271472264218E-6</v>
      </c>
      <c r="BD287" s="5">
        <f t="shared" si="489"/>
        <v>4.1452209576603449E-3</v>
      </c>
      <c r="BE287" s="5">
        <f t="shared" si="490"/>
        <v>3.3744171205833916E-3</v>
      </c>
      <c r="BF287" s="5">
        <f t="shared" si="491"/>
        <v>1.3734721285054504E-3</v>
      </c>
      <c r="BG287" s="5">
        <f t="shared" si="492"/>
        <v>3.7269166206995265E-4</v>
      </c>
      <c r="BH287" s="5">
        <f t="shared" si="493"/>
        <v>7.5847411877010953E-5</v>
      </c>
      <c r="BI287" s="5">
        <f t="shared" si="494"/>
        <v>1.2348717127696115E-5</v>
      </c>
      <c r="BJ287" s="8">
        <f t="shared" si="495"/>
        <v>0.15636248900747096</v>
      </c>
      <c r="BK287" s="8">
        <f t="shared" si="496"/>
        <v>0.21813167104916947</v>
      </c>
      <c r="BL287" s="8">
        <f t="shared" si="497"/>
        <v>0.54741018078120363</v>
      </c>
      <c r="BM287" s="8">
        <f t="shared" si="498"/>
        <v>0.50162506378241645</v>
      </c>
      <c r="BN287" s="8">
        <f t="shared" si="499"/>
        <v>0.49509755040141679</v>
      </c>
    </row>
    <row r="288" spans="1:66" x14ac:dyDescent="0.25">
      <c r="A288" t="s">
        <v>145</v>
      </c>
      <c r="B288" t="s">
        <v>434</v>
      </c>
      <c r="C288" t="s">
        <v>146</v>
      </c>
      <c r="D288" s="4" t="s">
        <v>498</v>
      </c>
      <c r="E288">
        <f>VLOOKUP(A288,home!$A$2:$E$405,3,FALSE)</f>
        <v>1.4565217391304299</v>
      </c>
      <c r="F288">
        <f>VLOOKUP(B288,home!$B$2:$E$405,3,FALSE)</f>
        <v>0.82</v>
      </c>
      <c r="G288">
        <f>VLOOKUP(C288,away!$B$2:$E$405,4,FALSE)</f>
        <v>0.76</v>
      </c>
      <c r="H288">
        <f>VLOOKUP(A288,away!$A$2:$E$405,3,FALSE)</f>
        <v>1.2934782608695701</v>
      </c>
      <c r="I288">
        <f>VLOOKUP(C288,away!$B$2:$E$405,3,FALSE)</f>
        <v>0.61</v>
      </c>
      <c r="J288">
        <f>VLOOKUP(B288,home!$B$2:$E$405,4,FALSE)</f>
        <v>0.39</v>
      </c>
      <c r="K288" s="3">
        <f t="shared" si="500"/>
        <v>0.90770434782608389</v>
      </c>
      <c r="L288" s="3">
        <f t="shared" si="501"/>
        <v>0.30771847826087073</v>
      </c>
      <c r="M288" s="5">
        <f t="shared" si="446"/>
        <v>0.29658458407919325</v>
      </c>
      <c r="N288" s="5">
        <f t="shared" si="447"/>
        <v>0.26921111646687446</v>
      </c>
      <c r="O288" s="5">
        <f t="shared" si="448"/>
        <v>9.1264556888482617E-2</v>
      </c>
      <c r="P288" s="5">
        <f t="shared" si="449"/>
        <v>8.2841235090096652E-2</v>
      </c>
      <c r="Q288" s="5">
        <f t="shared" si="450"/>
        <v>0.12218205045004807</v>
      </c>
      <c r="R288" s="5">
        <f t="shared" si="451"/>
        <v>1.4041895282438268E-2</v>
      </c>
      <c r="S288" s="5">
        <f t="shared" si="452"/>
        <v>5.7847496124581151E-3</v>
      </c>
      <c r="T288" s="5">
        <f t="shared" si="453"/>
        <v>3.7597674635281728E-2</v>
      </c>
      <c r="U288" s="5">
        <f t="shared" si="454"/>
        <v>1.2745889399587792E-2</v>
      </c>
      <c r="V288" s="5">
        <f t="shared" si="455"/>
        <v>1.7953124722349379E-4</v>
      </c>
      <c r="W288" s="5">
        <f t="shared" si="456"/>
        <v>3.6968392806604862E-2</v>
      </c>
      <c r="X288" s="5">
        <f t="shared" si="457"/>
        <v>1.1375857578198569E-2</v>
      </c>
      <c r="Y288" s="5">
        <f t="shared" si="458"/>
        <v>1.7502807914378286E-3</v>
      </c>
      <c r="Z288" s="5">
        <f t="shared" si="459"/>
        <v>1.4403168827368019E-3</v>
      </c>
      <c r="AA288" s="5">
        <f t="shared" si="460"/>
        <v>1.3073818967075069E-3</v>
      </c>
      <c r="AB288" s="5">
        <f t="shared" si="461"/>
        <v>5.9335811595525798E-4</v>
      </c>
      <c r="AC288" s="5">
        <f t="shared" si="462"/>
        <v>3.134137581576151E-6</v>
      </c>
      <c r="AD288" s="5">
        <f t="shared" si="463"/>
        <v>8.3890927206744393E-3</v>
      </c>
      <c r="AE288" s="5">
        <f t="shared" si="464"/>
        <v>2.5814788459952863E-3</v>
      </c>
      <c r="AF288" s="5">
        <f t="shared" si="465"/>
        <v>3.9718437107614905E-4</v>
      </c>
      <c r="AG288" s="5">
        <f t="shared" si="466"/>
        <v>4.0740323418851216E-5</v>
      </c>
      <c r="AH288" s="5">
        <f t="shared" si="467"/>
        <v>1.1080302984230237E-4</v>
      </c>
      <c r="AI288" s="5">
        <f t="shared" si="468"/>
        <v>1.0057639194016117E-4</v>
      </c>
      <c r="AJ288" s="5">
        <f t="shared" si="469"/>
        <v>4.5646814126372291E-5</v>
      </c>
      <c r="AK288" s="5">
        <f t="shared" si="470"/>
        <v>1.3811270548972415E-5</v>
      </c>
      <c r="AL288" s="5">
        <f t="shared" si="471"/>
        <v>3.5016766499330892E-8</v>
      </c>
      <c r="AM288" s="5">
        <f t="shared" si="472"/>
        <v>1.5229631873744682E-3</v>
      </c>
      <c r="AN288" s="5">
        <f t="shared" si="473"/>
        <v>4.686439144661967E-4</v>
      </c>
      <c r="AO288" s="5">
        <f t="shared" si="474"/>
        <v>7.2105196102877848E-5</v>
      </c>
      <c r="AP288" s="5">
        <f t="shared" si="475"/>
        <v>7.3960337398264158E-6</v>
      </c>
      <c r="AQ288" s="5">
        <f t="shared" si="476"/>
        <v>5.6897406189636013E-7</v>
      </c>
      <c r="AR288" s="5">
        <f t="shared" si="477"/>
        <v>6.8192279459534278E-6</v>
      </c>
      <c r="AS288" s="5">
        <f t="shared" si="478"/>
        <v>6.1898428553590621E-6</v>
      </c>
      <c r="AT288" s="5">
        <f t="shared" si="479"/>
        <v>2.8092736360848206E-6</v>
      </c>
      <c r="AU288" s="5">
        <f t="shared" si="480"/>
        <v>8.4999663123579467E-7</v>
      </c>
      <c r="AV288" s="5">
        <f t="shared" si="481"/>
        <v>1.9288640945256383E-7</v>
      </c>
      <c r="AW288" s="5">
        <f t="shared" si="482"/>
        <v>2.7168867213456443E-10</v>
      </c>
      <c r="AX288" s="5">
        <f t="shared" si="483"/>
        <v>2.3040005112647921E-4</v>
      </c>
      <c r="AY288" s="5">
        <f t="shared" si="484"/>
        <v>7.0898353123867005E-5</v>
      </c>
      <c r="AZ288" s="5">
        <f t="shared" si="485"/>
        <v>1.09083666672391E-5</v>
      </c>
      <c r="BA288" s="5">
        <f t="shared" si="486"/>
        <v>1.1189019970514745E-6</v>
      </c>
      <c r="BB288" s="5">
        <f t="shared" si="487"/>
        <v>8.6076704963932224E-8</v>
      </c>
      <c r="BC288" s="5">
        <f t="shared" si="488"/>
        <v>5.2974785330422339E-9</v>
      </c>
      <c r="BD288" s="5">
        <f t="shared" si="489"/>
        <v>3.4973374107379882E-7</v>
      </c>
      <c r="BE288" s="5">
        <f t="shared" si="490"/>
        <v>3.1745483735416904E-7</v>
      </c>
      <c r="BF288" s="5">
        <f t="shared" si="491"/>
        <v>1.4407756805240074E-7</v>
      </c>
      <c r="BG288" s="5">
        <f t="shared" si="492"/>
        <v>4.3593278315124216E-8</v>
      </c>
      <c r="BH288" s="5">
        <f t="shared" si="493"/>
        <v>9.892452065657698E-9</v>
      </c>
      <c r="BI288" s="5">
        <f t="shared" si="494"/>
        <v>1.7958843501317239E-9</v>
      </c>
      <c r="BJ288" s="8">
        <f t="shared" si="495"/>
        <v>0.49287896334245374</v>
      </c>
      <c r="BK288" s="8">
        <f t="shared" si="496"/>
        <v>0.38546416753644341</v>
      </c>
      <c r="BL288" s="8">
        <f t="shared" si="497"/>
        <v>0.12024164686486856</v>
      </c>
      <c r="BM288" s="8">
        <f t="shared" si="498"/>
        <v>0.12382875828793394</v>
      </c>
      <c r="BN288" s="8">
        <f t="shared" si="499"/>
        <v>0.87612543825713329</v>
      </c>
    </row>
    <row r="289" spans="1:66" x14ac:dyDescent="0.25">
      <c r="A289" t="s">
        <v>21</v>
      </c>
      <c r="B289" t="s">
        <v>267</v>
      </c>
      <c r="C289" t="s">
        <v>268</v>
      </c>
      <c r="D289" s="4" t="s">
        <v>498</v>
      </c>
      <c r="E289">
        <f>VLOOKUP(A289,home!$A$2:$E$405,3,FALSE)</f>
        <v>1.4057971014492801</v>
      </c>
      <c r="F289">
        <f>VLOOKUP(B289,home!$B$2:$E$405,3,FALSE)</f>
        <v>1.07</v>
      </c>
      <c r="G289">
        <f>VLOOKUP(C289,away!$B$2:$E$405,4,FALSE)</f>
        <v>0.5</v>
      </c>
      <c r="H289">
        <f>VLOOKUP(A289,away!$A$2:$E$405,3,FALSE)</f>
        <v>1.32850241545894</v>
      </c>
      <c r="I289">
        <f>VLOOKUP(C289,away!$B$2:$E$405,3,FALSE)</f>
        <v>0.92</v>
      </c>
      <c r="J289">
        <f>VLOOKUP(B289,home!$B$2:$E$405,4,FALSE)</f>
        <v>1.1299999999999999</v>
      </c>
      <c r="K289" s="3">
        <f t="shared" si="500"/>
        <v>0.75210144927536482</v>
      </c>
      <c r="L289" s="3">
        <f t="shared" si="501"/>
        <v>1.3811111111111138</v>
      </c>
      <c r="M289" s="5">
        <f t="shared" si="446"/>
        <v>0.11845613444636179</v>
      </c>
      <c r="N289" s="5">
        <f t="shared" si="447"/>
        <v>8.9091030392666165E-2</v>
      </c>
      <c r="O289" s="5">
        <f t="shared" si="448"/>
        <v>0.1636010834631422</v>
      </c>
      <c r="P289" s="5">
        <f t="shared" si="449"/>
        <v>0.12304461197564918</v>
      </c>
      <c r="Q289" s="5">
        <f t="shared" si="450"/>
        <v>3.3502746537879893E-2</v>
      </c>
      <c r="R289" s="5">
        <f t="shared" si="451"/>
        <v>0.11297563708038123</v>
      </c>
      <c r="S289" s="5">
        <f t="shared" si="452"/>
        <v>3.1952706812101855E-2</v>
      </c>
      <c r="T289" s="5">
        <f t="shared" si="453"/>
        <v>4.6271015496205319E-2</v>
      </c>
      <c r="U289" s="5">
        <f t="shared" si="454"/>
        <v>8.4969140380962371E-2</v>
      </c>
      <c r="V289" s="5">
        <f t="shared" si="455"/>
        <v>3.6878240293029968E-3</v>
      </c>
      <c r="W289" s="5">
        <f t="shared" si="456"/>
        <v>8.3991547419482275E-3</v>
      </c>
      <c r="X289" s="5">
        <f t="shared" si="457"/>
        <v>1.1600165938046296E-2</v>
      </c>
      <c r="Y289" s="5">
        <f t="shared" si="458"/>
        <v>8.0105590338842101E-3</v>
      </c>
      <c r="Z289" s="5">
        <f t="shared" si="459"/>
        <v>5.2010635885523758E-2</v>
      </c>
      <c r="AA289" s="5">
        <f t="shared" si="460"/>
        <v>3.9117274627235715E-2</v>
      </c>
      <c r="AB289" s="5">
        <f t="shared" si="461"/>
        <v>1.4710079469423216E-2</v>
      </c>
      <c r="AC289" s="5">
        <f t="shared" si="462"/>
        <v>2.3941714734787171E-4</v>
      </c>
      <c r="AD289" s="5">
        <f t="shared" si="463"/>
        <v>1.5792541135268286E-3</v>
      </c>
      <c r="AE289" s="5">
        <f t="shared" si="464"/>
        <v>2.1811254034598353E-3</v>
      </c>
      <c r="AF289" s="5">
        <f t="shared" si="465"/>
        <v>1.506188264722545E-3</v>
      </c>
      <c r="AG289" s="5">
        <f t="shared" si="466"/>
        <v>6.9340444927782491E-4</v>
      </c>
      <c r="AH289" s="5">
        <f t="shared" si="467"/>
        <v>1.7958116779362827E-2</v>
      </c>
      <c r="AI289" s="5">
        <f t="shared" si="468"/>
        <v>1.3506325656015028E-2</v>
      </c>
      <c r="AJ289" s="5">
        <f t="shared" si="469"/>
        <v>5.0790635501369715E-3</v>
      </c>
      <c r="AK289" s="5">
        <f t="shared" si="470"/>
        <v>1.273323685673232E-3</v>
      </c>
      <c r="AL289" s="5">
        <f t="shared" si="471"/>
        <v>9.947645221894371E-6</v>
      </c>
      <c r="AM289" s="5">
        <f t="shared" si="472"/>
        <v>2.3755186151152189E-4</v>
      </c>
      <c r="AN289" s="5">
        <f t="shared" si="473"/>
        <v>3.2808551539869143E-4</v>
      </c>
      <c r="AO289" s="5">
        <f t="shared" si="474"/>
        <v>2.2656127535587465E-4</v>
      </c>
      <c r="AP289" s="5">
        <f t="shared" si="475"/>
        <v>1.0430209824716768E-4</v>
      </c>
      <c r="AQ289" s="5">
        <f t="shared" si="476"/>
        <v>3.6013196700341584E-5</v>
      </c>
      <c r="AR289" s="5">
        <f t="shared" si="477"/>
        <v>4.9604309237217849E-3</v>
      </c>
      <c r="AS289" s="5">
        <f t="shared" si="478"/>
        <v>3.7307472867614913E-3</v>
      </c>
      <c r="AT289" s="5">
        <f t="shared" si="479"/>
        <v>1.4029502206267261E-3</v>
      </c>
      <c r="AU289" s="5">
        <f t="shared" si="480"/>
        <v>3.5172029806485115E-4</v>
      </c>
      <c r="AV289" s="5">
        <f t="shared" si="481"/>
        <v>6.6132336478534457E-5</v>
      </c>
      <c r="AW289" s="5">
        <f t="shared" si="482"/>
        <v>2.8702705298185401E-7</v>
      </c>
      <c r="AX289" s="5">
        <f t="shared" si="483"/>
        <v>2.9777183220146059E-5</v>
      </c>
      <c r="AY289" s="5">
        <f t="shared" si="484"/>
        <v>4.1125598602935134E-5</v>
      </c>
      <c r="AZ289" s="5">
        <f t="shared" si="485"/>
        <v>2.8399510590804714E-5</v>
      </c>
      <c r="BA289" s="5">
        <f t="shared" si="486"/>
        <v>1.3074293209026048E-5</v>
      </c>
      <c r="BB289" s="5">
        <f t="shared" si="487"/>
        <v>4.5142629052276144E-6</v>
      </c>
      <c r="BC289" s="5">
        <f t="shared" si="488"/>
        <v>1.246939731377319E-6</v>
      </c>
      <c r="BD289" s="5">
        <f t="shared" si="489"/>
        <v>1.1418177107752213E-3</v>
      </c>
      <c r="BE289" s="5">
        <f t="shared" si="490"/>
        <v>8.5876275508232338E-4</v>
      </c>
      <c r="BF289" s="5">
        <f t="shared" si="491"/>
        <v>3.2293835634056024E-4</v>
      </c>
      <c r="BG289" s="5">
        <f t="shared" si="492"/>
        <v>8.0960801943446515E-5</v>
      </c>
      <c r="BH289" s="5">
        <f t="shared" si="493"/>
        <v>1.5222684119040474E-5</v>
      </c>
      <c r="BI289" s="5">
        <f t="shared" si="494"/>
        <v>2.2898005575582844E-6</v>
      </c>
      <c r="BJ289" s="8">
        <f t="shared" si="495"/>
        <v>0.20388529610709025</v>
      </c>
      <c r="BK289" s="8">
        <f t="shared" si="496"/>
        <v>0.27743176765458855</v>
      </c>
      <c r="BL289" s="8">
        <f t="shared" si="497"/>
        <v>0.46612401786680424</v>
      </c>
      <c r="BM289" s="8">
        <f t="shared" si="498"/>
        <v>0.35873963504637635</v>
      </c>
      <c r="BN289" s="8">
        <f t="shared" si="499"/>
        <v>0.64067124389608054</v>
      </c>
    </row>
    <row r="290" spans="1:66" x14ac:dyDescent="0.25">
      <c r="A290" t="s">
        <v>21</v>
      </c>
      <c r="B290" t="s">
        <v>23</v>
      </c>
      <c r="C290" t="s">
        <v>150</v>
      </c>
      <c r="D290" s="4" t="s">
        <v>498</v>
      </c>
      <c r="E290">
        <f>VLOOKUP(A290,home!$A$2:$E$405,3,FALSE)</f>
        <v>1.4057971014492801</v>
      </c>
      <c r="F290">
        <f>VLOOKUP(B290,home!$B$2:$E$405,3,FALSE)</f>
        <v>1.68</v>
      </c>
      <c r="G290">
        <f>VLOOKUP(C290,away!$B$2:$E$405,4,FALSE)</f>
        <v>0.71</v>
      </c>
      <c r="H290">
        <f>VLOOKUP(A290,away!$A$2:$E$405,3,FALSE)</f>
        <v>1.32850241545894</v>
      </c>
      <c r="I290">
        <f>VLOOKUP(C290,away!$B$2:$E$405,3,FALSE)</f>
        <v>0.85</v>
      </c>
      <c r="J290">
        <f>VLOOKUP(B290,home!$B$2:$E$405,4,FALSE)</f>
        <v>0.96</v>
      </c>
      <c r="K290" s="3">
        <f t="shared" si="500"/>
        <v>1.6768347826087011</v>
      </c>
      <c r="L290" s="3">
        <f t="shared" si="501"/>
        <v>1.0840579710144949</v>
      </c>
      <c r="M290" s="5">
        <f t="shared" si="446"/>
        <v>6.323528961867067E-2</v>
      </c>
      <c r="N290" s="5">
        <f t="shared" si="447"/>
        <v>0.10603513312092189</v>
      </c>
      <c r="O290" s="5">
        <f t="shared" si="448"/>
        <v>6.8550719760530066E-2</v>
      </c>
      <c r="P290" s="5">
        <f t="shared" si="449"/>
        <v>0.11494823126731842</v>
      </c>
      <c r="Q290" s="5">
        <f t="shared" si="450"/>
        <v>8.8901699697852887E-2</v>
      </c>
      <c r="R290" s="5">
        <f t="shared" si="451"/>
        <v>3.7156477087591726E-2</v>
      </c>
      <c r="S290" s="5">
        <f t="shared" si="452"/>
        <v>5.2237824603809768E-2</v>
      </c>
      <c r="T290" s="5">
        <f t="shared" si="453"/>
        <v>9.637459619419432E-2</v>
      </c>
      <c r="U290" s="5">
        <f t="shared" si="454"/>
        <v>6.2305273179677052E-2</v>
      </c>
      <c r="V290" s="5">
        <f t="shared" si="455"/>
        <v>1.0550799121591592E-2</v>
      </c>
      <c r="W290" s="5">
        <f t="shared" si="456"/>
        <v>4.9691154095464388E-2</v>
      </c>
      <c r="X290" s="5">
        <f t="shared" si="457"/>
        <v>5.386809168609772E-2</v>
      </c>
      <c r="Y290" s="5">
        <f t="shared" si="458"/>
        <v>2.9198067087826934E-2</v>
      </c>
      <c r="Z290" s="5">
        <f t="shared" si="459"/>
        <v>1.3426591720540422E-2</v>
      </c>
      <c r="AA290" s="5">
        <f t="shared" si="460"/>
        <v>2.2514176008888186E-2</v>
      </c>
      <c r="AB290" s="5">
        <f t="shared" si="461"/>
        <v>1.8876276716739034E-2</v>
      </c>
      <c r="AC290" s="5">
        <f t="shared" si="462"/>
        <v>1.1986935072145662E-3</v>
      </c>
      <c r="AD290" s="5">
        <f t="shared" si="463"/>
        <v>2.0830963893810884E-2</v>
      </c>
      <c r="AE290" s="5">
        <f t="shared" si="464"/>
        <v>2.2581972453000827E-2</v>
      </c>
      <c r="AF290" s="5">
        <f t="shared" si="465"/>
        <v>1.2240083619452644E-2</v>
      </c>
      <c r="AG290" s="5">
        <f t="shared" si="466"/>
        <v>4.422986737850531E-3</v>
      </c>
      <c r="AH290" s="5">
        <f t="shared" si="467"/>
        <v>3.6388009445522656E-3</v>
      </c>
      <c r="AI290" s="5">
        <f t="shared" si="468"/>
        <v>6.1016679908146342E-3</v>
      </c>
      <c r="AJ290" s="5">
        <f t="shared" si="469"/>
        <v>5.1157445594640647E-3</v>
      </c>
      <c r="AK290" s="5">
        <f t="shared" si="470"/>
        <v>2.8594194720835231E-3</v>
      </c>
      <c r="AL290" s="5">
        <f t="shared" si="471"/>
        <v>8.7158736406103273E-5</v>
      </c>
      <c r="AM290" s="5">
        <f t="shared" si="472"/>
        <v>6.9860169624816086E-3</v>
      </c>
      <c r="AN290" s="5">
        <f t="shared" si="473"/>
        <v>7.5732473738206558E-3</v>
      </c>
      <c r="AO290" s="5">
        <f t="shared" si="474"/>
        <v>4.1049195910274356E-3</v>
      </c>
      <c r="AP290" s="5">
        <f t="shared" si="475"/>
        <v>1.4833236010089511E-3</v>
      </c>
      <c r="AQ290" s="5">
        <f t="shared" si="476"/>
        <v>4.0200219331691927E-4</v>
      </c>
      <c r="AR290" s="5">
        <f t="shared" si="477"/>
        <v>7.8893423377539144E-4</v>
      </c>
      <c r="AS290" s="5">
        <f t="shared" si="478"/>
        <v>1.3229123643853206E-3</v>
      </c>
      <c r="AT290" s="5">
        <f t="shared" si="479"/>
        <v>1.1091527334722113E-3</v>
      </c>
      <c r="AU290" s="5">
        <f t="shared" si="480"/>
        <v>6.1995529423724063E-4</v>
      </c>
      <c r="AV290" s="5">
        <f t="shared" si="481"/>
        <v>2.5989065025985435E-4</v>
      </c>
      <c r="AW290" s="5">
        <f t="shared" si="482"/>
        <v>4.4009983497928818E-6</v>
      </c>
      <c r="AX290" s="5">
        <f t="shared" si="483"/>
        <v>1.9523993724305914E-3</v>
      </c>
      <c r="AY290" s="5">
        <f t="shared" si="484"/>
        <v>2.1165141022870797E-3</v>
      </c>
      <c r="AZ290" s="5">
        <f t="shared" si="485"/>
        <v>1.147211991674448E-3</v>
      </c>
      <c r="BA290" s="5">
        <f t="shared" si="486"/>
        <v>4.1454810133936674E-4</v>
      </c>
      <c r="BB290" s="5">
        <f t="shared" si="487"/>
        <v>1.1234854340646624E-4</v>
      </c>
      <c r="BC290" s="5">
        <f t="shared" si="488"/>
        <v>2.4358466802329548E-5</v>
      </c>
      <c r="BD290" s="5">
        <f t="shared" si="489"/>
        <v>1.425417407884043E-4</v>
      </c>
      <c r="BE290" s="5">
        <f t="shared" si="490"/>
        <v>2.3901894892758974E-4</v>
      </c>
      <c r="BF290" s="5">
        <f t="shared" si="491"/>
        <v>2.0039764363217764E-4</v>
      </c>
      <c r="BG290" s="5">
        <f t="shared" si="492"/>
        <v>1.120112463984195E-4</v>
      </c>
      <c r="BH290" s="5">
        <f t="shared" si="493"/>
        <v>4.6956088501055885E-5</v>
      </c>
      <c r="BI290" s="5">
        <f t="shared" si="494"/>
        <v>1.574752049076458E-5</v>
      </c>
      <c r="BJ290" s="8">
        <f t="shared" si="495"/>
        <v>0.51046163888606899</v>
      </c>
      <c r="BK290" s="8">
        <f t="shared" si="496"/>
        <v>0.24437451095729823</v>
      </c>
      <c r="BL290" s="8">
        <f t="shared" si="497"/>
        <v>0.23197607418520894</v>
      </c>
      <c r="BM290" s="8">
        <f t="shared" si="498"/>
        <v>0.5192991520922936</v>
      </c>
      <c r="BN290" s="8">
        <f t="shared" si="499"/>
        <v>0.47882755055288567</v>
      </c>
    </row>
    <row r="291" spans="1:66" x14ac:dyDescent="0.25">
      <c r="A291" t="s">
        <v>154</v>
      </c>
      <c r="B291" t="s">
        <v>167</v>
      </c>
      <c r="C291" t="s">
        <v>163</v>
      </c>
      <c r="D291" s="4" t="s">
        <v>498</v>
      </c>
      <c r="E291">
        <f>VLOOKUP(A291,home!$A$2:$E$405,3,FALSE)</f>
        <v>1.33009708737864</v>
      </c>
      <c r="F291">
        <f>VLOOKUP(B291,home!$B$2:$E$405,3,FALSE)</f>
        <v>1.44</v>
      </c>
      <c r="G291">
        <f>VLOOKUP(C291,away!$B$2:$E$405,4,FALSE)</f>
        <v>1.05</v>
      </c>
      <c r="H291">
        <f>VLOOKUP(A291,away!$A$2:$E$405,3,FALSE)</f>
        <v>1.0485436893203901</v>
      </c>
      <c r="I291">
        <f>VLOOKUP(C291,away!$B$2:$E$405,3,FALSE)</f>
        <v>1.05</v>
      </c>
      <c r="J291">
        <f>VLOOKUP(B291,home!$B$2:$E$405,4,FALSE)</f>
        <v>0.43</v>
      </c>
      <c r="K291" s="3">
        <f t="shared" si="500"/>
        <v>2.0111067961165037</v>
      </c>
      <c r="L291" s="3">
        <f t="shared" si="501"/>
        <v>0.47341747572815618</v>
      </c>
      <c r="M291" s="5">
        <f t="shared" si="446"/>
        <v>8.336520425492544E-2</v>
      </c>
      <c r="N291" s="5">
        <f t="shared" si="447"/>
        <v>0.16765632883672102</v>
      </c>
      <c r="O291" s="5">
        <f t="shared" si="448"/>
        <v>3.9466544561928947E-2</v>
      </c>
      <c r="P291" s="5">
        <f t="shared" si="449"/>
        <v>7.9371435987730138E-2</v>
      </c>
      <c r="Q291" s="5">
        <f t="shared" si="450"/>
        <v>0.16858739116773652</v>
      </c>
      <c r="R291" s="5">
        <f t="shared" si="451"/>
        <v>9.3420759511105948E-3</v>
      </c>
      <c r="S291" s="5">
        <f t="shared" si="452"/>
        <v>1.8892249191550844E-2</v>
      </c>
      <c r="T291" s="5">
        <f t="shared" si="453"/>
        <v>7.9812217166225066E-2</v>
      </c>
      <c r="U291" s="5">
        <f t="shared" si="454"/>
        <v>1.8787912435115066E-2</v>
      </c>
      <c r="V291" s="5">
        <f t="shared" si="455"/>
        <v>1.9985755724841675E-3</v>
      </c>
      <c r="W291" s="5">
        <f t="shared" si="456"/>
        <v>0.11301574937232878</v>
      </c>
      <c r="X291" s="5">
        <f t="shared" si="457"/>
        <v>5.3503630785373839E-2</v>
      </c>
      <c r="Y291" s="5">
        <f t="shared" si="458"/>
        <v>1.2664776914351474E-2</v>
      </c>
      <c r="Z291" s="5">
        <f t="shared" si="459"/>
        <v>1.4742340049451639E-3</v>
      </c>
      <c r="AA291" s="5">
        <f t="shared" si="460"/>
        <v>2.9648420264112704E-3</v>
      </c>
      <c r="AB291" s="5">
        <f t="shared" si="461"/>
        <v>2.9813069743637667E-3</v>
      </c>
      <c r="AC291" s="5">
        <f t="shared" si="462"/>
        <v>1.1892687612881966E-4</v>
      </c>
      <c r="AD291" s="5">
        <f t="shared" si="463"/>
        <v>5.6821685407722491E-2</v>
      </c>
      <c r="AE291" s="5">
        <f t="shared" si="464"/>
        <v>2.6900378872343388E-2</v>
      </c>
      <c r="AF291" s="5">
        <f t="shared" si="465"/>
        <v>6.3675547309379153E-3</v>
      </c>
      <c r="AG291" s="5">
        <f t="shared" si="466"/>
        <v>1.0048372290938357E-3</v>
      </c>
      <c r="AH291" s="5">
        <f t="shared" si="467"/>
        <v>1.7448203531343742E-4</v>
      </c>
      <c r="AI291" s="5">
        <f t="shared" si="468"/>
        <v>3.5090200701909374E-4</v>
      </c>
      <c r="AJ291" s="5">
        <f t="shared" si="469"/>
        <v>3.5285070554351032E-4</v>
      </c>
      <c r="AK291" s="5">
        <f t="shared" si="470"/>
        <v>2.3654015064435228E-4</v>
      </c>
      <c r="AL291" s="5">
        <f t="shared" si="471"/>
        <v>4.5291783401690013E-6</v>
      </c>
      <c r="AM291" s="5">
        <f t="shared" si="472"/>
        <v>2.2854895538052925E-2</v>
      </c>
      <c r="AN291" s="5">
        <f t="shared" si="473"/>
        <v>1.0819906953655716E-2</v>
      </c>
      <c r="AO291" s="5">
        <f t="shared" si="474"/>
        <v>2.5611665188066063E-3</v>
      </c>
      <c r="AP291" s="5">
        <f t="shared" si="475"/>
        <v>4.0416699608429758E-4</v>
      </c>
      <c r="AQ291" s="5">
        <f t="shared" si="476"/>
        <v>4.7834929764714942E-5</v>
      </c>
      <c r="AR291" s="5">
        <f t="shared" si="477"/>
        <v>1.6520568943599719E-5</v>
      </c>
      <c r="AS291" s="5">
        <f t="shared" si="478"/>
        <v>3.3224628478184641E-5</v>
      </c>
      <c r="AT291" s="5">
        <f t="shared" si="479"/>
        <v>3.3409138065461534E-5</v>
      </c>
      <c r="AU291" s="5">
        <f t="shared" si="480"/>
        <v>2.2396448205281426E-5</v>
      </c>
      <c r="AV291" s="5">
        <f t="shared" si="481"/>
        <v>1.126041229862819E-5</v>
      </c>
      <c r="AW291" s="5">
        <f t="shared" si="482"/>
        <v>1.1978331831096133E-7</v>
      </c>
      <c r="AX291" s="5">
        <f t="shared" si="483"/>
        <v>7.6606059568518348E-3</v>
      </c>
      <c r="AY291" s="5">
        <f t="shared" si="484"/>
        <v>3.6266647346408719E-3</v>
      </c>
      <c r="AZ291" s="5">
        <f t="shared" si="485"/>
        <v>8.5846323199300246E-4</v>
      </c>
      <c r="BA291" s="5">
        <f t="shared" si="486"/>
        <v>1.3547049876518725E-4</v>
      </c>
      <c r="BB291" s="5">
        <f t="shared" si="487"/>
        <v>1.6033525390262312E-5</v>
      </c>
      <c r="BC291" s="5">
        <f t="shared" si="488"/>
        <v>1.5181102234562577E-6</v>
      </c>
      <c r="BD291" s="5">
        <f t="shared" si="489"/>
        <v>1.3035210078119907E-6</v>
      </c>
      <c r="BE291" s="5">
        <f t="shared" si="490"/>
        <v>2.6215199576913285E-6</v>
      </c>
      <c r="BF291" s="5">
        <f t="shared" si="491"/>
        <v>2.6360783015340403E-6</v>
      </c>
      <c r="BG291" s="5">
        <f t="shared" si="492"/>
        <v>1.7671449957701194E-6</v>
      </c>
      <c r="BH291" s="5">
        <f t="shared" si="493"/>
        <v>8.884793276791396E-7</v>
      </c>
      <c r="BI291" s="5">
        <f t="shared" si="494"/>
        <v>3.5736536282090779E-7</v>
      </c>
      <c r="BJ291" s="8">
        <f t="shared" si="495"/>
        <v>0.73532127747706311</v>
      </c>
      <c r="BK291" s="8">
        <f t="shared" si="496"/>
        <v>0.18737758579580047</v>
      </c>
      <c r="BL291" s="8">
        <f t="shared" si="497"/>
        <v>7.4783842152394503E-2</v>
      </c>
      <c r="BM291" s="8">
        <f t="shared" si="498"/>
        <v>0.44754141371872808</v>
      </c>
      <c r="BN291" s="8">
        <f t="shared" si="499"/>
        <v>0.5477889807601527</v>
      </c>
    </row>
    <row r="292" spans="1:66" x14ac:dyDescent="0.25">
      <c r="A292" t="s">
        <v>154</v>
      </c>
      <c r="B292" t="s">
        <v>160</v>
      </c>
      <c r="C292" t="s">
        <v>171</v>
      </c>
      <c r="D292" s="4" t="s">
        <v>498</v>
      </c>
      <c r="E292">
        <f>VLOOKUP(A292,home!$A$2:$E$405,3,FALSE)</f>
        <v>1.33009708737864</v>
      </c>
      <c r="F292">
        <f>VLOOKUP(B292,home!$B$2:$E$405,3,FALSE)</f>
        <v>0.75</v>
      </c>
      <c r="G292">
        <f>VLOOKUP(C292,away!$B$2:$E$405,4,FALSE)</f>
        <v>1.2</v>
      </c>
      <c r="H292">
        <f>VLOOKUP(A292,away!$A$2:$E$405,3,FALSE)</f>
        <v>1.0485436893203901</v>
      </c>
      <c r="I292">
        <f>VLOOKUP(C292,away!$B$2:$E$405,3,FALSE)</f>
        <v>0.75</v>
      </c>
      <c r="J292">
        <f>VLOOKUP(B292,home!$B$2:$E$405,4,FALSE)</f>
        <v>0.95</v>
      </c>
      <c r="K292" s="3">
        <f t="shared" si="500"/>
        <v>1.1970873786407761</v>
      </c>
      <c r="L292" s="3">
        <f t="shared" si="501"/>
        <v>0.7470873786407779</v>
      </c>
      <c r="M292" s="5">
        <f t="shared" si="446"/>
        <v>0.14310527120535543</v>
      </c>
      <c r="N292" s="5">
        <f t="shared" si="447"/>
        <v>0.17130951397689625</v>
      </c>
      <c r="O292" s="5">
        <f t="shared" si="448"/>
        <v>0.10691214193448659</v>
      </c>
      <c r="P292" s="5">
        <f t="shared" si="449"/>
        <v>0.12798317573322512</v>
      </c>
      <c r="Q292" s="5">
        <f t="shared" si="450"/>
        <v>0.10253622851141411</v>
      </c>
      <c r="R292" s="5">
        <f t="shared" si="451"/>
        <v>3.9936355931353182E-2</v>
      </c>
      <c r="S292" s="5">
        <f t="shared" si="452"/>
        <v>2.8614762287925796E-2</v>
      </c>
      <c r="T292" s="5">
        <f t="shared" si="453"/>
        <v>7.6603522174304148E-2</v>
      </c>
      <c r="U292" s="5">
        <f t="shared" si="454"/>
        <v>4.7807307634328583E-2</v>
      </c>
      <c r="V292" s="5">
        <f t="shared" si="455"/>
        <v>2.8434453412541937E-3</v>
      </c>
      <c r="W292" s="5">
        <f t="shared" si="456"/>
        <v>4.0914941668146784E-2</v>
      </c>
      <c r="X292" s="5">
        <f t="shared" si="457"/>
        <v>3.0567036518096113E-2</v>
      </c>
      <c r="Y292" s="5">
        <f t="shared" si="458"/>
        <v>1.1418123592560678E-2</v>
      </c>
      <c r="Z292" s="5">
        <f t="shared" si="459"/>
        <v>9.9453158217399137E-3</v>
      </c>
      <c r="AA292" s="5">
        <f t="shared" si="460"/>
        <v>1.1905412046801268E-2</v>
      </c>
      <c r="AB292" s="5">
        <f t="shared" si="461"/>
        <v>7.1259092493718259E-3</v>
      </c>
      <c r="AC292" s="5">
        <f t="shared" si="462"/>
        <v>1.5893595398878667E-4</v>
      </c>
      <c r="AD292" s="5">
        <f t="shared" si="463"/>
        <v>1.2244690067190514E-2</v>
      </c>
      <c r="AE292" s="5">
        <f t="shared" si="464"/>
        <v>9.1478534045661298E-3</v>
      </c>
      <c r="AF292" s="5">
        <f t="shared" si="465"/>
        <v>3.4171229101037127E-3</v>
      </c>
      <c r="AG292" s="5">
        <f t="shared" si="466"/>
        <v>8.5096313246757677E-4</v>
      </c>
      <c r="AH292" s="5">
        <f t="shared" si="467"/>
        <v>1.8575049817545807E-3</v>
      </c>
      <c r="AI292" s="5">
        <f t="shared" si="468"/>
        <v>2.2235957694207733E-3</v>
      </c>
      <c r="AJ292" s="5">
        <f t="shared" si="469"/>
        <v>1.3309192153863171E-3</v>
      </c>
      <c r="AK292" s="5">
        <f t="shared" si="470"/>
        <v>5.3107553157648172E-4</v>
      </c>
      <c r="AL292" s="5">
        <f t="shared" si="471"/>
        <v>5.685640496214914E-6</v>
      </c>
      <c r="AM292" s="5">
        <f t="shared" si="472"/>
        <v>2.9315927869603673E-3</v>
      </c>
      <c r="AN292" s="5">
        <f t="shared" si="473"/>
        <v>2.1901559704524333E-3</v>
      </c>
      <c r="AO292" s="5">
        <f t="shared" si="474"/>
        <v>8.1811894138987865E-4</v>
      </c>
      <c r="AP292" s="5">
        <f t="shared" si="475"/>
        <v>2.0373544511311095E-4</v>
      </c>
      <c r="AQ292" s="5">
        <f t="shared" si="476"/>
        <v>3.8052044906441515E-5</v>
      </c>
      <c r="AR292" s="5">
        <f t="shared" si="477"/>
        <v>2.7754370552624327E-4</v>
      </c>
      <c r="AS292" s="5">
        <f t="shared" si="478"/>
        <v>3.3224406690665799E-4</v>
      </c>
      <c r="AT292" s="5">
        <f t="shared" si="479"/>
        <v>1.9886258956112099E-4</v>
      </c>
      <c r="AU292" s="5">
        <f t="shared" si="480"/>
        <v>7.9351965349146316E-5</v>
      </c>
      <c r="AV292" s="5">
        <f t="shared" si="481"/>
        <v>2.3747809047450794E-5</v>
      </c>
      <c r="AW292" s="5">
        <f t="shared" si="482"/>
        <v>1.412453458317754E-7</v>
      </c>
      <c r="AX292" s="5">
        <f t="shared" si="483"/>
        <v>5.8489545409743326E-4</v>
      </c>
      <c r="AY292" s="5">
        <f t="shared" si="484"/>
        <v>4.3696801158055881E-4</v>
      </c>
      <c r="AZ292" s="5">
        <f t="shared" si="485"/>
        <v>1.6322664316079639E-4</v>
      </c>
      <c r="BA292" s="5">
        <f t="shared" si="486"/>
        <v>4.0648188321111019E-5</v>
      </c>
      <c r="BB292" s="5">
        <f t="shared" si="487"/>
        <v>7.5919371148288758E-6</v>
      </c>
      <c r="BC292" s="5">
        <f t="shared" si="488"/>
        <v>1.1343680795846275E-6</v>
      </c>
      <c r="BD292" s="5">
        <f t="shared" si="489"/>
        <v>3.4558233236641497E-5</v>
      </c>
      <c r="BE292" s="5">
        <f t="shared" si="490"/>
        <v>4.1369224835707706E-5</v>
      </c>
      <c r="BF292" s="5">
        <f t="shared" si="491"/>
        <v>2.4761288457489125E-5</v>
      </c>
      <c r="BG292" s="5">
        <f t="shared" si="492"/>
        <v>9.8804752971145902E-6</v>
      </c>
      <c r="BH292" s="5">
        <f t="shared" si="493"/>
        <v>2.9569480682869594E-6</v>
      </c>
      <c r="BI292" s="5">
        <f t="shared" si="494"/>
        <v>7.079450423685084E-7</v>
      </c>
      <c r="BJ292" s="8">
        <f t="shared" si="495"/>
        <v>0.46642611574692261</v>
      </c>
      <c r="BK292" s="8">
        <f t="shared" si="496"/>
        <v>0.30314824417382613</v>
      </c>
      <c r="BL292" s="8">
        <f t="shared" si="497"/>
        <v>0.22065620654580778</v>
      </c>
      <c r="BM292" s="8">
        <f t="shared" si="498"/>
        <v>0.30795636822933098</v>
      </c>
      <c r="BN292" s="8">
        <f t="shared" si="499"/>
        <v>0.69178268729273062</v>
      </c>
    </row>
    <row r="293" spans="1:66" x14ac:dyDescent="0.25">
      <c r="A293" t="s">
        <v>154</v>
      </c>
      <c r="B293" t="s">
        <v>164</v>
      </c>
      <c r="C293" t="s">
        <v>173</v>
      </c>
      <c r="D293" s="4" t="s">
        <v>498</v>
      </c>
      <c r="E293">
        <f>VLOOKUP(A293,home!$A$2:$E$405,3,FALSE)</f>
        <v>1.33009708737864</v>
      </c>
      <c r="F293">
        <f>VLOOKUP(B293,home!$B$2:$E$405,3,FALSE)</f>
        <v>0.75</v>
      </c>
      <c r="G293">
        <f>VLOOKUP(C293,away!$B$2:$E$405,4,FALSE)</f>
        <v>1.1299999999999999</v>
      </c>
      <c r="H293">
        <f>VLOOKUP(A293,away!$A$2:$E$405,3,FALSE)</f>
        <v>1.0485436893203901</v>
      </c>
      <c r="I293">
        <f>VLOOKUP(C293,away!$B$2:$E$405,3,FALSE)</f>
        <v>1.1299999999999999</v>
      </c>
      <c r="J293">
        <f>VLOOKUP(B293,home!$B$2:$E$405,4,FALSE)</f>
        <v>1.65</v>
      </c>
      <c r="K293" s="3">
        <f t="shared" si="500"/>
        <v>1.1272572815533972</v>
      </c>
      <c r="L293" s="3">
        <f t="shared" si="501"/>
        <v>1.9550097087378671</v>
      </c>
      <c r="M293" s="5">
        <f t="shared" si="446"/>
        <v>4.5855185469174886E-2</v>
      </c>
      <c r="N293" s="5">
        <f t="shared" si="447"/>
        <v>5.1690591717108922E-2</v>
      </c>
      <c r="O293" s="5">
        <f t="shared" si="448"/>
        <v>8.9647332788212464E-2</v>
      </c>
      <c r="P293" s="5">
        <f t="shared" si="449"/>
        <v>0.10105560865735311</v>
      </c>
      <c r="Q293" s="5">
        <f t="shared" si="450"/>
        <v>2.9134297950457386E-2</v>
      </c>
      <c r="R293" s="5">
        <f t="shared" si="451"/>
        <v>8.7630702981704972E-2</v>
      </c>
      <c r="S293" s="5">
        <f t="shared" si="452"/>
        <v>5.5676560549368259E-2</v>
      </c>
      <c r="T293" s="5">
        <f t="shared" si="453"/>
        <v>5.6957835350405932E-2</v>
      </c>
      <c r="U293" s="5">
        <f t="shared" si="454"/>
        <v>9.8782348023769923E-2</v>
      </c>
      <c r="V293" s="5">
        <f t="shared" si="455"/>
        <v>1.3633327171899122E-2</v>
      </c>
      <c r="W293" s="5">
        <f t="shared" si="456"/>
        <v>1.0947283169199762E-2</v>
      </c>
      <c r="X293" s="5">
        <f t="shared" si="457"/>
        <v>2.1402044880088181E-2</v>
      </c>
      <c r="Y293" s="5">
        <f t="shared" si="458"/>
        <v>2.0920602763707982E-2</v>
      </c>
      <c r="Z293" s="5">
        <f t="shared" si="459"/>
        <v>5.7106291704252535E-2</v>
      </c>
      <c r="AA293" s="5">
        <f t="shared" si="460"/>
        <v>6.4373483146131033E-2</v>
      </c>
      <c r="AB293" s="5">
        <f t="shared" si="461"/>
        <v>3.6282738807715563E-2</v>
      </c>
      <c r="AC293" s="5">
        <f t="shared" si="462"/>
        <v>1.8778194893400342E-3</v>
      </c>
      <c r="AD293" s="5">
        <f t="shared" si="463"/>
        <v>3.0851011664268465E-3</v>
      </c>
      <c r="AE293" s="5">
        <f t="shared" si="464"/>
        <v>6.0314027328030031E-3</v>
      </c>
      <c r="AF293" s="5">
        <f t="shared" si="465"/>
        <v>5.8957254499689884E-3</v>
      </c>
      <c r="AG293" s="5">
        <f t="shared" si="466"/>
        <v>3.8420668315807685E-3</v>
      </c>
      <c r="AH293" s="5">
        <f t="shared" si="467"/>
        <v>2.7910838677957604E-2</v>
      </c>
      <c r="AI293" s="5">
        <f t="shared" si="468"/>
        <v>3.1462696133989901E-2</v>
      </c>
      <c r="AJ293" s="5">
        <f t="shared" si="469"/>
        <v>1.7733276657171025E-2</v>
      </c>
      <c r="AK293" s="5">
        <f t="shared" si="470"/>
        <v>6.6633217458656373E-3</v>
      </c>
      <c r="AL293" s="5">
        <f t="shared" si="471"/>
        <v>1.6553346322976866E-4</v>
      </c>
      <c r="AM293" s="5">
        <f t="shared" si="472"/>
        <v>6.9554055083670809E-4</v>
      </c>
      <c r="AN293" s="5">
        <f t="shared" si="473"/>
        <v>1.3597885297066483E-3</v>
      </c>
      <c r="AO293" s="5">
        <f t="shared" si="474"/>
        <v>1.3291998887034438E-3</v>
      </c>
      <c r="AP293" s="5">
        <f t="shared" si="475"/>
        <v>8.6619956242284192E-4</v>
      </c>
      <c r="AQ293" s="5">
        <f t="shared" si="476"/>
        <v>4.2335713856028691E-4</v>
      </c>
      <c r="AR293" s="5">
        <f t="shared" si="477"/>
        <v>1.0913192118884698E-2</v>
      </c>
      <c r="AS293" s="5">
        <f t="shared" si="478"/>
        <v>1.2301975281003921E-2</v>
      </c>
      <c r="AT293" s="5">
        <f t="shared" si="479"/>
        <v>6.9337456065007878E-3</v>
      </c>
      <c r="AU293" s="5">
        <f t="shared" si="480"/>
        <v>2.605371741122295E-3</v>
      </c>
      <c r="AV293" s="5">
        <f t="shared" si="481"/>
        <v>7.3423106658339007E-4</v>
      </c>
      <c r="AW293" s="5">
        <f t="shared" si="482"/>
        <v>1.013340191923269E-5</v>
      </c>
      <c r="AX293" s="5">
        <f t="shared" si="483"/>
        <v>1.306755250910567E-4</v>
      </c>
      <c r="AY293" s="5">
        <f t="shared" si="484"/>
        <v>2.5547192024743458E-4</v>
      </c>
      <c r="AZ293" s="5">
        <f t="shared" si="485"/>
        <v>2.4972504219682038E-4</v>
      </c>
      <c r="BA293" s="5">
        <f t="shared" si="486"/>
        <v>1.6273829400325249E-4</v>
      </c>
      <c r="BB293" s="5">
        <f t="shared" si="487"/>
        <v>7.9538736189949005E-5</v>
      </c>
      <c r="BC293" s="5">
        <f t="shared" si="488"/>
        <v>3.1099800294418044E-5</v>
      </c>
      <c r="BD293" s="5">
        <f t="shared" si="489"/>
        <v>3.5558994242901975E-3</v>
      </c>
      <c r="BE293" s="5">
        <f t="shared" si="490"/>
        <v>4.0084135185026581E-3</v>
      </c>
      <c r="BF293" s="5">
        <f t="shared" si="491"/>
        <v>2.259256663104598E-3</v>
      </c>
      <c r="BG293" s="5">
        <f t="shared" si="492"/>
        <v>8.4892117479422899E-4</v>
      </c>
      <c r="BH293" s="5">
        <f t="shared" si="493"/>
        <v>2.392381439379148E-4</v>
      </c>
      <c r="BI293" s="5">
        <f t="shared" si="494"/>
        <v>5.3936587955866814E-5</v>
      </c>
      <c r="BJ293" s="8">
        <f t="shared" si="495"/>
        <v>0.21549028700000064</v>
      </c>
      <c r="BK293" s="8">
        <f t="shared" si="496"/>
        <v>0.21851950672061263</v>
      </c>
      <c r="BL293" s="8">
        <f t="shared" si="497"/>
        <v>0.50494092028919846</v>
      </c>
      <c r="BM293" s="8">
        <f t="shared" si="498"/>
        <v>0.59079794763172444</v>
      </c>
      <c r="BN293" s="8">
        <f t="shared" si="499"/>
        <v>0.40501371956401178</v>
      </c>
    </row>
    <row r="294" spans="1:66" x14ac:dyDescent="0.25">
      <c r="A294" t="s">
        <v>154</v>
      </c>
      <c r="B294" t="s">
        <v>168</v>
      </c>
      <c r="C294" t="s">
        <v>159</v>
      </c>
      <c r="D294" s="4" t="s">
        <v>498</v>
      </c>
      <c r="E294">
        <f>VLOOKUP(A294,home!$A$2:$E$405,3,FALSE)</f>
        <v>1.33009708737864</v>
      </c>
      <c r="F294">
        <f>VLOOKUP(B294,home!$B$2:$E$405,3,FALSE)</f>
        <v>0.82</v>
      </c>
      <c r="G294">
        <f>VLOOKUP(C294,away!$B$2:$E$405,4,FALSE)</f>
        <v>1.1599999999999999</v>
      </c>
      <c r="H294">
        <f>VLOOKUP(A294,away!$A$2:$E$405,3,FALSE)</f>
        <v>1.0485436893203901</v>
      </c>
      <c r="I294">
        <f>VLOOKUP(C294,away!$B$2:$E$405,3,FALSE)</f>
        <v>0.62</v>
      </c>
      <c r="J294">
        <f>VLOOKUP(B294,home!$B$2:$E$405,4,FALSE)</f>
        <v>0.87</v>
      </c>
      <c r="K294" s="3">
        <f t="shared" si="500"/>
        <v>1.2651883495145622</v>
      </c>
      <c r="L294" s="3">
        <f t="shared" si="501"/>
        <v>0.56558446601941847</v>
      </c>
      <c r="M294" s="5">
        <f t="shared" si="446"/>
        <v>0.16028964556880557</v>
      </c>
      <c r="N294" s="5">
        <f t="shared" si="447"/>
        <v>0.20279659212147128</v>
      </c>
      <c r="O294" s="5">
        <f t="shared" si="448"/>
        <v>9.0657333597474729E-2</v>
      </c>
      <c r="P294" s="5">
        <f t="shared" si="449"/>
        <v>0.11469860226558012</v>
      </c>
      <c r="Q294" s="5">
        <f t="shared" si="450"/>
        <v>0.12828794283667105</v>
      </c>
      <c r="R294" s="5">
        <f t="shared" si="451"/>
        <v>2.5637189806736016E-2</v>
      </c>
      <c r="S294" s="5">
        <f t="shared" si="452"/>
        <v>2.051874485559101E-2</v>
      </c>
      <c r="T294" s="5">
        <f t="shared" si="453"/>
        <v>7.2557667646008267E-2</v>
      </c>
      <c r="U294" s="5">
        <f t="shared" si="454"/>
        <v>3.2435873857775896E-2</v>
      </c>
      <c r="V294" s="5">
        <f t="shared" si="455"/>
        <v>1.6314018058640719E-3</v>
      </c>
      <c r="W294" s="5">
        <f t="shared" si="456"/>
        <v>5.4102803553382116E-2</v>
      </c>
      <c r="X294" s="5">
        <f t="shared" si="457"/>
        <v>3.0599705257893118E-2</v>
      </c>
      <c r="Y294" s="5">
        <f t="shared" si="458"/>
        <v>8.6533589793185359E-3</v>
      </c>
      <c r="Z294" s="5">
        <f t="shared" si="459"/>
        <v>4.833332102360424E-3</v>
      </c>
      <c r="AA294" s="5">
        <f t="shared" si="460"/>
        <v>6.115075465241134E-3</v>
      </c>
      <c r="AB294" s="5">
        <f t="shared" si="461"/>
        <v>3.8683611175127116E-3</v>
      </c>
      <c r="AC294" s="5">
        <f t="shared" si="462"/>
        <v>7.2961476317659937E-5</v>
      </c>
      <c r="AD294" s="5">
        <f t="shared" si="463"/>
        <v>1.7112559182953516E-2</v>
      </c>
      <c r="AE294" s="5">
        <f t="shared" si="464"/>
        <v>9.6785976477164609E-3</v>
      </c>
      <c r="AF294" s="5">
        <f t="shared" si="465"/>
        <v>2.7370322412002567E-3</v>
      </c>
      <c r="AG294" s="5">
        <f t="shared" si="466"/>
        <v>5.1600763953906002E-4</v>
      </c>
      <c r="AH294" s="5">
        <f t="shared" si="467"/>
        <v>6.834143890520083E-4</v>
      </c>
      <c r="AI294" s="5">
        <f t="shared" si="468"/>
        <v>8.6464792291921324E-4</v>
      </c>
      <c r="AJ294" s="5">
        <f t="shared" si="469"/>
        <v>5.4697123925467688E-4</v>
      </c>
      <c r="AK294" s="5">
        <f t="shared" si="470"/>
        <v>2.3067387980818649E-4</v>
      </c>
      <c r="AL294" s="5">
        <f t="shared" si="471"/>
        <v>2.0883643040502069E-6</v>
      </c>
      <c r="AM294" s="5">
        <f t="shared" si="472"/>
        <v>4.3301221017302436E-3</v>
      </c>
      <c r="AN294" s="5">
        <f t="shared" si="473"/>
        <v>2.4490497967059816E-3</v>
      </c>
      <c r="AO294" s="5">
        <f t="shared" si="474"/>
        <v>6.9257226076245896E-4</v>
      </c>
      <c r="AP294" s="5">
        <f t="shared" si="475"/>
        <v>1.3056937076106562E-4</v>
      </c>
      <c r="AQ294" s="5">
        <f t="shared" si="476"/>
        <v>1.8462001960097192E-5</v>
      </c>
      <c r="AR294" s="5">
        <f t="shared" si="477"/>
        <v>7.730571246039349E-5</v>
      </c>
      <c r="AS294" s="5">
        <f t="shared" si="478"/>
        <v>9.7806286755812568E-5</v>
      </c>
      <c r="AT294" s="5">
        <f t="shared" si="479"/>
        <v>6.1871687256367244E-5</v>
      </c>
      <c r="AU294" s="5">
        <f t="shared" si="480"/>
        <v>2.609311262718815E-5</v>
      </c>
      <c r="AV294" s="5">
        <f t="shared" si="481"/>
        <v>8.2531755246224334E-6</v>
      </c>
      <c r="AW294" s="5">
        <f t="shared" si="482"/>
        <v>4.15103521305451E-8</v>
      </c>
      <c r="AX294" s="5">
        <f t="shared" si="483"/>
        <v>9.1307000584743699E-4</v>
      </c>
      <c r="AY294" s="5">
        <f t="shared" si="484"/>
        <v>5.1641821169556997E-4</v>
      </c>
      <c r="AZ294" s="5">
        <f t="shared" si="485"/>
        <v>1.4603905925227097E-4</v>
      </c>
      <c r="BA294" s="5">
        <f t="shared" si="486"/>
        <v>2.7532474448391304E-5</v>
      </c>
      <c r="BB294" s="5">
        <f t="shared" si="487"/>
        <v>3.892984964771669E-6</v>
      </c>
      <c r="BC294" s="5">
        <f t="shared" si="488"/>
        <v>4.4036236450440209E-7</v>
      </c>
      <c r="BD294" s="5">
        <f t="shared" si="489"/>
        <v>7.2871516836937213E-6</v>
      </c>
      <c r="BE294" s="5">
        <f t="shared" si="490"/>
        <v>9.219619411354723E-6</v>
      </c>
      <c r="BF294" s="5">
        <f t="shared" si="491"/>
        <v>5.8322775331021502E-6</v>
      </c>
      <c r="BG294" s="5">
        <f t="shared" si="492"/>
        <v>2.459643195338791E-6</v>
      </c>
      <c r="BH294" s="5">
        <f t="shared" si="493"/>
        <v>7.7797797867635174E-7</v>
      </c>
      <c r="BI294" s="5">
        <f t="shared" si="494"/>
        <v>1.9685773496004166E-7</v>
      </c>
      <c r="BJ294" s="8">
        <f t="shared" si="495"/>
        <v>0.53627043573664646</v>
      </c>
      <c r="BK294" s="8">
        <f t="shared" si="496"/>
        <v>0.29772986254815803</v>
      </c>
      <c r="BL294" s="8">
        <f t="shared" si="497"/>
        <v>0.16133664477793605</v>
      </c>
      <c r="BM294" s="8">
        <f t="shared" si="498"/>
        <v>0.27728659226701874</v>
      </c>
      <c r="BN294" s="8">
        <f t="shared" si="499"/>
        <v>0.72236730619673883</v>
      </c>
    </row>
    <row r="295" spans="1:66" x14ac:dyDescent="0.25">
      <c r="A295" t="s">
        <v>154</v>
      </c>
      <c r="B295" t="s">
        <v>156</v>
      </c>
      <c r="C295" t="s">
        <v>165</v>
      </c>
      <c r="D295" s="4" t="s">
        <v>498</v>
      </c>
      <c r="E295">
        <f>VLOOKUP(A295,home!$A$2:$E$405,3,FALSE)</f>
        <v>1.33009708737864</v>
      </c>
      <c r="F295">
        <f>VLOOKUP(B295,home!$B$2:$E$405,3,FALSE)</f>
        <v>1.65</v>
      </c>
      <c r="G295">
        <f>VLOOKUP(C295,away!$B$2:$E$405,4,FALSE)</f>
        <v>1.28</v>
      </c>
      <c r="H295">
        <f>VLOOKUP(A295,away!$A$2:$E$405,3,FALSE)</f>
        <v>1.0485436893203901</v>
      </c>
      <c r="I295">
        <f>VLOOKUP(C295,away!$B$2:$E$405,3,FALSE)</f>
        <v>0.9</v>
      </c>
      <c r="J295">
        <f>VLOOKUP(B295,home!$B$2:$E$405,4,FALSE)</f>
        <v>0.56999999999999995</v>
      </c>
      <c r="K295" s="3">
        <f t="shared" si="500"/>
        <v>2.8091650485436874</v>
      </c>
      <c r="L295" s="3">
        <f t="shared" si="501"/>
        <v>0.53790291262136003</v>
      </c>
      <c r="M295" s="5">
        <f t="shared" si="446"/>
        <v>3.5187373744562295E-2</v>
      </c>
      <c r="N295" s="5">
        <f t="shared" si="447"/>
        <v>9.8847140473268202E-2</v>
      </c>
      <c r="O295" s="5">
        <f t="shared" si="448"/>
        <v>1.8927390824696431E-2</v>
      </c>
      <c r="P295" s="5">
        <f t="shared" si="449"/>
        <v>5.3170164764863692E-2</v>
      </c>
      <c r="Q295" s="5">
        <f t="shared" si="450"/>
        <v>0.13883896608299662</v>
      </c>
      <c r="R295" s="5">
        <f t="shared" si="451"/>
        <v>5.0905493264635062E-3</v>
      </c>
      <c r="S295" s="5">
        <f t="shared" si="452"/>
        <v>2.0085801526745335E-2</v>
      </c>
      <c r="T295" s="5">
        <f t="shared" si="453"/>
        <v>7.4681884241382099E-2</v>
      </c>
      <c r="U295" s="5">
        <f t="shared" si="454"/>
        <v>1.430019324578889E-2</v>
      </c>
      <c r="V295" s="5">
        <f t="shared" si="455"/>
        <v>3.3723124801783915E-3</v>
      </c>
      <c r="W295" s="5">
        <f t="shared" si="456"/>
        <v>0.13000719029876551</v>
      </c>
      <c r="X295" s="5">
        <f t="shared" si="457"/>
        <v>6.99312463234254E-2</v>
      </c>
      <c r="Y295" s="5">
        <f t="shared" si="458"/>
        <v>1.8808110540306143E-2</v>
      </c>
      <c r="Z295" s="5">
        <f t="shared" si="459"/>
        <v>9.1274043651580743E-4</v>
      </c>
      <c r="AA295" s="5">
        <f t="shared" si="460"/>
        <v>2.5640385326527147E-3</v>
      </c>
      <c r="AB295" s="5">
        <f t="shared" si="461"/>
        <v>3.6014037145236247E-3</v>
      </c>
      <c r="AC295" s="5">
        <f t="shared" si="462"/>
        <v>3.1848499747263819E-4</v>
      </c>
      <c r="AD295" s="5">
        <f t="shared" si="463"/>
        <v>9.1302913761665008E-2</v>
      </c>
      <c r="AE295" s="5">
        <f t="shared" si="464"/>
        <v>4.9112103243216465E-2</v>
      </c>
      <c r="AF295" s="5">
        <f t="shared" si="465"/>
        <v>1.3208771689743536E-2</v>
      </c>
      <c r="AG295" s="5">
        <f t="shared" si="466"/>
        <v>2.3683455880212033E-3</v>
      </c>
      <c r="AH295" s="5">
        <f t="shared" si="467"/>
        <v>1.227414348172861E-4</v>
      </c>
      <c r="AI295" s="5">
        <f t="shared" si="468"/>
        <v>3.4480094869682328E-4</v>
      </c>
      <c r="AJ295" s="5">
        <f t="shared" si="469"/>
        <v>4.8430138689191068E-4</v>
      </c>
      <c r="AK295" s="5">
        <f t="shared" si="470"/>
        <v>4.5349417633932978E-4</v>
      </c>
      <c r="AL295" s="5">
        <f t="shared" si="471"/>
        <v>1.9249972917770553E-5</v>
      </c>
      <c r="AM295" s="5">
        <f t="shared" si="472"/>
        <v>5.1296990833893538E-2</v>
      </c>
      <c r="AN295" s="5">
        <f t="shared" si="473"/>
        <v>2.7592800778262542E-2</v>
      </c>
      <c r="AO295" s="5">
        <f t="shared" si="474"/>
        <v>7.4211239530041738E-3</v>
      </c>
      <c r="AP295" s="5">
        <f t="shared" si="475"/>
        <v>1.3306147297483619E-3</v>
      </c>
      <c r="AQ295" s="5">
        <f t="shared" si="476"/>
        <v>1.7893538467713191E-4</v>
      </c>
      <c r="AR295" s="5">
        <f t="shared" si="477"/>
        <v>1.3204595057508604E-5</v>
      </c>
      <c r="AS295" s="5">
        <f t="shared" si="478"/>
        <v>3.7093886915725892E-5</v>
      </c>
      <c r="AT295" s="5">
        <f t="shared" si="479"/>
        <v>5.2101425319144604E-5</v>
      </c>
      <c r="AU295" s="5">
        <f t="shared" si="480"/>
        <v>4.878716766195005E-5</v>
      </c>
      <c r="AV295" s="5">
        <f t="shared" si="481"/>
        <v>3.4262801553347728E-5</v>
      </c>
      <c r="AW295" s="5">
        <f t="shared" si="482"/>
        <v>8.0799518788500029E-7</v>
      </c>
      <c r="AX295" s="5">
        <f t="shared" si="483"/>
        <v>2.4016952291006626E-2</v>
      </c>
      <c r="AY295" s="5">
        <f t="shared" si="484"/>
        <v>1.2918788589620709E-2</v>
      </c>
      <c r="AZ295" s="5">
        <f t="shared" si="485"/>
        <v>3.4745270049482847E-3</v>
      </c>
      <c r="BA295" s="5">
        <f t="shared" si="486"/>
        <v>6.2298606531441757E-4</v>
      </c>
      <c r="BB295" s="5">
        <f t="shared" si="487"/>
        <v>8.3776504763786506E-5</v>
      </c>
      <c r="BC295" s="5">
        <f t="shared" si="488"/>
        <v>9.0127251843356055E-6</v>
      </c>
      <c r="BD295" s="5">
        <f t="shared" si="489"/>
        <v>1.1837983569032479E-6</v>
      </c>
      <c r="BE295" s="5">
        <f t="shared" si="490"/>
        <v>3.3254849687360499E-6</v>
      </c>
      <c r="BF295" s="5">
        <f t="shared" si="491"/>
        <v>4.6709180718153552E-6</v>
      </c>
      <c r="BG295" s="5">
        <f t="shared" si="492"/>
        <v>4.3737932639849225E-6</v>
      </c>
      <c r="BH295" s="5">
        <f t="shared" si="493"/>
        <v>3.0716767916855647E-6</v>
      </c>
      <c r="BI295" s="5">
        <f t="shared" si="494"/>
        <v>1.7257694167251787E-6</v>
      </c>
      <c r="BJ295" s="8">
        <f t="shared" si="495"/>
        <v>0.81605318110321434</v>
      </c>
      <c r="BK295" s="8">
        <f t="shared" si="496"/>
        <v>0.12507217607636081</v>
      </c>
      <c r="BL295" s="8">
        <f t="shared" si="497"/>
        <v>4.6092714908248046E-2</v>
      </c>
      <c r="BM295" s="8">
        <f t="shared" si="498"/>
        <v>0.62515124671305533</v>
      </c>
      <c r="BN295" s="8">
        <f t="shared" si="499"/>
        <v>0.35006158521685077</v>
      </c>
    </row>
    <row r="296" spans="1:66" x14ac:dyDescent="0.25">
      <c r="A296" t="s">
        <v>154</v>
      </c>
      <c r="B296" t="s">
        <v>162</v>
      </c>
      <c r="C296" t="s">
        <v>169</v>
      </c>
      <c r="D296" s="4" t="s">
        <v>498</v>
      </c>
      <c r="E296">
        <f>VLOOKUP(A296,home!$A$2:$E$405,3,FALSE)</f>
        <v>1.33009708737864</v>
      </c>
      <c r="F296">
        <f>VLOOKUP(B296,home!$B$2:$E$405,3,FALSE)</f>
        <v>0.53</v>
      </c>
      <c r="G296">
        <f>VLOOKUP(C296,away!$B$2:$E$405,4,FALSE)</f>
        <v>1.0900000000000001</v>
      </c>
      <c r="H296">
        <f>VLOOKUP(A296,away!$A$2:$E$405,3,FALSE)</f>
        <v>1.0485436893203901</v>
      </c>
      <c r="I296">
        <f>VLOOKUP(C296,away!$B$2:$E$405,3,FALSE)</f>
        <v>0.82</v>
      </c>
      <c r="J296">
        <f>VLOOKUP(B296,home!$B$2:$E$405,4,FALSE)</f>
        <v>0.86</v>
      </c>
      <c r="K296" s="3">
        <f t="shared" si="500"/>
        <v>0.76839708737864043</v>
      </c>
      <c r="L296" s="3">
        <f t="shared" si="501"/>
        <v>0.73943300970873904</v>
      </c>
      <c r="M296" s="5">
        <f t="shared" si="446"/>
        <v>0.22138985161531147</v>
      </c>
      <c r="N296" s="5">
        <f t="shared" si="447"/>
        <v>0.17011531715639469</v>
      </c>
      <c r="O296" s="5">
        <f t="shared" si="448"/>
        <v>0.16370296429888093</v>
      </c>
      <c r="P296" s="5">
        <f t="shared" si="449"/>
        <v>0.12578888096250965</v>
      </c>
      <c r="Q296" s="5">
        <f t="shared" si="450"/>
        <v>6.5358057110733669E-2</v>
      </c>
      <c r="R296" s="5">
        <f t="shared" si="451"/>
        <v>6.0523687794881882E-2</v>
      </c>
      <c r="S296" s="5">
        <f t="shared" si="452"/>
        <v>1.7867624078467582E-2</v>
      </c>
      <c r="T296" s="5">
        <f t="shared" si="453"/>
        <v>4.8327904878105447E-2</v>
      </c>
      <c r="U296" s="5">
        <f t="shared" si="454"/>
        <v>4.6506225419001401E-2</v>
      </c>
      <c r="V296" s="5">
        <f t="shared" si="455"/>
        <v>1.1279993298350789E-3</v>
      </c>
      <c r="W296" s="5">
        <f t="shared" si="456"/>
        <v>1.6740313573538199E-2</v>
      </c>
      <c r="X296" s="5">
        <f t="shared" si="457"/>
        <v>1.2378340449149408E-2</v>
      </c>
      <c r="Y296" s="5">
        <f t="shared" si="458"/>
        <v>4.5764767667569855E-3</v>
      </c>
      <c r="Z296" s="5">
        <f t="shared" si="459"/>
        <v>1.4917737541613862E-2</v>
      </c>
      <c r="AA296" s="5">
        <f t="shared" si="460"/>
        <v>1.1462746077255089E-2</v>
      </c>
      <c r="AB296" s="5">
        <f t="shared" si="461"/>
        <v>4.4039703495618726E-3</v>
      </c>
      <c r="AC296" s="5">
        <f t="shared" si="462"/>
        <v>4.0056537255195638E-5</v>
      </c>
      <c r="AD296" s="5">
        <f t="shared" si="463"/>
        <v>3.215802047927967E-3</v>
      </c>
      <c r="AE296" s="5">
        <f t="shared" si="464"/>
        <v>2.3778701869269035E-3</v>
      </c>
      <c r="AF296" s="5">
        <f t="shared" si="465"/>
        <v>8.7913785450802098E-4</v>
      </c>
      <c r="AG296" s="5">
        <f t="shared" si="466"/>
        <v>2.1668784990258317E-4</v>
      </c>
      <c r="AH296" s="5">
        <f t="shared" si="467"/>
        <v>2.7576668921101459E-3</v>
      </c>
      <c r="AI296" s="5">
        <f t="shared" si="468"/>
        <v>2.1189832078579432E-3</v>
      </c>
      <c r="AJ296" s="5">
        <f t="shared" si="469"/>
        <v>8.1411026256114573E-4</v>
      </c>
      <c r="AK296" s="5">
        <f t="shared" si="470"/>
        <v>2.0851998485234825E-4</v>
      </c>
      <c r="AL296" s="5">
        <f t="shared" si="471"/>
        <v>9.103700029248608E-7</v>
      </c>
      <c r="AM296" s="5">
        <f t="shared" si="472"/>
        <v>4.9420258544282368E-4</v>
      </c>
      <c r="AN296" s="5">
        <f t="shared" si="473"/>
        <v>3.6542970515982735E-4</v>
      </c>
      <c r="AO296" s="5">
        <f t="shared" si="474"/>
        <v>1.3510539336165412E-4</v>
      </c>
      <c r="AP296" s="5">
        <f t="shared" si="475"/>
        <v>3.3300462547097002E-5</v>
      </c>
      <c r="AQ296" s="5">
        <f t="shared" si="476"/>
        <v>6.1558653114732693E-6</v>
      </c>
      <c r="AR296" s="5">
        <f t="shared" si="477"/>
        <v>4.0782198596142996E-4</v>
      </c>
      <c r="AS296" s="5">
        <f t="shared" si="478"/>
        <v>3.1336922618173548E-4</v>
      </c>
      <c r="AT296" s="5">
        <f t="shared" si="479"/>
        <v>1.2039600033607195E-4</v>
      </c>
      <c r="AU296" s="5">
        <f t="shared" si="480"/>
        <v>3.083731199675851E-5</v>
      </c>
      <c r="AV296" s="5">
        <f t="shared" si="481"/>
        <v>5.9238251802239091E-6</v>
      </c>
      <c r="AW296" s="5">
        <f t="shared" si="482"/>
        <v>1.436812119915152E-8</v>
      </c>
      <c r="AX296" s="5">
        <f t="shared" si="483"/>
        <v>6.3290637871543182E-5</v>
      </c>
      <c r="AY296" s="5">
        <f t="shared" si="484"/>
        <v>4.6799186847741079E-5</v>
      </c>
      <c r="AZ296" s="5">
        <f t="shared" si="485"/>
        <v>1.730243179137341E-5</v>
      </c>
      <c r="BA296" s="5">
        <f t="shared" si="486"/>
        <v>4.2646630715918037E-6</v>
      </c>
      <c r="BB296" s="5">
        <f t="shared" si="487"/>
        <v>7.8835816260521066E-7</v>
      </c>
      <c r="BC296" s="5">
        <f t="shared" si="488"/>
        <v>1.1658760978072449E-7</v>
      </c>
      <c r="BD296" s="5">
        <f t="shared" si="489"/>
        <v>5.0259506417475874E-5</v>
      </c>
      <c r="BE296" s="5">
        <f t="shared" si="490"/>
        <v>3.8619258344276545E-5</v>
      </c>
      <c r="BF296" s="5">
        <f t="shared" si="491"/>
        <v>1.4837462814232673E-5</v>
      </c>
      <c r="BG296" s="5">
        <f t="shared" si="492"/>
        <v>3.8003544035150913E-6</v>
      </c>
      <c r="BH296" s="5">
        <f t="shared" si="493"/>
        <v>7.300453136668964E-7</v>
      </c>
      <c r="BI296" s="5">
        <f t="shared" si="494"/>
        <v>1.1219293853521389E-7</v>
      </c>
      <c r="BJ296" s="8">
        <f t="shared" si="495"/>
        <v>0.32535266375112137</v>
      </c>
      <c r="BK296" s="8">
        <f t="shared" si="496"/>
        <v>0.36626212208022968</v>
      </c>
      <c r="BL296" s="8">
        <f t="shared" si="497"/>
        <v>0.29348558145685061</v>
      </c>
      <c r="BM296" s="8">
        <f t="shared" si="498"/>
        <v>0.19309256107237674</v>
      </c>
      <c r="BN296" s="8">
        <f t="shared" si="499"/>
        <v>0.80687875893871241</v>
      </c>
    </row>
    <row r="297" spans="1:66" x14ac:dyDescent="0.25">
      <c r="A297" t="s">
        <v>154</v>
      </c>
      <c r="B297" t="s">
        <v>170</v>
      </c>
      <c r="C297" t="s">
        <v>166</v>
      </c>
      <c r="D297" s="4" t="s">
        <v>498</v>
      </c>
      <c r="E297">
        <f>VLOOKUP(A297,home!$A$2:$E$405,3,FALSE)</f>
        <v>1.33009708737864</v>
      </c>
      <c r="F297">
        <f>VLOOKUP(B297,home!$B$2:$E$405,3,FALSE)</f>
        <v>1.35</v>
      </c>
      <c r="G297">
        <f>VLOOKUP(C297,away!$B$2:$E$405,4,FALSE)</f>
        <v>1.58</v>
      </c>
      <c r="H297">
        <f>VLOOKUP(A297,away!$A$2:$E$405,3,FALSE)</f>
        <v>1.0485436893203901</v>
      </c>
      <c r="I297">
        <f>VLOOKUP(C297,away!$B$2:$E$405,3,FALSE)</f>
        <v>0.83</v>
      </c>
      <c r="J297">
        <f>VLOOKUP(B297,home!$B$2:$E$405,4,FALSE)</f>
        <v>1.91</v>
      </c>
      <c r="K297" s="3">
        <f t="shared" si="500"/>
        <v>2.8370970873786394</v>
      </c>
      <c r="L297" s="3">
        <f t="shared" si="501"/>
        <v>1.6622563106796144</v>
      </c>
      <c r="M297" s="5">
        <f t="shared" si="446"/>
        <v>1.1116181959778195E-2</v>
      </c>
      <c r="N297" s="5">
        <f t="shared" si="447"/>
        <v>3.1537687460857694E-2</v>
      </c>
      <c r="O297" s="5">
        <f t="shared" si="448"/>
        <v>1.8477943613304189E-2</v>
      </c>
      <c r="P297" s="5">
        <f t="shared" si="449"/>
        <v>5.2423720006052041E-2</v>
      </c>
      <c r="Q297" s="5">
        <f t="shared" si="450"/>
        <v>4.4737740618928615E-2</v>
      </c>
      <c r="R297" s="5">
        <f t="shared" si="451"/>
        <v>1.5357539189798484E-2</v>
      </c>
      <c r="S297" s="5">
        <f t="shared" si="452"/>
        <v>6.1807337024910015E-2</v>
      </c>
      <c r="T297" s="5">
        <f t="shared" si="453"/>
        <v>7.4365591669361797E-2</v>
      </c>
      <c r="U297" s="5">
        <f t="shared" si="454"/>
        <v>4.357082970468059E-2</v>
      </c>
      <c r="V297" s="5">
        <f t="shared" si="455"/>
        <v>3.2386924677690811E-2</v>
      </c>
      <c r="W297" s="5">
        <f t="shared" si="456"/>
        <v>4.2308437868621138E-2</v>
      </c>
      <c r="X297" s="5">
        <f t="shared" si="457"/>
        <v>7.0327467842111843E-2</v>
      </c>
      <c r="Y297" s="5">
        <f t="shared" si="458"/>
        <v>5.8451138617334045E-2</v>
      </c>
      <c r="Z297" s="5">
        <f t="shared" si="459"/>
        <v>8.509388811584008E-3</v>
      </c>
      <c r="AA297" s="5">
        <f t="shared" si="460"/>
        <v>2.4141962212717371E-2</v>
      </c>
      <c r="AB297" s="5">
        <f t="shared" si="461"/>
        <v>3.4246545338652824E-2</v>
      </c>
      <c r="AC297" s="5">
        <f t="shared" si="462"/>
        <v>9.546010701469286E-3</v>
      </c>
      <c r="AD297" s="5">
        <f t="shared" si="463"/>
        <v>3.0008286462151288E-2</v>
      </c>
      <c r="AE297" s="5">
        <f t="shared" si="464"/>
        <v>4.9881463544392615E-2</v>
      </c>
      <c r="AF297" s="5">
        <f t="shared" si="465"/>
        <v>4.1457888781300883E-2</v>
      </c>
      <c r="AG297" s="5">
        <f t="shared" si="466"/>
        <v>2.2971212418056997E-2</v>
      </c>
      <c r="AH297" s="5">
        <f t="shared" si="467"/>
        <v>3.5361963130205033E-3</v>
      </c>
      <c r="AI297" s="5">
        <f t="shared" si="468"/>
        <v>1.0032532260069553E-2</v>
      </c>
      <c r="AJ297" s="5">
        <f t="shared" si="469"/>
        <v>1.4231634027037787E-2</v>
      </c>
      <c r="AK297" s="5">
        <f t="shared" si="470"/>
        <v>1.3458842482249213E-2</v>
      </c>
      <c r="AL297" s="5">
        <f t="shared" si="471"/>
        <v>1.8007527908389432E-3</v>
      </c>
      <c r="AM297" s="5">
        <f t="shared" si="472"/>
        <v>1.7027284423798646E-2</v>
      </c>
      <c r="AN297" s="5">
        <f t="shared" si="473"/>
        <v>2.8303710987196001E-2</v>
      </c>
      <c r="AO297" s="5">
        <f t="shared" si="474"/>
        <v>2.3524011102059251E-2</v>
      </c>
      <c r="AP297" s="5">
        <f t="shared" si="475"/>
        <v>1.3034311968965101E-2</v>
      </c>
      <c r="AQ297" s="5">
        <f t="shared" si="476"/>
        <v>5.4165918314447638E-3</v>
      </c>
      <c r="AR297" s="5">
        <f t="shared" si="477"/>
        <v>1.1756129274240643E-3</v>
      </c>
      <c r="AS297" s="5">
        <f t="shared" si="478"/>
        <v>3.3353280122794889E-3</v>
      </c>
      <c r="AT297" s="5">
        <f t="shared" si="479"/>
        <v>4.7313246945452636E-3</v>
      </c>
      <c r="AU297" s="5">
        <f t="shared" si="480"/>
        <v>4.4744091701123326E-3</v>
      </c>
      <c r="AV297" s="5">
        <f t="shared" si="481"/>
        <v>3.1735833060664931E-3</v>
      </c>
      <c r="AW297" s="5">
        <f t="shared" si="482"/>
        <v>2.3589774211004057E-4</v>
      </c>
      <c r="AX297" s="5">
        <f t="shared" si="483"/>
        <v>8.0513431741211401E-3</v>
      </c>
      <c r="AY297" s="5">
        <f t="shared" si="484"/>
        <v>1.3383396000630101E-2</v>
      </c>
      <c r="AZ297" s="5">
        <f t="shared" si="485"/>
        <v>1.112331723018585E-2</v>
      </c>
      <c r="BA297" s="5">
        <f t="shared" si="486"/>
        <v>6.1632680871892406E-3</v>
      </c>
      <c r="BB297" s="5">
        <f t="shared" si="487"/>
        <v>2.5612328180851462E-3</v>
      </c>
      <c r="BC297" s="5">
        <f t="shared" si="488"/>
        <v>8.5148508299635417E-4</v>
      </c>
      <c r="BD297" s="5">
        <f t="shared" si="489"/>
        <v>3.2569500125453075E-4</v>
      </c>
      <c r="BE297" s="5">
        <f t="shared" si="490"/>
        <v>9.2402833943301156E-4</v>
      </c>
      <c r="BF297" s="5">
        <f t="shared" si="491"/>
        <v>1.3107790552303591E-3</v>
      </c>
      <c r="BG297" s="5">
        <f t="shared" si="492"/>
        <v>1.2396024799303255E-3</v>
      </c>
      <c r="BH297" s="5">
        <f t="shared" si="493"/>
        <v>8.7921814632941622E-4</v>
      </c>
      <c r="BI297" s="5">
        <f t="shared" si="494"/>
        <v>4.9888544842432634E-4</v>
      </c>
      <c r="BJ297" s="8">
        <f t="shared" si="495"/>
        <v>0.59548686798978856</v>
      </c>
      <c r="BK297" s="8">
        <f t="shared" si="496"/>
        <v>0.18246432316136937</v>
      </c>
      <c r="BL297" s="8">
        <f t="shared" si="497"/>
        <v>0.19912249172256011</v>
      </c>
      <c r="BM297" s="8">
        <f t="shared" si="498"/>
        <v>0.79878476057806302</v>
      </c>
      <c r="BN297" s="8">
        <f t="shared" si="499"/>
        <v>0.17365081284871922</v>
      </c>
    </row>
    <row r="298" spans="1:66" x14ac:dyDescent="0.25">
      <c r="A298" t="s">
        <v>154</v>
      </c>
      <c r="B298" t="s">
        <v>174</v>
      </c>
      <c r="C298" t="s">
        <v>161</v>
      </c>
      <c r="D298" s="4" t="s">
        <v>498</v>
      </c>
      <c r="E298">
        <f>VLOOKUP(A298,home!$A$2:$E$405,3,FALSE)</f>
        <v>1.33009708737864</v>
      </c>
      <c r="F298">
        <f>VLOOKUP(B298,home!$B$2:$E$405,3,FALSE)</f>
        <v>1.1599999999999999</v>
      </c>
      <c r="G298">
        <f>VLOOKUP(C298,away!$B$2:$E$405,4,FALSE)</f>
        <v>0.89</v>
      </c>
      <c r="H298">
        <f>VLOOKUP(A298,away!$A$2:$E$405,3,FALSE)</f>
        <v>1.0485436893203901</v>
      </c>
      <c r="I298">
        <f>VLOOKUP(C298,away!$B$2:$E$405,3,FALSE)</f>
        <v>0.96</v>
      </c>
      <c r="J298">
        <f>VLOOKUP(B298,home!$B$2:$E$405,4,FALSE)</f>
        <v>1.04</v>
      </c>
      <c r="K298" s="3">
        <f t="shared" si="500"/>
        <v>1.3731922330097079</v>
      </c>
      <c r="L298" s="3">
        <f t="shared" si="501"/>
        <v>1.0468660194174775</v>
      </c>
      <c r="M298" s="5">
        <f t="shared" si="446"/>
        <v>8.8916437710208018E-2</v>
      </c>
      <c r="N298" s="5">
        <f t="shared" si="447"/>
        <v>0.12209936165054915</v>
      </c>
      <c r="O298" s="5">
        <f t="shared" si="448"/>
        <v>9.3083597206467542E-2</v>
      </c>
      <c r="P298" s="5">
        <f t="shared" si="449"/>
        <v>0.12782167270452538</v>
      </c>
      <c r="Q298" s="5">
        <f t="shared" si="450"/>
        <v>8.3832947536988764E-2</v>
      </c>
      <c r="R298" s="5">
        <f t="shared" si="451"/>
        <v>4.8723027440297245E-2</v>
      </c>
      <c r="S298" s="5">
        <f t="shared" si="452"/>
        <v>4.5937456655180106E-2</v>
      </c>
      <c r="T298" s="5">
        <f t="shared" si="453"/>
        <v>8.7761864084081639E-2</v>
      </c>
      <c r="U298" s="5">
        <f t="shared" si="454"/>
        <v>6.6906082849735052E-2</v>
      </c>
      <c r="V298" s="5">
        <f t="shared" si="455"/>
        <v>7.3374791241810388E-3</v>
      </c>
      <c r="W298" s="5">
        <f t="shared" si="456"/>
        <v>3.8372917476034434E-2</v>
      </c>
      <c r="X298" s="5">
        <f t="shared" si="457"/>
        <v>4.0171303371571522E-2</v>
      </c>
      <c r="Y298" s="5">
        <f t="shared" si="458"/>
        <v>2.1026986227704481E-2</v>
      </c>
      <c r="Z298" s="5">
        <f t="shared" si="459"/>
        <v>1.7002160596797506E-2</v>
      </c>
      <c r="AA298" s="5">
        <f t="shared" si="460"/>
        <v>2.3347234875906033E-2</v>
      </c>
      <c r="AB298" s="5">
        <f t="shared" si="461"/>
        <v>1.6030120796923772E-2</v>
      </c>
      <c r="AC298" s="5">
        <f t="shared" si="462"/>
        <v>6.5924878405503322E-4</v>
      </c>
      <c r="AD298" s="5">
        <f t="shared" si="463"/>
        <v>1.3173348059003238E-2</v>
      </c>
      <c r="AE298" s="5">
        <f t="shared" si="464"/>
        <v>1.3790730444929672E-2</v>
      </c>
      <c r="AF298" s="5">
        <f t="shared" si="465"/>
        <v>7.2185235428714701E-3</v>
      </c>
      <c r="AG298" s="5">
        <f t="shared" si="466"/>
        <v>2.5189423357990684E-3</v>
      </c>
      <c r="AH298" s="5">
        <f t="shared" si="467"/>
        <v>4.4497460463665209E-3</v>
      </c>
      <c r="AI298" s="5">
        <f t="shared" si="468"/>
        <v>6.1103567097361621E-3</v>
      </c>
      <c r="AJ298" s="5">
        <f t="shared" si="469"/>
        <v>4.1953471873642269E-3</v>
      </c>
      <c r="AK298" s="5">
        <f t="shared" si="470"/>
        <v>1.9203393908225604E-3</v>
      </c>
      <c r="AL298" s="5">
        <f t="shared" si="471"/>
        <v>3.7908078405468862E-5</v>
      </c>
      <c r="AM298" s="5">
        <f t="shared" si="472"/>
        <v>3.6179078474713518E-3</v>
      </c>
      <c r="AN298" s="5">
        <f t="shared" si="473"/>
        <v>3.7874647869015881E-3</v>
      </c>
      <c r="AO298" s="5">
        <f t="shared" si="474"/>
        <v>1.9824840925737647E-3</v>
      </c>
      <c r="AP298" s="5">
        <f t="shared" si="475"/>
        <v>6.9179841018372258E-4</v>
      </c>
      <c r="AQ298" s="5">
        <f t="shared" si="476"/>
        <v>1.810550619770932E-4</v>
      </c>
      <c r="AR298" s="5">
        <f t="shared" si="477"/>
        <v>9.3165758619567589E-4</v>
      </c>
      <c r="AS298" s="5">
        <f t="shared" si="478"/>
        <v>1.2793449611884747E-3</v>
      </c>
      <c r="AT298" s="5">
        <f t="shared" si="479"/>
        <v>8.7839328202205999E-4</v>
      </c>
      <c r="AU298" s="5">
        <f t="shared" si="480"/>
        <v>4.0206761080019963E-4</v>
      </c>
      <c r="AV298" s="5">
        <f t="shared" si="481"/>
        <v>1.3802903007390101E-4</v>
      </c>
      <c r="AW298" s="5">
        <f t="shared" si="482"/>
        <v>1.5137414769488576E-6</v>
      </c>
      <c r="AX298" s="5">
        <f t="shared" si="483"/>
        <v>8.2801382598208942E-4</v>
      </c>
      <c r="AY298" s="5">
        <f t="shared" si="484"/>
        <v>8.6681953802850576E-4</v>
      </c>
      <c r="AZ298" s="5">
        <f t="shared" si="485"/>
        <v>4.5372195966459923E-4</v>
      </c>
      <c r="BA298" s="5">
        <f t="shared" si="486"/>
        <v>1.5832870061212548E-4</v>
      </c>
      <c r="BB298" s="5">
        <f t="shared" si="487"/>
        <v>4.1437234142339323E-5</v>
      </c>
      <c r="BC298" s="5">
        <f t="shared" si="488"/>
        <v>8.6758464724521538E-6</v>
      </c>
      <c r="BD298" s="5">
        <f t="shared" si="489"/>
        <v>1.625534447867937E-4</v>
      </c>
      <c r="BE298" s="5">
        <f t="shared" si="490"/>
        <v>2.2321712783019752E-4</v>
      </c>
      <c r="BF298" s="5">
        <f t="shared" si="491"/>
        <v>1.5326001310558122E-4</v>
      </c>
      <c r="BG298" s="5">
        <f t="shared" si="492"/>
        <v>7.0151819875850059E-5</v>
      </c>
      <c r="BH298" s="5">
        <f t="shared" si="493"/>
        <v>2.408298354625333E-5</v>
      </c>
      <c r="BI298" s="5">
        <f t="shared" si="494"/>
        <v>6.6141131906831343E-6</v>
      </c>
      <c r="BJ298" s="8">
        <f t="shared" si="495"/>
        <v>0.44258463203354309</v>
      </c>
      <c r="BK298" s="8">
        <f t="shared" si="496"/>
        <v>0.27157702259458361</v>
      </c>
      <c r="BL298" s="8">
        <f t="shared" si="497"/>
        <v>0.26903522447623474</v>
      </c>
      <c r="BM298" s="8">
        <f t="shared" si="498"/>
        <v>0.43485668965557123</v>
      </c>
      <c r="BN298" s="8">
        <f t="shared" si="499"/>
        <v>0.564477044249036</v>
      </c>
    </row>
    <row r="299" spans="1:66" x14ac:dyDescent="0.25">
      <c r="A299" t="s">
        <v>154</v>
      </c>
      <c r="B299" t="s">
        <v>172</v>
      </c>
      <c r="C299" t="s">
        <v>157</v>
      </c>
      <c r="D299" s="4" t="s">
        <v>498</v>
      </c>
      <c r="E299">
        <f>VLOOKUP(A299,home!$A$2:$E$405,3,FALSE)</f>
        <v>1.33009708737864</v>
      </c>
      <c r="F299">
        <f>VLOOKUP(B299,home!$B$2:$E$405,3,FALSE)</f>
        <v>0.6</v>
      </c>
      <c r="G299">
        <f>VLOOKUP(C299,away!$B$2:$E$405,4,FALSE)</f>
        <v>0.62</v>
      </c>
      <c r="H299">
        <f>VLOOKUP(A299,away!$A$2:$E$405,3,FALSE)</f>
        <v>1.0485436893203901</v>
      </c>
      <c r="I299">
        <f>VLOOKUP(C299,away!$B$2:$E$405,3,FALSE)</f>
        <v>0.89</v>
      </c>
      <c r="J299">
        <f>VLOOKUP(B299,home!$B$2:$E$405,4,FALSE)</f>
        <v>1.24</v>
      </c>
      <c r="K299" s="3">
        <f t="shared" si="500"/>
        <v>0.49479611650485406</v>
      </c>
      <c r="L299" s="3">
        <f t="shared" si="501"/>
        <v>1.1571728155339824</v>
      </c>
      <c r="M299" s="5">
        <f t="shared" si="446"/>
        <v>0.19167214741772159</v>
      </c>
      <c r="N299" s="5">
        <f t="shared" si="447"/>
        <v>9.4838634184434542E-2</v>
      </c>
      <c r="O299" s="5">
        <f t="shared" si="448"/>
        <v>0.22179779848680944</v>
      </c>
      <c r="P299" s="5">
        <f t="shared" si="449"/>
        <v>0.10974468934059951</v>
      </c>
      <c r="Q299" s="5">
        <f t="shared" si="450"/>
        <v>2.3462893944541353E-2</v>
      </c>
      <c r="R299" s="5">
        <f t="shared" si="451"/>
        <v>0.12832919147711011</v>
      </c>
      <c r="S299" s="5">
        <f t="shared" si="452"/>
        <v>1.5708981457040777E-2</v>
      </c>
      <c r="T299" s="5">
        <f t="shared" si="453"/>
        <v>2.7150623046380148E-2</v>
      </c>
      <c r="U299" s="5">
        <f t="shared" si="454"/>
        <v>6.3496785577081896E-2</v>
      </c>
      <c r="V299" s="5">
        <f t="shared" si="455"/>
        <v>9.9937854710431431E-4</v>
      </c>
      <c r="W299" s="5">
        <f t="shared" si="456"/>
        <v>3.8697829352414398E-3</v>
      </c>
      <c r="X299" s="5">
        <f t="shared" si="457"/>
        <v>4.478007614678696E-3</v>
      </c>
      <c r="Y299" s="5">
        <f t="shared" si="458"/>
        <v>2.5909143397301799E-3</v>
      </c>
      <c r="Z299" s="5">
        <f t="shared" si="459"/>
        <v>4.9499683938922366E-2</v>
      </c>
      <c r="AA299" s="5">
        <f t="shared" si="460"/>
        <v>2.4492251381196487E-2</v>
      </c>
      <c r="AB299" s="5">
        <f t="shared" si="461"/>
        <v>6.0593354339383348E-3</v>
      </c>
      <c r="AC299" s="5">
        <f t="shared" si="462"/>
        <v>3.5763049582067926E-5</v>
      </c>
      <c r="AD299" s="5">
        <f t="shared" si="463"/>
        <v>4.7868839201855483E-4</v>
      </c>
      <c r="AE299" s="5">
        <f t="shared" si="464"/>
        <v>5.539251943555458E-4</v>
      </c>
      <c r="AF299" s="5">
        <f t="shared" si="465"/>
        <v>3.2049358837380777E-4</v>
      </c>
      <c r="AG299" s="5">
        <f t="shared" si="466"/>
        <v>1.2362215600636951E-4</v>
      </c>
      <c r="AH299" s="5">
        <f t="shared" si="467"/>
        <v>1.4319922157911249E-2</v>
      </c>
      <c r="AI299" s="5">
        <f t="shared" si="468"/>
        <v>7.0854418723862956E-3</v>
      </c>
      <c r="AJ299" s="5">
        <f t="shared" si="469"/>
        <v>1.7529245610888105E-3</v>
      </c>
      <c r="AK299" s="5">
        <f t="shared" si="470"/>
        <v>2.8911342178423977E-4</v>
      </c>
      <c r="AL299" s="5">
        <f t="shared" si="471"/>
        <v>8.1906626896665618E-7</v>
      </c>
      <c r="AM299" s="5">
        <f t="shared" si="472"/>
        <v>4.7370631477346842E-5</v>
      </c>
      <c r="AN299" s="5">
        <f t="shared" si="473"/>
        <v>5.4816007000264143E-5</v>
      </c>
      <c r="AO299" s="5">
        <f t="shared" si="474"/>
        <v>3.1715796578413085E-5</v>
      </c>
      <c r="AP299" s="5">
        <f t="shared" si="475"/>
        <v>1.2233552541181776E-5</v>
      </c>
      <c r="AQ299" s="5">
        <f t="shared" si="476"/>
        <v>3.539083609515552E-6</v>
      </c>
      <c r="AR299" s="5">
        <f t="shared" si="477"/>
        <v>3.3141249283395245E-3</v>
      </c>
      <c r="AS299" s="5">
        <f t="shared" si="478"/>
        <v>1.6398161441543246E-3</v>
      </c>
      <c r="AT299" s="5">
        <f t="shared" si="479"/>
        <v>4.0568732995476187E-4</v>
      </c>
      <c r="AU299" s="5">
        <f t="shared" si="480"/>
        <v>6.6910838458946514E-5</v>
      </c>
      <c r="AV299" s="5">
        <f t="shared" si="481"/>
        <v>8.2768057553925921E-6</v>
      </c>
      <c r="AW299" s="5">
        <f t="shared" si="482"/>
        <v>1.3026898976559204E-8</v>
      </c>
      <c r="AX299" s="5">
        <f t="shared" si="483"/>
        <v>3.9064674152289656E-6</v>
      </c>
      <c r="AY299" s="5">
        <f t="shared" si="484"/>
        <v>4.5204578976722606E-6</v>
      </c>
      <c r="AZ299" s="5">
        <f t="shared" si="485"/>
        <v>2.6154754964761192E-6</v>
      </c>
      <c r="BA299" s="5">
        <f t="shared" si="486"/>
        <v>1.0088523814058043E-6</v>
      </c>
      <c r="BB299" s="5">
        <f t="shared" si="487"/>
        <v>2.9185413766237916E-7</v>
      </c>
      <c r="BC299" s="5">
        <f t="shared" si="488"/>
        <v>6.7545134840803559E-8</v>
      </c>
      <c r="BD299" s="5">
        <f t="shared" si="489"/>
        <v>6.391692123930016E-4</v>
      </c>
      <c r="BE299" s="5">
        <f t="shared" si="490"/>
        <v>3.1625844408152343E-4</v>
      </c>
      <c r="BF299" s="5">
        <f t="shared" si="491"/>
        <v>7.8241724971702677E-5</v>
      </c>
      <c r="BG299" s="5">
        <f t="shared" si="492"/>
        <v>1.2904567221546448E-5</v>
      </c>
      <c r="BH299" s="5">
        <f t="shared" si="493"/>
        <v>1.5962824365992543E-6</v>
      </c>
      <c r="BI299" s="5">
        <f t="shared" si="494"/>
        <v>1.5796687009484345E-7</v>
      </c>
      <c r="BJ299" s="8">
        <f t="shared" si="495"/>
        <v>0.15802967111943061</v>
      </c>
      <c r="BK299" s="8">
        <f t="shared" si="496"/>
        <v>0.31816629933621493</v>
      </c>
      <c r="BL299" s="8">
        <f t="shared" si="497"/>
        <v>0.47410590861394425</v>
      </c>
      <c r="BM299" s="8">
        <f t="shared" si="498"/>
        <v>0.22995170072629689</v>
      </c>
      <c r="BN299" s="8">
        <f t="shared" si="499"/>
        <v>0.76984535485121663</v>
      </c>
    </row>
    <row r="300" spans="1:66" x14ac:dyDescent="0.25">
      <c r="A300" t="s">
        <v>175</v>
      </c>
      <c r="B300" t="s">
        <v>176</v>
      </c>
      <c r="C300" t="s">
        <v>178</v>
      </c>
      <c r="D300" s="4" t="s">
        <v>498</v>
      </c>
      <c r="E300">
        <f>VLOOKUP(A300,home!$A$2:$E$405,3,FALSE)</f>
        <v>1.19354838709677</v>
      </c>
      <c r="F300">
        <f>VLOOKUP(B300,home!$B$2:$E$405,3,FALSE)</f>
        <v>0.84</v>
      </c>
      <c r="G300">
        <f>VLOOKUP(C300,away!$B$2:$E$405,4,FALSE)</f>
        <v>1.68</v>
      </c>
      <c r="H300">
        <f>VLOOKUP(A300,away!$A$2:$E$405,3,FALSE)</f>
        <v>1.0967741935483899</v>
      </c>
      <c r="I300">
        <f>VLOOKUP(C300,away!$B$2:$E$405,3,FALSE)</f>
        <v>0.56000000000000005</v>
      </c>
      <c r="J300">
        <f>VLOOKUP(B300,home!$B$2:$E$405,4,FALSE)</f>
        <v>0.71</v>
      </c>
      <c r="K300" s="3">
        <f t="shared" si="500"/>
        <v>1.6843354838709619</v>
      </c>
      <c r="L300" s="3">
        <f t="shared" si="501"/>
        <v>0.43607741935483985</v>
      </c>
      <c r="M300" s="5">
        <f t="shared" si="446"/>
        <v>0.11998207729547856</v>
      </c>
      <c r="N300" s="5">
        <f t="shared" si="447"/>
        <v>0.20209007021732303</v>
      </c>
      <c r="O300" s="5">
        <f t="shared" si="448"/>
        <v>5.2321474635845223E-2</v>
      </c>
      <c r="P300" s="5">
        <f t="shared" si="449"/>
        <v>8.8126916297608604E-2</v>
      </c>
      <c r="Q300" s="5">
        <f t="shared" si="450"/>
        <v>0.17019373810250579</v>
      </c>
      <c r="R300" s="5">
        <f t="shared" si="451"/>
        <v>1.1408106818019546E-2</v>
      </c>
      <c r="S300" s="5">
        <f t="shared" si="452"/>
        <v>1.6182319791396015E-2</v>
      </c>
      <c r="T300" s="5">
        <f t="shared" si="453"/>
        <v>7.4217646102094206E-2</v>
      </c>
      <c r="U300" s="5">
        <f t="shared" si="454"/>
        <v>1.921507911738057E-2</v>
      </c>
      <c r="V300" s="5">
        <f t="shared" si="455"/>
        <v>1.3206583052543534E-3</v>
      </c>
      <c r="W300" s="5">
        <f t="shared" si="456"/>
        <v>9.5554450739563937E-2</v>
      </c>
      <c r="X300" s="5">
        <f t="shared" si="457"/>
        <v>4.1669138286378207E-2</v>
      </c>
      <c r="Y300" s="5">
        <f t="shared" si="458"/>
        <v>9.085485145331881E-3</v>
      </c>
      <c r="Z300" s="5">
        <f t="shared" si="459"/>
        <v>1.6582725936421063E-3</v>
      </c>
      <c r="AA300" s="5">
        <f t="shared" si="460"/>
        <v>2.7930873714021318E-3</v>
      </c>
      <c r="AB300" s="5">
        <f t="shared" si="461"/>
        <v>2.3522480846022422E-3</v>
      </c>
      <c r="AC300" s="5">
        <f t="shared" si="462"/>
        <v>6.06265257217702E-5</v>
      </c>
      <c r="AD300" s="5">
        <f t="shared" si="463"/>
        <v>4.0236438005611865E-2</v>
      </c>
      <c r="AE300" s="5">
        <f t="shared" si="464"/>
        <v>1.754620204951822E-2</v>
      </c>
      <c r="AF300" s="5">
        <f t="shared" si="465"/>
        <v>3.8257512546162535E-3</v>
      </c>
      <c r="AG300" s="5">
        <f t="shared" si="466"/>
        <v>5.5610791140219907E-4</v>
      </c>
      <c r="AH300" s="5">
        <f t="shared" si="467"/>
        <v>1.8078380830557661E-4</v>
      </c>
      <c r="AI300" s="5">
        <f t="shared" si="468"/>
        <v>3.0450058323840855E-4</v>
      </c>
      <c r="AJ300" s="5">
        <f t="shared" si="469"/>
        <v>2.5644056860392759E-4</v>
      </c>
      <c r="AK300" s="5">
        <f t="shared" si="470"/>
        <v>1.4397731640121363E-4</v>
      </c>
      <c r="AL300" s="5">
        <f t="shared" si="471"/>
        <v>1.781208953247086E-6</v>
      </c>
      <c r="AM300" s="5">
        <f t="shared" si="472"/>
        <v>1.3554332055485244E-2</v>
      </c>
      <c r="AN300" s="5">
        <f t="shared" si="473"/>
        <v>5.9107381438345871E-3</v>
      </c>
      <c r="AO300" s="5">
        <f t="shared" si="474"/>
        <v>1.2887697181228014E-3</v>
      </c>
      <c r="AP300" s="5">
        <f t="shared" si="475"/>
        <v>1.873344576072186E-4</v>
      </c>
      <c r="AQ300" s="5">
        <f t="shared" si="476"/>
        <v>2.0423081707398626E-5</v>
      </c>
      <c r="AR300" s="5">
        <f t="shared" si="477"/>
        <v>1.5767147317407185E-5</v>
      </c>
      <c r="AS300" s="5">
        <f t="shared" si="478"/>
        <v>2.6557165706129763E-5</v>
      </c>
      <c r="AT300" s="5">
        <f t="shared" si="479"/>
        <v>2.2365588274937705E-5</v>
      </c>
      <c r="AU300" s="5">
        <f t="shared" si="480"/>
        <v>1.2557051316375301E-5</v>
      </c>
      <c r="AV300" s="5">
        <f t="shared" si="481"/>
        <v>5.2875717762398739E-6</v>
      </c>
      <c r="AW300" s="5">
        <f t="shared" si="482"/>
        <v>3.6341643655285868E-8</v>
      </c>
      <c r="AX300" s="5">
        <f t="shared" si="483"/>
        <v>3.8050070735372345E-3</v>
      </c>
      <c r="AY300" s="5">
        <f t="shared" si="484"/>
        <v>1.6592776652550286E-3</v>
      </c>
      <c r="AZ300" s="5">
        <f t="shared" si="485"/>
        <v>3.6178676112876831E-4</v>
      </c>
      <c r="BA300" s="5">
        <f t="shared" si="486"/>
        <v>5.2589012383259742E-5</v>
      </c>
      <c r="BB300" s="5">
        <f t="shared" si="487"/>
        <v>5.7332202016279042E-6</v>
      </c>
      <c r="BC300" s="5">
        <f t="shared" si="488"/>
        <v>5.0002557402378627E-7</v>
      </c>
      <c r="BD300" s="5">
        <f t="shared" si="489"/>
        <v>1.1459494854604187E-6</v>
      </c>
      <c r="BE300" s="5">
        <f t="shared" si="490"/>
        <v>1.930163381084654E-6</v>
      </c>
      <c r="BF300" s="5">
        <f t="shared" si="491"/>
        <v>1.6255213362146168E-6</v>
      </c>
      <c r="BG300" s="5">
        <f t="shared" si="492"/>
        <v>9.1264108879187281E-7</v>
      </c>
      <c r="BH300" s="5">
        <f t="shared" si="493"/>
        <v>3.8429844247269524E-7</v>
      </c>
      <c r="BI300" s="5">
        <f t="shared" si="494"/>
        <v>1.2945750061062084E-7</v>
      </c>
      <c r="BJ300" s="8">
        <f t="shared" si="495"/>
        <v>0.68182151902918253</v>
      </c>
      <c r="BK300" s="8">
        <f t="shared" si="496"/>
        <v>0.22733365708966757</v>
      </c>
      <c r="BL300" s="8">
        <f t="shared" si="497"/>
        <v>8.9064360859424568E-2</v>
      </c>
      <c r="BM300" s="8">
        <f t="shared" si="498"/>
        <v>0.35409618488152478</v>
      </c>
      <c r="BN300" s="8">
        <f t="shared" si="499"/>
        <v>0.64412238336678074</v>
      </c>
    </row>
    <row r="301" spans="1:66" x14ac:dyDescent="0.25">
      <c r="A301" t="s">
        <v>175</v>
      </c>
      <c r="B301" t="s">
        <v>179</v>
      </c>
      <c r="C301" t="s">
        <v>282</v>
      </c>
      <c r="D301" s="4" t="s">
        <v>498</v>
      </c>
      <c r="E301">
        <f>VLOOKUP(A301,home!$A$2:$E$405,3,FALSE)</f>
        <v>1.19354838709677</v>
      </c>
      <c r="F301">
        <f>VLOOKUP(B301,home!$B$2:$E$405,3,FALSE)</f>
        <v>0.94</v>
      </c>
      <c r="G301">
        <f>VLOOKUP(C301,away!$B$2:$E$405,4,FALSE)</f>
        <v>0.37</v>
      </c>
      <c r="H301">
        <f>VLOOKUP(A301,away!$A$2:$E$405,3,FALSE)</f>
        <v>1.0967741935483899</v>
      </c>
      <c r="I301">
        <f>VLOOKUP(C301,away!$B$2:$E$405,3,FALSE)</f>
        <v>1.1200000000000001</v>
      </c>
      <c r="J301">
        <f>VLOOKUP(B301,home!$B$2:$E$405,4,FALSE)</f>
        <v>1.71</v>
      </c>
      <c r="K301" s="3">
        <f t="shared" si="500"/>
        <v>0.41511612903225664</v>
      </c>
      <c r="L301" s="3">
        <f t="shared" si="501"/>
        <v>2.1005419354838764</v>
      </c>
      <c r="M301" s="5">
        <f t="shared" si="446"/>
        <v>8.0809716698467149E-2</v>
      </c>
      <c r="N301" s="5">
        <f t="shared" si="447"/>
        <v>3.3545416784060991E-2</v>
      </c>
      <c r="O301" s="5">
        <f t="shared" si="448"/>
        <v>0.16974419871970189</v>
      </c>
      <c r="P301" s="5">
        <f t="shared" si="449"/>
        <v>7.0463554698204783E-2</v>
      </c>
      <c r="Q301" s="5">
        <f t="shared" si="450"/>
        <v>6.9626217810865448E-3</v>
      </c>
      <c r="R301" s="5">
        <f t="shared" si="451"/>
        <v>0.17827740385792124</v>
      </c>
      <c r="S301" s="5">
        <f t="shared" si="452"/>
        <v>1.5360505962524555E-2</v>
      </c>
      <c r="T301" s="5">
        <f t="shared" si="453"/>
        <v>1.4625279032085724E-2</v>
      </c>
      <c r="U301" s="5">
        <f t="shared" si="454"/>
        <v>7.4005825783420548E-2</v>
      </c>
      <c r="V301" s="5">
        <f t="shared" si="455"/>
        <v>1.4882091690933455E-3</v>
      </c>
      <c r="W301" s="5">
        <f t="shared" si="456"/>
        <v>9.6343220056010787E-4</v>
      </c>
      <c r="X301" s="5">
        <f t="shared" si="457"/>
        <v>2.0237297392720188E-3</v>
      </c>
      <c r="Y301" s="5">
        <f t="shared" si="458"/>
        <v>2.1254645917133642E-3</v>
      </c>
      <c r="Z301" s="5">
        <f t="shared" si="459"/>
        <v>0.1248263876509195</v>
      </c>
      <c r="AA301" s="5">
        <f t="shared" si="460"/>
        <v>5.1817446842729577E-2</v>
      </c>
      <c r="AB301" s="5">
        <f t="shared" si="461"/>
        <v>1.0755128974844316E-2</v>
      </c>
      <c r="AC301" s="5">
        <f t="shared" si="462"/>
        <v>8.1104501161096131E-5</v>
      </c>
      <c r="AD301" s="5">
        <f t="shared" si="463"/>
        <v>9.9984061420385159E-5</v>
      </c>
      <c r="AE301" s="5">
        <f t="shared" si="464"/>
        <v>2.1002071389351459E-4</v>
      </c>
      <c r="AF301" s="5">
        <f t="shared" si="465"/>
        <v>2.2057865842679434E-4</v>
      </c>
      <c r="AG301" s="5">
        <f t="shared" si="466"/>
        <v>1.5444490736608513E-4</v>
      </c>
      <c r="AH301" s="5">
        <f t="shared" si="467"/>
        <v>6.5550765478930781E-2</v>
      </c>
      <c r="AI301" s="5">
        <f t="shared" si="468"/>
        <v>2.7211180020715021E-2</v>
      </c>
      <c r="AJ301" s="5">
        <f t="shared" si="469"/>
        <v>5.64789985829955E-3</v>
      </c>
      <c r="AK301" s="5">
        <f t="shared" si="470"/>
        <v>7.8151144211304694E-4</v>
      </c>
      <c r="AL301" s="5">
        <f t="shared" si="471"/>
        <v>2.8288239025314713E-6</v>
      </c>
      <c r="AM301" s="5">
        <f t="shared" si="472"/>
        <v>8.3009993083507363E-6</v>
      </c>
      <c r="AN301" s="5">
        <f t="shared" si="473"/>
        <v>1.7436597153613372E-5</v>
      </c>
      <c r="AO301" s="5">
        <f t="shared" si="474"/>
        <v>1.8313151766651847E-5</v>
      </c>
      <c r="AP301" s="5">
        <f t="shared" si="475"/>
        <v>1.2822514418910945E-5</v>
      </c>
      <c r="AQ301" s="5">
        <f t="shared" si="476"/>
        <v>6.7335573138172782E-6</v>
      </c>
      <c r="AR301" s="5">
        <f t="shared" si="477"/>
        <v>2.7538426358312582E-2</v>
      </c>
      <c r="AS301" s="5">
        <f t="shared" si="478"/>
        <v>1.1431644949502584E-2</v>
      </c>
      <c r="AT301" s="5">
        <f t="shared" si="479"/>
        <v>2.3727300999543295E-3</v>
      </c>
      <c r="AU301" s="5">
        <f t="shared" si="480"/>
        <v>3.2831951144378699E-4</v>
      </c>
      <c r="AV301" s="5">
        <f t="shared" si="481"/>
        <v>3.4072681169076631E-5</v>
      </c>
      <c r="AW301" s="5">
        <f t="shared" si="482"/>
        <v>6.8517952464728627E-8</v>
      </c>
      <c r="AX301" s="5">
        <f t="shared" si="483"/>
        <v>5.7431311666366618E-7</v>
      </c>
      <c r="AY301" s="5">
        <f t="shared" si="484"/>
        <v>1.2063687856504747E-6</v>
      </c>
      <c r="AZ301" s="5">
        <f t="shared" si="485"/>
        <v>1.2670141119587913E-6</v>
      </c>
      <c r="BA301" s="5">
        <f t="shared" si="486"/>
        <v>8.8713875833976793E-7</v>
      </c>
      <c r="BB301" s="5">
        <f t="shared" si="487"/>
        <v>4.6586804112144479E-7</v>
      </c>
      <c r="BC301" s="5">
        <f t="shared" si="488"/>
        <v>1.9571507135546433E-7</v>
      </c>
      <c r="BD301" s="5">
        <f t="shared" si="489"/>
        <v>9.6409365671450108E-3</v>
      </c>
      <c r="BE301" s="5">
        <f t="shared" si="490"/>
        <v>4.0021082679987698E-3</v>
      </c>
      <c r="BF301" s="5">
        <f t="shared" si="491"/>
        <v>8.3066984608981922E-4</v>
      </c>
      <c r="BG301" s="5">
        <f t="shared" si="492"/>
        <v>1.1494148367087541E-4</v>
      </c>
      <c r="BH301" s="5">
        <f t="shared" si="493"/>
        <v>1.1928515941669533E-5</v>
      </c>
      <c r="BI301" s="5">
        <f t="shared" si="494"/>
        <v>9.9034387256108413E-7</v>
      </c>
      <c r="BJ301" s="8">
        <f t="shared" si="495"/>
        <v>6.099917570773198E-2</v>
      </c>
      <c r="BK301" s="8">
        <f t="shared" si="496"/>
        <v>0.1682071262221391</v>
      </c>
      <c r="BL301" s="8">
        <f t="shared" si="497"/>
        <v>0.64009812960377688</v>
      </c>
      <c r="BM301" s="8">
        <f t="shared" si="498"/>
        <v>0.45432676879429196</v>
      </c>
      <c r="BN301" s="8">
        <f t="shared" si="499"/>
        <v>0.53980291253944257</v>
      </c>
    </row>
    <row r="302" spans="1:66" x14ac:dyDescent="0.25">
      <c r="A302" t="s">
        <v>175</v>
      </c>
      <c r="B302" t="s">
        <v>283</v>
      </c>
      <c r="C302" t="s">
        <v>278</v>
      </c>
      <c r="D302" s="4" t="s">
        <v>498</v>
      </c>
      <c r="E302">
        <f>VLOOKUP(A302,home!$A$2:$E$405,3,FALSE)</f>
        <v>1.19354838709677</v>
      </c>
      <c r="F302">
        <f>VLOOKUP(B302,home!$B$2:$E$405,3,FALSE)</f>
        <v>0.93</v>
      </c>
      <c r="G302">
        <f>VLOOKUP(C302,away!$B$2:$E$405,4,FALSE)</f>
        <v>1.1200000000000001</v>
      </c>
      <c r="H302">
        <f>VLOOKUP(A302,away!$A$2:$E$405,3,FALSE)</f>
        <v>1.0967741935483899</v>
      </c>
      <c r="I302">
        <f>VLOOKUP(C302,away!$B$2:$E$405,3,FALSE)</f>
        <v>0.84</v>
      </c>
      <c r="J302">
        <f>VLOOKUP(B302,home!$B$2:$E$405,4,FALSE)</f>
        <v>0.41</v>
      </c>
      <c r="K302" s="3">
        <f t="shared" si="500"/>
        <v>1.2431999999999956</v>
      </c>
      <c r="L302" s="3">
        <f t="shared" si="501"/>
        <v>0.37772903225806542</v>
      </c>
      <c r="M302" s="5">
        <f t="shared" si="446"/>
        <v>0.19771493018517261</v>
      </c>
      <c r="N302" s="5">
        <f t="shared" si="447"/>
        <v>0.24579920120620571</v>
      </c>
      <c r="O302" s="5">
        <f t="shared" si="448"/>
        <v>7.4682669241816213E-2</v>
      </c>
      <c r="P302" s="5">
        <f t="shared" si="449"/>
        <v>9.2845494401425588E-2</v>
      </c>
      <c r="Q302" s="5">
        <f t="shared" si="450"/>
        <v>0.15278878346977695</v>
      </c>
      <c r="R302" s="5">
        <f t="shared" si="451"/>
        <v>1.4104906189580211E-2</v>
      </c>
      <c r="S302" s="5">
        <f t="shared" si="452"/>
        <v>1.0899892363429137E-2</v>
      </c>
      <c r="T302" s="5">
        <f t="shared" si="453"/>
        <v>5.7712759319925949E-2</v>
      </c>
      <c r="U302" s="5">
        <f t="shared" si="454"/>
        <v>1.7535219374886057E-2</v>
      </c>
      <c r="V302" s="5">
        <f t="shared" si="455"/>
        <v>5.6872336036596508E-4</v>
      </c>
      <c r="W302" s="5">
        <f t="shared" si="456"/>
        <v>6.331567186987537E-2</v>
      </c>
      <c r="X302" s="5">
        <f t="shared" si="457"/>
        <v>2.3916167462177236E-2</v>
      </c>
      <c r="Y302" s="5">
        <f t="shared" si="458"/>
        <v>4.5169153954050202E-3</v>
      </c>
      <c r="Z302" s="5">
        <f t="shared" si="459"/>
        <v>1.7759441883603106E-3</v>
      </c>
      <c r="AA302" s="5">
        <f t="shared" si="460"/>
        <v>2.2078538149695303E-3</v>
      </c>
      <c r="AB302" s="5">
        <f t="shared" si="461"/>
        <v>1.3724019313850553E-3</v>
      </c>
      <c r="AC302" s="5">
        <f t="shared" si="462"/>
        <v>1.6691772316259949E-5</v>
      </c>
      <c r="AD302" s="5">
        <f t="shared" si="463"/>
        <v>1.9678510817157185E-2</v>
      </c>
      <c r="AE302" s="5">
        <f t="shared" si="464"/>
        <v>7.4331448472446555E-3</v>
      </c>
      <c r="AF302" s="5">
        <f t="shared" si="465"/>
        <v>1.4038573048918744E-3</v>
      </c>
      <c r="AG302" s="5">
        <f t="shared" si="466"/>
        <v>1.7675922040174126E-4</v>
      </c>
      <c r="AH302" s="5">
        <f t="shared" si="467"/>
        <v>1.6770641990341886E-4</v>
      </c>
      <c r="AI302" s="5">
        <f t="shared" si="468"/>
        <v>2.0849262122392959E-4</v>
      </c>
      <c r="AJ302" s="5">
        <f t="shared" si="469"/>
        <v>1.295990133527942E-4</v>
      </c>
      <c r="AK302" s="5">
        <f t="shared" si="470"/>
        <v>5.3705831133397743E-5</v>
      </c>
      <c r="AL302" s="5">
        <f t="shared" si="471"/>
        <v>3.1353339915963672E-7</v>
      </c>
      <c r="AM302" s="5">
        <f t="shared" si="472"/>
        <v>4.8928649295779496E-3</v>
      </c>
      <c r="AN302" s="5">
        <f t="shared" si="473"/>
        <v>1.8481771348189061E-3</v>
      </c>
      <c r="AO302" s="5">
        <f t="shared" si="474"/>
        <v>3.4905508028831476E-4</v>
      </c>
      <c r="AP302" s="5">
        <f t="shared" si="475"/>
        <v>4.3949412560688827E-5</v>
      </c>
      <c r="AQ302" s="5">
        <f t="shared" si="476"/>
        <v>4.1502422687148629E-6</v>
      </c>
      <c r="AR302" s="5">
        <f t="shared" si="477"/>
        <v>1.2669516738716636E-5</v>
      </c>
      <c r="AS302" s="5">
        <f t="shared" si="478"/>
        <v>1.5750743209572467E-5</v>
      </c>
      <c r="AT302" s="5">
        <f t="shared" si="479"/>
        <v>9.7906619790702126E-6</v>
      </c>
      <c r="AU302" s="5">
        <f t="shared" si="480"/>
        <v>4.057250324126683E-6</v>
      </c>
      <c r="AV302" s="5">
        <f t="shared" si="481"/>
        <v>1.2609934007385679E-6</v>
      </c>
      <c r="AW302" s="5">
        <f t="shared" si="482"/>
        <v>4.0898057157725441E-9</v>
      </c>
      <c r="AX302" s="5">
        <f t="shared" si="483"/>
        <v>1.0138016134085474E-3</v>
      </c>
      <c r="AY302" s="5">
        <f t="shared" si="484"/>
        <v>3.8294230233447597E-4</v>
      </c>
      <c r="AZ302" s="5">
        <f t="shared" si="485"/>
        <v>7.232421263573856E-5</v>
      </c>
      <c r="BA302" s="5">
        <f t="shared" si="486"/>
        <v>9.1063182825746928E-6</v>
      </c>
      <c r="BB302" s="5">
        <f t="shared" si="487"/>
        <v>8.5993019807771652E-7</v>
      </c>
      <c r="BC302" s="5">
        <f t="shared" si="488"/>
        <v>6.4964120305876485E-8</v>
      </c>
      <c r="BD302" s="5">
        <f t="shared" si="489"/>
        <v>7.9760738281546603E-7</v>
      </c>
      <c r="BE302" s="5">
        <f t="shared" si="490"/>
        <v>9.9158549831618393E-7</v>
      </c>
      <c r="BF302" s="5">
        <f t="shared" si="491"/>
        <v>6.1636954575333776E-7</v>
      </c>
      <c r="BG302" s="5">
        <f t="shared" si="492"/>
        <v>2.5542353976018234E-7</v>
      </c>
      <c r="BH302" s="5">
        <f t="shared" si="493"/>
        <v>7.9385636157464361E-8</v>
      </c>
      <c r="BI302" s="5">
        <f t="shared" si="494"/>
        <v>1.9738444574191886E-8</v>
      </c>
      <c r="BJ302" s="8">
        <f t="shared" si="495"/>
        <v>0.585359067053556</v>
      </c>
      <c r="BK302" s="8">
        <f t="shared" si="496"/>
        <v>0.30242898791844319</v>
      </c>
      <c r="BL302" s="8">
        <f t="shared" si="497"/>
        <v>0.11050884371395023</v>
      </c>
      <c r="BM302" s="8">
        <f t="shared" si="498"/>
        <v>0.22175391996780366</v>
      </c>
      <c r="BN302" s="8">
        <f t="shared" si="499"/>
        <v>0.77793598469397729</v>
      </c>
    </row>
    <row r="303" spans="1:66" x14ac:dyDescent="0.25">
      <c r="A303" t="s">
        <v>24</v>
      </c>
      <c r="B303" t="s">
        <v>26</v>
      </c>
      <c r="C303" t="s">
        <v>183</v>
      </c>
      <c r="D303" s="4" t="s">
        <v>498</v>
      </c>
      <c r="E303">
        <f>VLOOKUP(A303,home!$A$2:$E$405,3,FALSE)</f>
        <v>1.61578947368421</v>
      </c>
      <c r="F303">
        <f>VLOOKUP(B303,home!$B$2:$E$405,3,FALSE)</f>
        <v>1.55</v>
      </c>
      <c r="G303">
        <f>VLOOKUP(C303,away!$B$2:$E$405,4,FALSE)</f>
        <v>1.1100000000000001</v>
      </c>
      <c r="H303">
        <f>VLOOKUP(A303,away!$A$2:$E$405,3,FALSE)</f>
        <v>1.46315789473684</v>
      </c>
      <c r="I303">
        <f>VLOOKUP(C303,away!$B$2:$E$405,3,FALSE)</f>
        <v>0.99</v>
      </c>
      <c r="J303">
        <f>VLOOKUP(B303,home!$B$2:$E$405,4,FALSE)</f>
        <v>0.82</v>
      </c>
      <c r="K303" s="3">
        <f t="shared" si="500"/>
        <v>2.7799657894736836</v>
      </c>
      <c r="L303" s="3">
        <f t="shared" si="501"/>
        <v>1.1877915789473668</v>
      </c>
      <c r="M303" s="5">
        <f t="shared" si="446"/>
        <v>1.8915806788790967E-2</v>
      </c>
      <c r="N303" s="5">
        <f t="shared" si="447"/>
        <v>5.2585295753132949E-2</v>
      </c>
      <c r="O303" s="5">
        <f t="shared" si="448"/>
        <v>2.2468036012721342E-2</v>
      </c>
      <c r="P303" s="5">
        <f t="shared" si="449"/>
        <v>6.2460371472028042E-2</v>
      </c>
      <c r="Q303" s="5">
        <f t="shared" si="450"/>
        <v>7.3092661611532703E-2</v>
      </c>
      <c r="R303" s="5">
        <f t="shared" si="451"/>
        <v>1.3343671985698295E-2</v>
      </c>
      <c r="S303" s="5">
        <f t="shared" si="452"/>
        <v>5.1561348241508098E-2</v>
      </c>
      <c r="T303" s="5">
        <f t="shared" si="453"/>
        <v>8.6818847945028005E-2</v>
      </c>
      <c r="U303" s="5">
        <f t="shared" si="454"/>
        <v>3.7094951626199635E-2</v>
      </c>
      <c r="V303" s="5">
        <f t="shared" si="455"/>
        <v>1.8917400086034611E-2</v>
      </c>
      <c r="W303" s="5">
        <f t="shared" si="456"/>
        <v>6.7731699580545771E-2</v>
      </c>
      <c r="X303" s="5">
        <f t="shared" si="457"/>
        <v>8.0451142389565161E-2</v>
      </c>
      <c r="Y303" s="5">
        <f t="shared" si="458"/>
        <v>4.7779594723510531E-2</v>
      </c>
      <c r="Z303" s="5">
        <f t="shared" si="459"/>
        <v>5.2831670722827727E-3</v>
      </c>
      <c r="AA303" s="5">
        <f t="shared" si="460"/>
        <v>1.4687023721019949E-2</v>
      </c>
      <c r="AB303" s="5">
        <f t="shared" si="461"/>
        <v>2.0414711746811975E-2</v>
      </c>
      <c r="AC303" s="5">
        <f t="shared" si="462"/>
        <v>3.9041020357075008E-3</v>
      </c>
      <c r="AD303" s="5">
        <f t="shared" si="463"/>
        <v>4.7072951924206567E-2</v>
      </c>
      <c r="AE303" s="5">
        <f t="shared" si="464"/>
        <v>5.5912855891766811E-2</v>
      </c>
      <c r="AF303" s="5">
        <f t="shared" si="465"/>
        <v>3.3206409691569148E-2</v>
      </c>
      <c r="AG303" s="5">
        <f t="shared" si="466"/>
        <v>1.3147431266240683E-2</v>
      </c>
      <c r="AH303" s="5">
        <f t="shared" si="467"/>
        <v>1.5688253396573734E-3</v>
      </c>
      <c r="AI303" s="5">
        <f t="shared" si="468"/>
        <v>4.3612807739069302E-3</v>
      </c>
      <c r="AJ303" s="5">
        <f t="shared" si="469"/>
        <v>6.0621056748752893E-3</v>
      </c>
      <c r="AK303" s="5">
        <f t="shared" si="470"/>
        <v>5.617482129442527E-3</v>
      </c>
      <c r="AL303" s="5">
        <f t="shared" si="471"/>
        <v>5.1565691305219166E-4</v>
      </c>
      <c r="AM303" s="5">
        <f t="shared" si="472"/>
        <v>2.617223919176671E-2</v>
      </c>
      <c r="AN303" s="5">
        <f t="shared" si="473"/>
        <v>3.1087165314176737E-2</v>
      </c>
      <c r="AO303" s="5">
        <f t="shared" si="474"/>
        <v>1.8462536586761905E-2</v>
      </c>
      <c r="AP303" s="5">
        <f t="shared" si="475"/>
        <v>7.3098818279211481E-3</v>
      </c>
      <c r="AQ303" s="5">
        <f t="shared" si="476"/>
        <v>2.1706540195762817E-3</v>
      </c>
      <c r="AR303" s="5">
        <f t="shared" si="477"/>
        <v>3.7268750545685385E-4</v>
      </c>
      <c r="AS303" s="5">
        <f t="shared" si="478"/>
        <v>1.0360585153343404E-3</v>
      </c>
      <c r="AT303" s="5">
        <f t="shared" si="479"/>
        <v>1.4401036142611815E-3</v>
      </c>
      <c r="AU303" s="5">
        <f t="shared" si="480"/>
        <v>1.3344795936478301E-3</v>
      </c>
      <c r="AV303" s="5">
        <f t="shared" si="481"/>
        <v>9.2745190427292751E-4</v>
      </c>
      <c r="AW303" s="5">
        <f t="shared" si="482"/>
        <v>4.7297483793708123E-5</v>
      </c>
      <c r="AX303" s="5">
        <f t="shared" si="483"/>
        <v>1.2126321597838982E-2</v>
      </c>
      <c r="AY303" s="5">
        <f t="shared" si="484"/>
        <v>1.440354267752072E-2</v>
      </c>
      <c r="AZ303" s="5">
        <f t="shared" si="485"/>
        <v>8.554203349684061E-3</v>
      </c>
      <c r="BA303" s="5">
        <f t="shared" si="486"/>
        <v>3.3868702344526944E-3</v>
      </c>
      <c r="BB303" s="5">
        <f t="shared" si="487"/>
        <v>1.0057239858676013E-3</v>
      </c>
      <c r="BC303" s="5">
        <f t="shared" si="488"/>
        <v>2.389180962317833E-4</v>
      </c>
      <c r="BD303" s="5">
        <f t="shared" si="489"/>
        <v>7.377918009342528E-5</v>
      </c>
      <c r="BE303" s="5">
        <f t="shared" si="490"/>
        <v>2.051035966351401E-4</v>
      </c>
      <c r="BF303" s="5">
        <f t="shared" si="491"/>
        <v>2.8509049097184965E-4</v>
      </c>
      <c r="BG303" s="5">
        <f t="shared" si="492"/>
        <v>2.6418060393533271E-4</v>
      </c>
      <c r="BH303" s="5">
        <f t="shared" si="493"/>
        <v>1.8360326029568042E-4</v>
      </c>
      <c r="BI303" s="5">
        <f t="shared" si="494"/>
        <v>1.020821564915646E-4</v>
      </c>
      <c r="BJ303" s="8">
        <f t="shared" si="495"/>
        <v>0.68271694765889701</v>
      </c>
      <c r="BK303" s="8">
        <f t="shared" si="496"/>
        <v>0.17067822821464212</v>
      </c>
      <c r="BL303" s="8">
        <f t="shared" si="497"/>
        <v>0.13184270943172943</v>
      </c>
      <c r="BM303" s="8">
        <f t="shared" si="498"/>
        <v>0.73329896355992008</v>
      </c>
      <c r="BN303" s="8">
        <f t="shared" si="499"/>
        <v>0.24286584362390429</v>
      </c>
    </row>
    <row r="304" spans="1:66" x14ac:dyDescent="0.25">
      <c r="A304" t="s">
        <v>24</v>
      </c>
      <c r="B304" t="s">
        <v>327</v>
      </c>
      <c r="C304" t="s">
        <v>292</v>
      </c>
      <c r="D304" s="4" t="s">
        <v>498</v>
      </c>
      <c r="E304">
        <f>VLOOKUP(A304,home!$A$2:$E$405,3,FALSE)</f>
        <v>1.61578947368421</v>
      </c>
      <c r="F304">
        <f>VLOOKUP(B304,home!$B$2:$E$405,3,FALSE)</f>
        <v>1.24</v>
      </c>
      <c r="G304">
        <f>VLOOKUP(C304,away!$B$2:$E$405,4,FALSE)</f>
        <v>0.8</v>
      </c>
      <c r="H304">
        <f>VLOOKUP(A304,away!$A$2:$E$405,3,FALSE)</f>
        <v>1.46315789473684</v>
      </c>
      <c r="I304">
        <f>VLOOKUP(C304,away!$B$2:$E$405,3,FALSE)</f>
        <v>1.36</v>
      </c>
      <c r="J304">
        <f>VLOOKUP(B304,home!$B$2:$E$405,4,FALSE)</f>
        <v>1.03</v>
      </c>
      <c r="K304" s="3">
        <f t="shared" si="500"/>
        <v>1.6028631578947363</v>
      </c>
      <c r="L304" s="3">
        <f t="shared" si="501"/>
        <v>2.0495915789473655</v>
      </c>
      <c r="M304" s="5">
        <f t="shared" si="446"/>
        <v>2.5927405641139333E-2</v>
      </c>
      <c r="N304" s="5">
        <f t="shared" si="447"/>
        <v>4.1558083281974398E-2</v>
      </c>
      <c r="O304" s="5">
        <f t="shared" si="448"/>
        <v>5.3140592266031593E-2</v>
      </c>
      <c r="P304" s="5">
        <f t="shared" si="449"/>
        <v>8.5177097531927995E-2</v>
      </c>
      <c r="Q304" s="5">
        <f t="shared" si="450"/>
        <v>3.3305960302698973E-2</v>
      </c>
      <c r="R304" s="5">
        <f t="shared" si="451"/>
        <v>5.4458255204366944E-2</v>
      </c>
      <c r="S304" s="5">
        <f t="shared" si="452"/>
        <v>6.9956266010392523E-2</v>
      </c>
      <c r="T304" s="5">
        <f t="shared" si="453"/>
        <v>6.8263615765167041E-2</v>
      </c>
      <c r="U304" s="5">
        <f t="shared" si="454"/>
        <v>8.7289130910309057E-2</v>
      </c>
      <c r="V304" s="5">
        <f t="shared" si="455"/>
        <v>2.5535706954729041E-2</v>
      </c>
      <c r="W304" s="5">
        <f t="shared" si="456"/>
        <v>1.7794965569166925E-2</v>
      </c>
      <c r="X304" s="5">
        <f t="shared" si="457"/>
        <v>3.6472411578222841E-2</v>
      </c>
      <c r="Y304" s="5">
        <f t="shared" si="458"/>
        <v>3.7376773817313975E-2</v>
      </c>
      <c r="Z304" s="5">
        <f t="shared" si="459"/>
        <v>3.720572709034569E-2</v>
      </c>
      <c r="AA304" s="5">
        <f t="shared" si="460"/>
        <v>5.963568921580123E-2</v>
      </c>
      <c r="AB304" s="5">
        <f t="shared" si="461"/>
        <v>4.7793924569834126E-2</v>
      </c>
      <c r="AC304" s="5">
        <f t="shared" si="462"/>
        <v>5.2431426998872611E-3</v>
      </c>
      <c r="AD304" s="5">
        <f t="shared" si="463"/>
        <v>7.1307236767057533E-3</v>
      </c>
      <c r="AE304" s="5">
        <f t="shared" si="464"/>
        <v>1.4615071199576706E-2</v>
      </c>
      <c r="AF304" s="5">
        <f t="shared" si="465"/>
        <v>1.4977463428184299E-2</v>
      </c>
      <c r="AG304" s="5">
        <f t="shared" si="466"/>
        <v>1.0232560972132897E-2</v>
      </c>
      <c r="AH304" s="5">
        <f t="shared" si="467"/>
        <v>1.9064136233246591E-2</v>
      </c>
      <c r="AI304" s="5">
        <f t="shared" si="468"/>
        <v>3.0557201605357093E-2</v>
      </c>
      <c r="AJ304" s="5">
        <f t="shared" si="469"/>
        <v>2.4489506330794393E-2</v>
      </c>
      <c r="AK304" s="5">
        <f t="shared" si="470"/>
        <v>1.3084442484220075E-2</v>
      </c>
      <c r="AL304" s="5">
        <f t="shared" si="471"/>
        <v>6.8899400627033013E-4</v>
      </c>
      <c r="AM304" s="5">
        <f t="shared" si="472"/>
        <v>2.2859148541038688E-3</v>
      </c>
      <c r="AN304" s="5">
        <f t="shared" si="473"/>
        <v>4.6851918351619847E-3</v>
      </c>
      <c r="AO304" s="5">
        <f t="shared" si="474"/>
        <v>4.8013648655504801E-3</v>
      </c>
      <c r="AP304" s="5">
        <f t="shared" si="475"/>
        <v>3.2802789986286721E-3</v>
      </c>
      <c r="AQ304" s="5">
        <f t="shared" si="476"/>
        <v>1.6808080530468052E-3</v>
      </c>
      <c r="AR304" s="5">
        <f t="shared" si="477"/>
        <v>7.814738616713517E-3</v>
      </c>
      <c r="AS304" s="5">
        <f t="shared" si="478"/>
        <v>1.2525956617307371E-2</v>
      </c>
      <c r="AT304" s="5">
        <f t="shared" si="479"/>
        <v>1.0038697189634883E-2</v>
      </c>
      <c r="AU304" s="5">
        <f t="shared" si="480"/>
        <v>5.3635526261757256E-3</v>
      </c>
      <c r="AV304" s="5">
        <f t="shared" si="481"/>
        <v>2.1492602249816584E-3</v>
      </c>
      <c r="AW304" s="5">
        <f t="shared" si="482"/>
        <v>6.2874814655881445E-5</v>
      </c>
      <c r="AX304" s="5">
        <f t="shared" si="483"/>
        <v>6.1066811695456873E-4</v>
      </c>
      <c r="AY304" s="5">
        <f t="shared" si="484"/>
        <v>1.2516202300417289E-3</v>
      </c>
      <c r="AZ304" s="5">
        <f t="shared" si="485"/>
        <v>1.2826551417668465E-3</v>
      </c>
      <c r="BA304" s="5">
        <f t="shared" si="486"/>
        <v>8.7630639241962282E-4</v>
      </c>
      <c r="BB304" s="5">
        <f t="shared" si="487"/>
        <v>4.4901755062025096E-4</v>
      </c>
      <c r="BC304" s="5">
        <f t="shared" si="488"/>
        <v>1.8406051811016786E-4</v>
      </c>
      <c r="BD304" s="5">
        <f t="shared" si="489"/>
        <v>2.6695037434151317E-3</v>
      </c>
      <c r="BE304" s="5">
        <f t="shared" si="490"/>
        <v>4.2788492001821984E-3</v>
      </c>
      <c r="BF304" s="5">
        <f t="shared" si="491"/>
        <v>3.4292048705797029E-3</v>
      </c>
      <c r="BG304" s="5">
        <f t="shared" si="492"/>
        <v>1.8321820493084639E-3</v>
      </c>
      <c r="BH304" s="5">
        <f t="shared" si="493"/>
        <v>7.341842763481537E-4</v>
      </c>
      <c r="BI304" s="5">
        <f t="shared" si="494"/>
        <v>2.353593855328126E-4</v>
      </c>
      <c r="BJ304" s="8">
        <f t="shared" si="495"/>
        <v>0.30311551614754878</v>
      </c>
      <c r="BK304" s="8">
        <f t="shared" si="496"/>
        <v>0.21378023307438823</v>
      </c>
      <c r="BL304" s="8">
        <f t="shared" si="497"/>
        <v>0.44058436762014058</v>
      </c>
      <c r="BM304" s="8">
        <f t="shared" si="498"/>
        <v>0.69992970428889834</v>
      </c>
      <c r="BN304" s="8">
        <f t="shared" si="499"/>
        <v>0.29356739422813927</v>
      </c>
    </row>
    <row r="305" spans="1:66" x14ac:dyDescent="0.25">
      <c r="A305" t="s">
        <v>24</v>
      </c>
      <c r="B305" t="s">
        <v>185</v>
      </c>
      <c r="C305" t="s">
        <v>294</v>
      </c>
      <c r="D305" s="4" t="s">
        <v>498</v>
      </c>
      <c r="E305">
        <f>VLOOKUP(A305,home!$A$2:$E$405,3,FALSE)</f>
        <v>1.61578947368421</v>
      </c>
      <c r="F305">
        <f>VLOOKUP(B305,home!$B$2:$E$405,3,FALSE)</f>
        <v>0.43</v>
      </c>
      <c r="G305">
        <f>VLOOKUP(C305,away!$B$2:$E$405,4,FALSE)</f>
        <v>0.62</v>
      </c>
      <c r="H305">
        <f>VLOOKUP(A305,away!$A$2:$E$405,3,FALSE)</f>
        <v>1.46315789473684</v>
      </c>
      <c r="I305">
        <f>VLOOKUP(C305,away!$B$2:$E$405,3,FALSE)</f>
        <v>1.24</v>
      </c>
      <c r="J305">
        <f>VLOOKUP(B305,home!$B$2:$E$405,4,FALSE)</f>
        <v>0.82</v>
      </c>
      <c r="K305" s="3">
        <f t="shared" si="500"/>
        <v>0.43076947368421037</v>
      </c>
      <c r="L305" s="3">
        <f t="shared" si="501"/>
        <v>1.4877389473684188</v>
      </c>
      <c r="M305" s="5">
        <f t="shared" si="446"/>
        <v>0.14682580115587052</v>
      </c>
      <c r="N305" s="5">
        <f t="shared" si="447"/>
        <v>6.3248073087176879E-2</v>
      </c>
      <c r="O305" s="5">
        <f t="shared" si="448"/>
        <v>0.21843846285815957</v>
      </c>
      <c r="P305" s="5">
        <f t="shared" si="449"/>
        <v>9.4096621677797351E-2</v>
      </c>
      <c r="Q305" s="5">
        <f t="shared" si="450"/>
        <v>1.3622669577651824E-2</v>
      </c>
      <c r="R305" s="5">
        <f t="shared" si="451"/>
        <v>0.16248970439868693</v>
      </c>
      <c r="S305" s="5">
        <f t="shared" si="452"/>
        <v>1.5075984843043551E-2</v>
      </c>
      <c r="T305" s="5">
        <f t="shared" si="453"/>
        <v>2.0266976097803507E-2</v>
      </c>
      <c r="U305" s="5">
        <f t="shared" si="454"/>
        <v>6.9995604442925297E-2</v>
      </c>
      <c r="V305" s="5">
        <f t="shared" si="455"/>
        <v>1.0735316053508488E-3</v>
      </c>
      <c r="W305" s="5">
        <f t="shared" si="456"/>
        <v>1.9560767347129933E-3</v>
      </c>
      <c r="X305" s="5">
        <f t="shared" si="457"/>
        <v>2.9101315422737626E-3</v>
      </c>
      <c r="Y305" s="5">
        <f t="shared" si="458"/>
        <v>2.1647580187030007E-3</v>
      </c>
      <c r="Z305" s="5">
        <f t="shared" si="459"/>
        <v>8.0580753926769333E-2</v>
      </c>
      <c r="AA305" s="5">
        <f t="shared" si="460"/>
        <v>3.4711728958111303E-2</v>
      </c>
      <c r="AB305" s="5">
        <f t="shared" si="461"/>
        <v>7.4763766069772825E-3</v>
      </c>
      <c r="AC305" s="5">
        <f t="shared" si="462"/>
        <v>4.2999806800227707E-5</v>
      </c>
      <c r="AD305" s="5">
        <f t="shared" si="463"/>
        <v>2.1065453637456128E-4</v>
      </c>
      <c r="AE305" s="5">
        <f t="shared" si="464"/>
        <v>3.1339895820427206E-4</v>
      </c>
      <c r="AF305" s="5">
        <f t="shared" si="465"/>
        <v>2.3312791809259147E-4</v>
      </c>
      <c r="AG305" s="5">
        <f t="shared" si="466"/>
        <v>1.1561116115508765E-4</v>
      </c>
      <c r="AH305" s="5">
        <f t="shared" si="467"/>
        <v>2.9970781506291361E-2</v>
      </c>
      <c r="AI305" s="5">
        <f t="shared" si="468"/>
        <v>1.2910497775369598E-2</v>
      </c>
      <c r="AJ305" s="5">
        <f t="shared" si="469"/>
        <v>2.7807241658485645E-3</v>
      </c>
      <c r="AK305" s="5">
        <f t="shared" si="470"/>
        <v>3.9928369512785031E-4</v>
      </c>
      <c r="AL305" s="5">
        <f t="shared" si="471"/>
        <v>1.1022957874832963E-6</v>
      </c>
      <c r="AM305" s="5">
        <f t="shared" si="472"/>
        <v>1.814870875265223E-5</v>
      </c>
      <c r="AN305" s="5">
        <f t="shared" si="473"/>
        <v>2.7000540855766839E-5</v>
      </c>
      <c r="AO305" s="5">
        <f t="shared" si="474"/>
        <v>2.0084878115568275E-5</v>
      </c>
      <c r="AP305" s="5">
        <f t="shared" si="475"/>
        <v>9.9603518085595128E-6</v>
      </c>
      <c r="AQ305" s="5">
        <f t="shared" si="476"/>
        <v>3.7046008287713655E-6</v>
      </c>
      <c r="AR305" s="5">
        <f t="shared" si="477"/>
        <v>8.9177397859957555E-3</v>
      </c>
      <c r="AS305" s="5">
        <f t="shared" si="478"/>
        <v>3.8414900740661347E-3</v>
      </c>
      <c r="AT305" s="5">
        <f t="shared" si="479"/>
        <v>8.2739832868429335E-4</v>
      </c>
      <c r="AU305" s="5">
        <f t="shared" si="480"/>
        <v>1.1880598085817611E-4</v>
      </c>
      <c r="AV305" s="5">
        <f t="shared" si="481"/>
        <v>1.2794497461203225E-5</v>
      </c>
      <c r="AW305" s="5">
        <f t="shared" si="482"/>
        <v>1.9623085633016667E-8</v>
      </c>
      <c r="AX305" s="5">
        <f t="shared" si="483"/>
        <v>1.3029849529046698E-6</v>
      </c>
      <c r="AY305" s="5">
        <f t="shared" si="484"/>
        <v>1.938501462271282E-6</v>
      </c>
      <c r="AZ305" s="5">
        <f t="shared" si="485"/>
        <v>1.4419920624758092E-6</v>
      </c>
      <c r="BA305" s="5">
        <f t="shared" si="486"/>
        <v>7.151025843804585E-7</v>
      </c>
      <c r="BB305" s="5">
        <f t="shared" si="487"/>
        <v>2.6597149153665493E-7</v>
      </c>
      <c r="BC305" s="5">
        <f t="shared" si="488"/>
        <v>7.9139229369750252E-8</v>
      </c>
      <c r="BD305" s="5">
        <f t="shared" si="489"/>
        <v>2.2112114670204638E-3</v>
      </c>
      <c r="BE305" s="5">
        <f t="shared" si="490"/>
        <v>9.5252239985289605E-4</v>
      </c>
      <c r="BF305" s="5">
        <f t="shared" si="491"/>
        <v>2.0515878642852646E-4</v>
      </c>
      <c r="BG305" s="5">
        <f t="shared" si="492"/>
        <v>2.945871415050255E-5</v>
      </c>
      <c r="BH305" s="5">
        <f t="shared" si="493"/>
        <v>3.1724786975063963E-6</v>
      </c>
      <c r="BI305" s="5">
        <f t="shared" si="494"/>
        <v>2.7332139575984006E-7</v>
      </c>
      <c r="BJ305" s="8">
        <f t="shared" si="495"/>
        <v>0.10512612040429273</v>
      </c>
      <c r="BK305" s="8">
        <f t="shared" si="496"/>
        <v>0.25711797988611229</v>
      </c>
      <c r="BL305" s="8">
        <f t="shared" si="497"/>
        <v>0.55629319024210888</v>
      </c>
      <c r="BM305" s="8">
        <f t="shared" si="498"/>
        <v>0.30039479282556364</v>
      </c>
      <c r="BN305" s="8">
        <f t="shared" si="499"/>
        <v>0.69872133275534298</v>
      </c>
    </row>
    <row r="306" spans="1:66" x14ac:dyDescent="0.25">
      <c r="A306" t="s">
        <v>24</v>
      </c>
      <c r="B306" t="s">
        <v>287</v>
      </c>
      <c r="C306" t="s">
        <v>288</v>
      </c>
      <c r="D306" s="4" t="s">
        <v>498</v>
      </c>
      <c r="E306">
        <f>VLOOKUP(A306,home!$A$2:$E$405,3,FALSE)</f>
        <v>1.61578947368421</v>
      </c>
      <c r="F306">
        <f>VLOOKUP(B306,home!$B$2:$E$405,3,FALSE)</f>
        <v>0.68</v>
      </c>
      <c r="G306">
        <f>VLOOKUP(C306,away!$B$2:$E$405,4,FALSE)</f>
        <v>1.61</v>
      </c>
      <c r="H306">
        <f>VLOOKUP(A306,away!$A$2:$E$405,3,FALSE)</f>
        <v>1.46315789473684</v>
      </c>
      <c r="I306">
        <f>VLOOKUP(C306,away!$B$2:$E$405,3,FALSE)</f>
        <v>0.56000000000000005</v>
      </c>
      <c r="J306">
        <f>VLOOKUP(B306,home!$B$2:$E$405,4,FALSE)</f>
        <v>0.62</v>
      </c>
      <c r="K306" s="3">
        <f t="shared" si="500"/>
        <v>1.7689663157894733</v>
      </c>
      <c r="L306" s="3">
        <f t="shared" si="501"/>
        <v>0.50800842105263089</v>
      </c>
      <c r="M306" s="5">
        <f t="shared" ref="M306:M369" si="502">_xlfn.POISSON.DIST(0,K306,FALSE) * _xlfn.POISSON.DIST(0,L306,FALSE)</f>
        <v>0.1025941118937477</v>
      </c>
      <c r="N306" s="5">
        <f t="shared" ref="N306:N369" si="503">_xlfn.POISSON.DIST(1,K306,FALSE) * _xlfn.POISSON.DIST(0,L306,FALSE)</f>
        <v>0.18148552813837585</v>
      </c>
      <c r="O306" s="5">
        <f t="shared" ref="O306:O369" si="504">_xlfn.POISSON.DIST(0,K306,FALSE) * _xlfn.POISSON.DIST(1,L306,FALSE)</f>
        <v>5.2118672792439716E-2</v>
      </c>
      <c r="P306" s="5">
        <f t="shared" ref="P306:P369" si="505">_xlfn.POISSON.DIST(1,K306,FALSE) * _xlfn.POISSON.DIST(1,L306,FALSE)</f>
        <v>9.2196176593479132E-2</v>
      </c>
      <c r="Q306" s="5">
        <f t="shared" ref="Q306:Q369" si="506">_xlfn.POISSON.DIST(2,K306,FALSE) * _xlfn.POISSON.DIST(0,L306,FALSE)</f>
        <v>0.16052089304002476</v>
      </c>
      <c r="R306" s="5">
        <f t="shared" ref="R306:R369" si="507">_xlfn.POISSON.DIST(0,K306,FALSE) * _xlfn.POISSON.DIST(2,L306,FALSE)</f>
        <v>1.3238362336323002E-2</v>
      </c>
      <c r="S306" s="5">
        <f t="shared" ref="S306:S369" si="508">_xlfn.POISSON.DIST(2,K306,FALSE) * _xlfn.POISSON.DIST(2,L306,FALSE)</f>
        <v>2.0713018567915506E-2</v>
      </c>
      <c r="T306" s="5">
        <f t="shared" ref="T306:T369" si="509">_xlfn.POISSON.DIST(2,K306,FALSE) * _xlfn.POISSON.DIST(1,L306,FALSE)</f>
        <v>8.1545965419221239E-2</v>
      </c>
      <c r="U306" s="5">
        <f t="shared" ref="U306:U369" si="510">_xlfn.POISSON.DIST(1,K306,FALSE) * _xlfn.POISSON.DIST(2,L306,FALSE)</f>
        <v>2.3418217049171422E-2</v>
      </c>
      <c r="V306" s="5">
        <f t="shared" ref="V306:V369" si="511">_xlfn.POISSON.DIST(3,K306,FALSE) * _xlfn.POISSON.DIST(3,L306,FALSE)</f>
        <v>2.0681944091481856E-3</v>
      </c>
      <c r="W306" s="5">
        <f t="shared" ref="W306:W369" si="512">_xlfn.POISSON.DIST(3,K306,FALSE) * _xlfn.POISSON.DIST(0,L306,FALSE)</f>
        <v>9.4652017589416257E-2</v>
      </c>
      <c r="X306" s="5">
        <f t="shared" ref="X306:X369" si="513">_xlfn.POISSON.DIST(3,K306,FALSE) * _xlfn.POISSON.DIST(1,L306,FALSE)</f>
        <v>4.8084022005045204E-2</v>
      </c>
      <c r="Y306" s="5">
        <f t="shared" ref="Y306:Y369" si="514">_xlfn.POISSON.DIST(3,K306,FALSE) * _xlfn.POISSON.DIST(2,L306,FALSE)</f>
        <v>1.2213544048321484E-2</v>
      </c>
      <c r="Z306" s="5">
        <f t="shared" ref="Z306:Z369" si="515">_xlfn.POISSON.DIST(0,K306,FALSE) * _xlfn.POISSON.DIST(3,L306,FALSE)</f>
        <v>2.2417331825993567E-3</v>
      </c>
      <c r="AA306" s="5">
        <f t="shared" ref="AA306:AA369" si="516">_xlfn.POISSON.DIST(1,K306,FALSE) * _xlfn.POISSON.DIST(3,L306,FALSE)</f>
        <v>3.9655504890057942E-3</v>
      </c>
      <c r="AB306" s="5">
        <f t="shared" ref="AB306:AB369" si="517">_xlfn.POISSON.DIST(2,K306,FALSE) * _xlfn.POISSON.DIST(3,L306,FALSE)</f>
        <v>3.5074626193068621E-3</v>
      </c>
      <c r="AC306" s="5">
        <f t="shared" ref="AC306:AC369" si="518">_xlfn.POISSON.DIST(4,K306,FALSE) * _xlfn.POISSON.DIST(4,L306,FALSE)</f>
        <v>1.161614038173012E-4</v>
      </c>
      <c r="AD306" s="5">
        <f t="shared" ref="AD306:AD369" si="519">_xlfn.POISSON.DIST(4,K306,FALSE) * _xlfn.POISSON.DIST(0,L306,FALSE)</f>
        <v>4.1859057709297501E-2</v>
      </c>
      <c r="AE306" s="5">
        <f t="shared" ref="AE306:AE369" si="520">_xlfn.POISSON.DIST(4,K306,FALSE) * _xlfn.POISSON.DIST(1,L306,FALSE)</f>
        <v>2.1264753813651179E-2</v>
      </c>
      <c r="AF306" s="5">
        <f t="shared" ref="AF306:AF369" si="521">_xlfn.POISSON.DIST(4,K306,FALSE) * _xlfn.POISSON.DIST(2,L306,FALSE)</f>
        <v>5.401337004472922E-3</v>
      </c>
      <c r="AG306" s="5">
        <f t="shared" ref="AG306:AG369" si="522">_xlfn.POISSON.DIST(4,K306,FALSE) * _xlfn.POISSON.DIST(3,L306,FALSE)</f>
        <v>9.146415610718126E-4</v>
      </c>
      <c r="AH306" s="5">
        <f t="shared" ref="AH306:AH369" si="523">_xlfn.POISSON.DIST(0,K306,FALSE) * _xlfn.POISSON.DIST(4,L306,FALSE)</f>
        <v>2.8470483362839693E-4</v>
      </c>
      <c r="AI306" s="5">
        <f t="shared" ref="AI306:AI369" si="524">_xlfn.POISSON.DIST(1,K306,FALSE) * _xlfn.POISSON.DIST(4,L306,FALSE)</f>
        <v>5.0363326063108016E-4</v>
      </c>
      <c r="AJ306" s="5">
        <f t="shared" ref="AJ306:AJ369" si="525">_xlfn.POISSON.DIST(2,K306,FALSE) * _xlfn.POISSON.DIST(4,L306,FALSE)</f>
        <v>4.4545513678380085E-4</v>
      </c>
      <c r="AK306" s="5">
        <f t="shared" ref="AK306:AK369" si="526">_xlfn.POISSON.DIST(3,K306,FALSE) * _xlfn.POISSON.DIST(4,L306,FALSE)</f>
        <v>2.6266504405531206E-4</v>
      </c>
      <c r="AL306" s="5">
        <f t="shared" ref="AL306:AL369" si="527">_xlfn.POISSON.DIST(5,K306,FALSE) * _xlfn.POISSON.DIST(5,L306,FALSE)</f>
        <v>4.1755368225333852E-6</v>
      </c>
      <c r="AM306" s="5">
        <f t="shared" ref="AM306:AM369" si="528">_xlfn.POISSON.DIST(5,K306,FALSE) * _xlfn.POISSON.DIST(0,L306,FALSE)</f>
        <v>1.4809452619686992E-2</v>
      </c>
      <c r="AN306" s="5">
        <f t="shared" ref="AN306:AN369" si="529">_xlfn.POISSON.DIST(5,K306,FALSE) * _xlfn.POISSON.DIST(1,L306,FALSE)</f>
        <v>7.5233266419809375E-3</v>
      </c>
      <c r="AO306" s="5">
        <f t="shared" ref="AO306:AO369" si="530">_xlfn.POISSON.DIST(5,K306,FALSE) * _xlfn.POISSON.DIST(2,L306,FALSE)</f>
        <v>1.9109566442279634E-3</v>
      </c>
      <c r="AP306" s="5">
        <f t="shared" ref="AP306:AP369" si="531">_xlfn.POISSON.DIST(5,K306,FALSE) * _xlfn.POISSON.DIST(3,L306,FALSE)</f>
        <v>3.2359402251142742E-4</v>
      </c>
      <c r="AQ306" s="5">
        <f t="shared" ref="AQ306:AQ369" si="532">_xlfn.POISSON.DIST(5,K306,FALSE) * _xlfn.POISSON.DIST(4,L306,FALSE)</f>
        <v>4.1097122109524921E-5</v>
      </c>
      <c r="AR306" s="5">
        <f t="shared" ref="AR306:AR369" si="533">_xlfn.POISSON.DIST(0,K306,FALSE) * _xlfn.POISSON.DIST(5,L306,FALSE)</f>
        <v>2.8926490599522789E-5</v>
      </c>
      <c r="AS306" s="5">
        <f t="shared" ref="AS306:AS369" si="534">_xlfn.POISSON.DIST(1,K306,FALSE) * _xlfn.POISSON.DIST(5,L306,FALSE)</f>
        <v>5.1169987504556653E-5</v>
      </c>
      <c r="AT306" s="5">
        <f t="shared" ref="AT306:AT369" si="535">_xlfn.POISSON.DIST(2,K306,FALSE) * _xlfn.POISSON.DIST(5,L306,FALSE)</f>
        <v>4.5258992137464489E-5</v>
      </c>
      <c r="AU306" s="5">
        <f t="shared" ref="AU306:AU369" si="536">_xlfn.POISSON.DIST(3,K306,FALSE) * _xlfn.POISSON.DIST(5,L306,FALSE)</f>
        <v>2.6687210859251768E-5</v>
      </c>
      <c r="AV306" s="5">
        <f t="shared" ref="AV306:AV369" si="537">_xlfn.POISSON.DIST(4,K306,FALSE) * _xlfn.POISSON.DIST(5,L306,FALSE)</f>
        <v>1.180219426809685E-5</v>
      </c>
      <c r="AW306" s="5">
        <f t="shared" ref="AW306:AW369" si="538">_xlfn.POISSON.DIST(6,K306,FALSE) * _xlfn.POISSON.DIST(6,L306,FALSE)</f>
        <v>1.0423181299287805E-7</v>
      </c>
      <c r="AX306" s="5">
        <f t="shared" ref="AX306:AX369" si="539">_xlfn.POISSON.DIST(6,K306,FALSE) * _xlfn.POISSON.DIST(0,L306,FALSE)</f>
        <v>4.3662371399177417E-3</v>
      </c>
      <c r="AY306" s="5">
        <f t="shared" ref="AY306:AY369" si="540">_xlfn.POISSON.DIST(6,K306,FALSE) * _xlfn.POISSON.DIST(1,L306,FALSE)</f>
        <v>2.218085235390967E-3</v>
      </c>
      <c r="AZ306" s="5">
        <f t="shared" ref="AZ306:AZ369" si="541">_xlfn.POISSON.DIST(6,K306,FALSE) * _xlfn.POISSON.DIST(2,L306,FALSE)</f>
        <v>5.6340298909555899E-4</v>
      </c>
      <c r="BA306" s="5">
        <f t="shared" ref="BA306:BA369" si="542">_xlfn.POISSON.DIST(6,K306,FALSE) * _xlfn.POISSON.DIST(3,L306,FALSE)</f>
        <v>9.5404487635589226E-5</v>
      </c>
      <c r="BB306" s="5">
        <f t="shared" ref="BB306:BB369" si="543">_xlfn.POISSON.DIST(6,K306,FALSE) * _xlfn.POISSON.DIST(4,L306,FALSE)</f>
        <v>1.2116570781272728E-5</v>
      </c>
      <c r="BC306" s="5">
        <f t="shared" ref="BC306:BC369" si="544">_xlfn.POISSON.DIST(6,K306,FALSE) * _xlfn.POISSON.DIST(5,L306,FALSE)</f>
        <v>1.2310639982333603E-6</v>
      </c>
      <c r="BD306" s="5">
        <f t="shared" ref="BD306:BD369" si="545">_xlfn.POISSON.DIST(0,K306,FALSE) * _xlfn.POISSON.DIST(6,L306,FALSE)</f>
        <v>2.4491501360095577E-6</v>
      </c>
      <c r="BE306" s="5">
        <f t="shared" ref="BE306:BE369" si="546">_xlfn.POISSON.DIST(1,K306,FALSE) * _xlfn.POISSON.DIST(6,L306,FALSE)</f>
        <v>4.3324640929121132E-6</v>
      </c>
      <c r="BF306" s="5">
        <f t="shared" ref="BF306:BF369" si="547">_xlfn.POISSON.DIST(2,K306,FALSE) * _xlfn.POISSON.DIST(6,L306,FALSE)</f>
        <v>3.8319915223644625E-6</v>
      </c>
      <c r="BG306" s="5">
        <f t="shared" ref="BG306:BG369" si="548">_xlfn.POISSON.DIST(3,K306,FALSE) * _xlfn.POISSON.DIST(6,L306,FALSE)</f>
        <v>2.2595546418178531E-6</v>
      </c>
      <c r="BH306" s="5">
        <f t="shared" ref="BH306:BH369" si="549">_xlfn.POISSON.DIST(4,K306,FALSE) * _xlfn.POISSON.DIST(6,L306,FALSE)</f>
        <v>9.99269012515382E-7</v>
      </c>
      <c r="BI306" s="5">
        <f t="shared" ref="BI306:BI369" si="550">_xlfn.POISSON.DIST(5,K306,FALSE) * _xlfn.POISSON.DIST(6,L306,FALSE)</f>
        <v>3.5353464471038417E-7</v>
      </c>
      <c r="BJ306" s="8">
        <f t="shared" ref="BJ306:BJ369" si="551">SUM(N306,Q306,T306,W306,X306,Y306,AD306,AE306,AF306,AG306,AM306,AN306,AO306,AP306,AQ306,AX306,AY306,AZ306,BA306,BB306,BC306)</f>
        <v>0.67980666486623453</v>
      </c>
      <c r="BK306" s="8">
        <f t="shared" ref="BK306:BK369" si="552">SUM(M306,P306,S306,V306,AC306,AL306,AY306)</f>
        <v>0.21990992364032133</v>
      </c>
      <c r="BL306" s="8">
        <f t="shared" ref="BL306:BL369" si="553">SUM(O306,R306,U306,AA306,AB306,AH306,AI306,AJ306,AK306,AR306,AS306,AT306,AU306,AV306,BD306,BE306,BF306,BG306,BH306,BI306)</f>
        <v>9.792279440076461E-2</v>
      </c>
      <c r="BM306" s="8">
        <f t="shared" ref="BM306:BM369" si="554">SUM(S306:BI306)</f>
        <v>0.39550939029195159</v>
      </c>
      <c r="BN306" s="8">
        <f t="shared" ref="BN306:BN369" si="555">SUM(M306:R306)</f>
        <v>0.6021537447943901</v>
      </c>
    </row>
    <row r="307" spans="1:66" x14ac:dyDescent="0.25">
      <c r="A307" t="s">
        <v>27</v>
      </c>
      <c r="B307" t="s">
        <v>187</v>
      </c>
      <c r="C307" t="s">
        <v>28</v>
      </c>
      <c r="D307" s="4" t="s">
        <v>498</v>
      </c>
      <c r="E307">
        <f>VLOOKUP(A307,home!$A$2:$E$405,3,FALSE)</f>
        <v>1.32085561497326</v>
      </c>
      <c r="F307">
        <f>VLOOKUP(B307,home!$B$2:$E$405,3,FALSE)</f>
        <v>0.59</v>
      </c>
      <c r="G307">
        <f>VLOOKUP(C307,away!$B$2:$E$405,4,FALSE)</f>
        <v>0.61</v>
      </c>
      <c r="H307">
        <f>VLOOKUP(A307,away!$A$2:$E$405,3,FALSE)</f>
        <v>1.0855614973262</v>
      </c>
      <c r="I307">
        <f>VLOOKUP(C307,away!$B$2:$E$405,3,FALSE)</f>
        <v>0.83</v>
      </c>
      <c r="J307">
        <f>VLOOKUP(B307,home!$B$2:$E$405,4,FALSE)</f>
        <v>1.1299999999999999</v>
      </c>
      <c r="K307" s="3">
        <f t="shared" si="500"/>
        <v>0.47537593582887627</v>
      </c>
      <c r="L307" s="3">
        <f t="shared" si="501"/>
        <v>1.0181481283422429</v>
      </c>
      <c r="M307" s="5">
        <f t="shared" si="502"/>
        <v>0.22457982565111839</v>
      </c>
      <c r="N307" s="5">
        <f t="shared" si="503"/>
        <v>0.10675984478718627</v>
      </c>
      <c r="O307" s="5">
        <f t="shared" si="504"/>
        <v>0.22865552915011342</v>
      </c>
      <c r="P307" s="5">
        <f t="shared" si="505"/>
        <v>0.10869733615218206</v>
      </c>
      <c r="Q307" s="5">
        <f t="shared" si="506"/>
        <v>2.5375530562327123E-2</v>
      </c>
      <c r="R307" s="5">
        <f t="shared" si="507"/>
        <v>0.11640259951964656</v>
      </c>
      <c r="S307" s="5">
        <f t="shared" si="508"/>
        <v>1.315246243994226E-2</v>
      </c>
      <c r="T307" s="5">
        <f t="shared" si="509"/>
        <v>2.5836048947724743E-2</v>
      </c>
      <c r="U307" s="5">
        <f t="shared" si="510"/>
        <v>5.5334994679565881E-2</v>
      </c>
      <c r="V307" s="5">
        <f t="shared" si="511"/>
        <v>7.0731476085690321E-4</v>
      </c>
      <c r="W307" s="5">
        <f t="shared" si="512"/>
        <v>4.0209721960735014E-3</v>
      </c>
      <c r="X307" s="5">
        <f t="shared" si="513"/>
        <v>4.0939453155484336E-3</v>
      </c>
      <c r="Y307" s="5">
        <f t="shared" si="514"/>
        <v>2.0841213802805653E-3</v>
      </c>
      <c r="Z307" s="5">
        <f t="shared" si="515"/>
        <v>3.9505029611699938E-2</v>
      </c>
      <c r="AA307" s="5">
        <f t="shared" si="516"/>
        <v>1.8779740421609327E-2</v>
      </c>
      <c r="AB307" s="5">
        <f t="shared" si="517"/>
        <v>4.4637183387729543E-3</v>
      </c>
      <c r="AC307" s="5">
        <f t="shared" si="518"/>
        <v>2.1396409412376403E-5</v>
      </c>
      <c r="AD307" s="5">
        <f t="shared" si="519"/>
        <v>4.7786835516258315E-4</v>
      </c>
      <c r="AE307" s="5">
        <f t="shared" si="520"/>
        <v>4.8654077140277021E-4</v>
      </c>
      <c r="AF307" s="5">
        <f t="shared" si="521"/>
        <v>2.4768528788296078E-4</v>
      </c>
      <c r="AG307" s="5">
        <f t="shared" si="522"/>
        <v>8.4060104091982055E-5</v>
      </c>
      <c r="AH307" s="5">
        <f t="shared" si="523"/>
        <v>1.0055492989814292E-2</v>
      </c>
      <c r="AI307" s="5">
        <f t="shared" si="524"/>
        <v>4.7801393902536741E-3</v>
      </c>
      <c r="AJ307" s="5">
        <f t="shared" si="525"/>
        <v>1.136181618017157E-3</v>
      </c>
      <c r="AK307" s="5">
        <f t="shared" si="526"/>
        <v>1.8003779997882426E-4</v>
      </c>
      <c r="AL307" s="5">
        <f t="shared" si="527"/>
        <v>4.142371559161838E-7</v>
      </c>
      <c r="AM307" s="5">
        <f t="shared" si="528"/>
        <v>4.5433423307683784E-5</v>
      </c>
      <c r="AN307" s="5">
        <f t="shared" si="529"/>
        <v>4.6257954904899078E-5</v>
      </c>
      <c r="AO307" s="5">
        <f t="shared" si="530"/>
        <v>2.3548725103681433E-5</v>
      </c>
      <c r="AP307" s="5">
        <f t="shared" si="531"/>
        <v>7.9920301297197478E-6</v>
      </c>
      <c r="AQ307" s="5">
        <f t="shared" si="532"/>
        <v>2.034267629557243E-6</v>
      </c>
      <c r="AR307" s="5">
        <f t="shared" si="533"/>
        <v>2.047596273427594E-3</v>
      </c>
      <c r="AS307" s="5">
        <f t="shared" si="534"/>
        <v>9.7337799468036215E-4</v>
      </c>
      <c r="AT307" s="5">
        <f t="shared" si="535"/>
        <v>2.3136023756820603E-4</v>
      </c>
      <c r="AU307" s="5">
        <f t="shared" si="536"/>
        <v>3.6661029815859017E-5</v>
      </c>
      <c r="AV307" s="5">
        <f t="shared" si="537"/>
        <v>4.3569428392910793E-6</v>
      </c>
      <c r="AW307" s="5">
        <f t="shared" si="538"/>
        <v>5.5692243223046436E-9</v>
      </c>
      <c r="AX307" s="5">
        <f t="shared" si="539"/>
        <v>3.5996593537999386E-6</v>
      </c>
      <c r="AY307" s="5">
        <f t="shared" si="540"/>
        <v>3.664986433741055E-6</v>
      </c>
      <c r="AZ307" s="5">
        <f t="shared" si="541"/>
        <v>1.8657495389565832E-6</v>
      </c>
      <c r="BA307" s="5">
        <f t="shared" si="542"/>
        <v>6.3320313368134935E-7</v>
      </c>
      <c r="BB307" s="5">
        <f t="shared" si="543"/>
        <v>1.6117364635452717E-7</v>
      </c>
      <c r="BC307" s="5">
        <f t="shared" si="544"/>
        <v>3.2819729274791294E-8</v>
      </c>
      <c r="BD307" s="5">
        <f t="shared" si="545"/>
        <v>3.4745938556514258E-4</v>
      </c>
      <c r="BE307" s="5">
        <f t="shared" si="546"/>
        <v>1.6517383057555599E-4</v>
      </c>
      <c r="BF307" s="5">
        <f t="shared" si="547"/>
        <v>3.9259832142147586E-5</v>
      </c>
      <c r="BG307" s="5">
        <f t="shared" si="548"/>
        <v>6.2210598150193344E-6</v>
      </c>
      <c r="BH307" s="5">
        <f t="shared" si="549"/>
        <v>7.3933553285305799E-7</v>
      </c>
      <c r="BI307" s="5">
        <f t="shared" si="550"/>
        <v>7.0292464164312699E-8</v>
      </c>
      <c r="BJ307" s="8">
        <f t="shared" si="551"/>
        <v>0.16960184170059228</v>
      </c>
      <c r="BK307" s="8">
        <f t="shared" si="552"/>
        <v>0.34716241463710168</v>
      </c>
      <c r="BL307" s="8">
        <f t="shared" si="553"/>
        <v>0.4436407101221983</v>
      </c>
      <c r="BM307" s="8">
        <f t="shared" si="554"/>
        <v>0.18943567083180887</v>
      </c>
      <c r="BN307" s="8">
        <f t="shared" si="555"/>
        <v>0.81047066582257377</v>
      </c>
    </row>
    <row r="308" spans="1:66" x14ac:dyDescent="0.25">
      <c r="A308" t="s">
        <v>27</v>
      </c>
      <c r="B308" t="s">
        <v>189</v>
      </c>
      <c r="C308" t="s">
        <v>192</v>
      </c>
      <c r="D308" s="4" t="s">
        <v>498</v>
      </c>
      <c r="E308">
        <f>VLOOKUP(A308,home!$A$2:$E$405,3,FALSE)</f>
        <v>1.32085561497326</v>
      </c>
      <c r="F308">
        <f>VLOOKUP(B308,home!$B$2:$E$405,3,FALSE)</f>
        <v>0.3</v>
      </c>
      <c r="G308">
        <f>VLOOKUP(C308,away!$B$2:$E$405,4,FALSE)</f>
        <v>0.38</v>
      </c>
      <c r="H308">
        <f>VLOOKUP(A308,away!$A$2:$E$405,3,FALSE)</f>
        <v>1.0855614973262</v>
      </c>
      <c r="I308">
        <f>VLOOKUP(C308,away!$B$2:$E$405,3,FALSE)</f>
        <v>0.61</v>
      </c>
      <c r="J308">
        <f>VLOOKUP(B308,home!$B$2:$E$405,4,FALSE)</f>
        <v>0.83</v>
      </c>
      <c r="K308" s="3">
        <f t="shared" si="500"/>
        <v>0.15057754010695162</v>
      </c>
      <c r="L308" s="3">
        <f t="shared" si="501"/>
        <v>0.54961978609625506</v>
      </c>
      <c r="M308" s="5">
        <f t="shared" si="502"/>
        <v>0.49648732416613578</v>
      </c>
      <c r="N308" s="5">
        <f t="shared" si="503"/>
        <v>7.4759839967219396E-2</v>
      </c>
      <c r="O308" s="5">
        <f t="shared" si="504"/>
        <v>0.2728792569076936</v>
      </c>
      <c r="P308" s="5">
        <f t="shared" si="505"/>
        <v>4.1089487251373381E-2</v>
      </c>
      <c r="Q308" s="5">
        <f t="shared" si="506"/>
        <v>5.6285764005266307E-3</v>
      </c>
      <c r="R308" s="5">
        <f t="shared" si="507"/>
        <v>7.4989919405855796E-2</v>
      </c>
      <c r="S308" s="5">
        <f t="shared" si="508"/>
        <v>8.5014555276733371E-4</v>
      </c>
      <c r="T308" s="5">
        <f t="shared" si="509"/>
        <v>3.0935769572838761E-3</v>
      </c>
      <c r="U308" s="5">
        <f t="shared" si="510"/>
        <v>1.129179759695232E-2</v>
      </c>
      <c r="V308" s="5">
        <f t="shared" si="511"/>
        <v>7.8175980090427178E-6</v>
      </c>
      <c r="W308" s="5">
        <f t="shared" si="512"/>
        <v>2.825123962317802E-4</v>
      </c>
      <c r="X308" s="5">
        <f t="shared" si="513"/>
        <v>1.5527440278645149E-4</v>
      </c>
      <c r="Y308" s="5">
        <f t="shared" si="514"/>
        <v>4.2670942022856615E-5</v>
      </c>
      <c r="Z308" s="5">
        <f t="shared" si="515"/>
        <v>1.3738647821073958E-2</v>
      </c>
      <c r="AA308" s="5">
        <f t="shared" si="516"/>
        <v>2.068731793293047E-3</v>
      </c>
      <c r="AB308" s="5">
        <f t="shared" si="517"/>
        <v>1.5575227228755486E-4</v>
      </c>
      <c r="AC308" s="5">
        <f t="shared" si="518"/>
        <v>4.0436718886582632E-8</v>
      </c>
      <c r="AD308" s="5">
        <f t="shared" si="519"/>
        <v>1.0635005418575467E-5</v>
      </c>
      <c r="AE308" s="5">
        <f t="shared" si="520"/>
        <v>5.8452094032899621E-6</v>
      </c>
      <c r="AF308" s="5">
        <f t="shared" si="521"/>
        <v>1.6063213709620238E-6</v>
      </c>
      <c r="AG308" s="5">
        <f t="shared" si="522"/>
        <v>2.942886694366636E-7</v>
      </c>
      <c r="AH308" s="5">
        <f t="shared" si="523"/>
        <v>1.8877581691676122E-3</v>
      </c>
      <c r="AI308" s="5">
        <f t="shared" si="524"/>
        <v>2.8425398143006167E-4</v>
      </c>
      <c r="AJ308" s="5">
        <f t="shared" si="525"/>
        <v>2.1401132644672892E-5</v>
      </c>
      <c r="AK308" s="5">
        <f t="shared" si="526"/>
        <v>1.0741766363791419E-6</v>
      </c>
      <c r="AL308" s="5">
        <f t="shared" si="527"/>
        <v>1.3386235372419081E-10</v>
      </c>
      <c r="AM308" s="5">
        <f t="shared" si="528"/>
        <v>3.2027859099063894E-7</v>
      </c>
      <c r="AN308" s="5">
        <f t="shared" si="529"/>
        <v>1.7603145067148493E-7</v>
      </c>
      <c r="AO308" s="5">
        <f t="shared" si="530"/>
        <v>4.8375184132137517E-8</v>
      </c>
      <c r="AP308" s="5">
        <f t="shared" si="531"/>
        <v>8.8626527850241265E-9</v>
      </c>
      <c r="AQ308" s="5">
        <f t="shared" si="532"/>
        <v>1.2177723319875846E-9</v>
      </c>
      <c r="AR308" s="5">
        <f t="shared" si="533"/>
        <v>2.0750984822787225E-4</v>
      </c>
      <c r="AS308" s="5">
        <f t="shared" si="534"/>
        <v>3.1246322494119874E-5</v>
      </c>
      <c r="AT308" s="5">
        <f t="shared" si="535"/>
        <v>2.3524971892765395E-6</v>
      </c>
      <c r="AU308" s="5">
        <f t="shared" si="536"/>
        <v>1.1807774662325977E-7</v>
      </c>
      <c r="AV308" s="5">
        <f t="shared" si="537"/>
        <v>4.4449641569755897E-9</v>
      </c>
      <c r="AW308" s="5">
        <f t="shared" si="538"/>
        <v>3.0773614781421003E-13</v>
      </c>
      <c r="AX308" s="5">
        <f t="shared" si="539"/>
        <v>8.0377937300484865E-9</v>
      </c>
      <c r="AY308" s="5">
        <f t="shared" si="540"/>
        <v>4.4177304705950696E-9</v>
      </c>
      <c r="AZ308" s="5">
        <f t="shared" si="541"/>
        <v>1.2140360381396853E-9</v>
      </c>
      <c r="BA308" s="5">
        <f t="shared" si="542"/>
        <v>2.2241940919849296E-10</v>
      </c>
      <c r="BB308" s="5">
        <f t="shared" si="543"/>
        <v>3.0561527026832775E-11</v>
      </c>
      <c r="BC308" s="5">
        <f t="shared" si="544"/>
        <v>3.3594439894525505E-12</v>
      </c>
      <c r="BD308" s="5">
        <f t="shared" si="545"/>
        <v>1.900858639931158E-5</v>
      </c>
      <c r="BE308" s="5">
        <f t="shared" si="546"/>
        <v>2.8622661809187942E-6</v>
      </c>
      <c r="BF308" s="5">
        <f t="shared" si="547"/>
        <v>2.1549650032703545E-7</v>
      </c>
      <c r="BG308" s="5">
        <f t="shared" si="548"/>
        <v>1.0816310973633973E-8</v>
      </c>
      <c r="BH308" s="5">
        <f t="shared" si="549"/>
        <v>4.0717337486040737E-10</v>
      </c>
      <c r="BI308" s="5">
        <f t="shared" si="550"/>
        <v>1.2262233036705164E-11</v>
      </c>
      <c r="BJ308" s="8">
        <f t="shared" si="551"/>
        <v>8.398140058248478E-2</v>
      </c>
      <c r="BK308" s="8">
        <f t="shared" si="552"/>
        <v>0.53843481955659722</v>
      </c>
      <c r="BL308" s="8">
        <f t="shared" si="553"/>
        <v>0.36384327421141011</v>
      </c>
      <c r="BM308" s="8">
        <f t="shared" si="554"/>
        <v>3.4163733655338889E-2</v>
      </c>
      <c r="BN308" s="8">
        <f t="shared" si="555"/>
        <v>0.96583440409880461</v>
      </c>
    </row>
    <row r="309" spans="1:66" x14ac:dyDescent="0.25">
      <c r="A309" t="s">
        <v>27</v>
      </c>
      <c r="B309" t="s">
        <v>31</v>
      </c>
      <c r="C309" t="s">
        <v>194</v>
      </c>
      <c r="D309" s="4" t="s">
        <v>498</v>
      </c>
      <c r="E309">
        <f>VLOOKUP(A309,home!$A$2:$E$405,3,FALSE)</f>
        <v>1.32085561497326</v>
      </c>
      <c r="F309">
        <f>VLOOKUP(B309,home!$B$2:$E$405,3,FALSE)</f>
        <v>0.61</v>
      </c>
      <c r="G309">
        <f>VLOOKUP(C309,away!$B$2:$E$405,4,FALSE)</f>
        <v>1.1399999999999999</v>
      </c>
      <c r="H309">
        <f>VLOOKUP(A309,away!$A$2:$E$405,3,FALSE)</f>
        <v>1.0855614973262</v>
      </c>
      <c r="I309">
        <f>VLOOKUP(C309,away!$B$2:$E$405,3,FALSE)</f>
        <v>0.61</v>
      </c>
      <c r="J309">
        <f>VLOOKUP(B309,home!$B$2:$E$405,4,FALSE)</f>
        <v>0.92</v>
      </c>
      <c r="K309" s="3">
        <f t="shared" si="500"/>
        <v>0.91852299465240483</v>
      </c>
      <c r="L309" s="3">
        <f t="shared" si="501"/>
        <v>0.60921711229946351</v>
      </c>
      <c r="M309" s="5">
        <f t="shared" si="502"/>
        <v>0.21702556811845758</v>
      </c>
      <c r="N309" s="5">
        <f t="shared" si="503"/>
        <v>0.1993429747443051</v>
      </c>
      <c r="O309" s="5">
        <f t="shared" si="504"/>
        <v>0.13221568990427721</v>
      </c>
      <c r="P309" s="5">
        <f t="shared" si="505"/>
        <v>0.12144315143091043</v>
      </c>
      <c r="Q309" s="5">
        <f t="shared" si="506"/>
        <v>9.1550553062528905E-2</v>
      </c>
      <c r="R309" s="5">
        <f t="shared" si="507"/>
        <v>4.027403040208255E-2</v>
      </c>
      <c r="S309" s="5">
        <f t="shared" si="508"/>
        <v>1.6989287434350828E-2</v>
      </c>
      <c r="T309" s="5">
        <f t="shared" si="509"/>
        <v>5.5774163566172652E-2</v>
      </c>
      <c r="U309" s="5">
        <f t="shared" si="510"/>
        <v>3.6992623011642856E-2</v>
      </c>
      <c r="V309" s="5">
        <f t="shared" si="511"/>
        <v>1.0563182457566842E-3</v>
      </c>
      <c r="W309" s="5">
        <f t="shared" si="512"/>
        <v>2.8030429387025983E-2</v>
      </c>
      <c r="X309" s="5">
        <f t="shared" si="513"/>
        <v>1.7076617247677988E-2</v>
      </c>
      <c r="Y309" s="5">
        <f t="shared" si="514"/>
        <v>5.2016837237367983E-3</v>
      </c>
      <c r="Z309" s="5">
        <f t="shared" si="515"/>
        <v>8.1785428340725112E-3</v>
      </c>
      <c r="AA309" s="5">
        <f t="shared" si="516"/>
        <v>7.5121796558452487E-3</v>
      </c>
      <c r="AB309" s="5">
        <f t="shared" si="517"/>
        <v>3.450054876926924E-3</v>
      </c>
      <c r="AC309" s="5">
        <f t="shared" si="518"/>
        <v>3.6943405387332937E-5</v>
      </c>
      <c r="AD309" s="5">
        <f t="shared" si="519"/>
        <v>6.4366484854909692E-3</v>
      </c>
      <c r="AE309" s="5">
        <f t="shared" si="520"/>
        <v>3.921316403217523E-3</v>
      </c>
      <c r="AF309" s="5">
        <f t="shared" si="521"/>
        <v>1.1944665277903491E-3</v>
      </c>
      <c r="AG309" s="5">
        <f t="shared" si="522"/>
        <v>2.4256314959960113E-4</v>
      </c>
      <c r="AH309" s="5">
        <f t="shared" si="523"/>
        <v>1.2456270620477812E-3</v>
      </c>
      <c r="AI309" s="5">
        <f t="shared" si="524"/>
        <v>1.1441370992522047E-3</v>
      </c>
      <c r="AJ309" s="5">
        <f t="shared" si="525"/>
        <v>5.2545811734902538E-4</v>
      </c>
      <c r="AK309" s="5">
        <f t="shared" si="526"/>
        <v>1.6088178783728053E-4</v>
      </c>
      <c r="AL309" s="5">
        <f t="shared" si="527"/>
        <v>8.269115226789391E-7</v>
      </c>
      <c r="AM309" s="5">
        <f t="shared" si="528"/>
        <v>1.1824419284836066E-3</v>
      </c>
      <c r="AN309" s="5">
        <f t="shared" si="529"/>
        <v>7.2036385713259148E-4</v>
      </c>
      <c r="AO309" s="5">
        <f t="shared" si="530"/>
        <v>2.1942899442361038E-4</v>
      </c>
      <c r="AP309" s="5">
        <f t="shared" si="531"/>
        <v>4.4559966112508995E-5</v>
      </c>
      <c r="AQ309" s="5">
        <f t="shared" si="532"/>
        <v>6.7866734698061695E-6</v>
      </c>
      <c r="AR309" s="5">
        <f t="shared" si="533"/>
        <v>1.5177146434856281E-4</v>
      </c>
      <c r="AS309" s="5">
        <f t="shared" si="534"/>
        <v>1.394055799362226E-4</v>
      </c>
      <c r="AT309" s="5">
        <f t="shared" si="535"/>
        <v>6.402361537713718E-5</v>
      </c>
      <c r="AU309" s="5">
        <f t="shared" si="536"/>
        <v>1.9602387641560601E-5</v>
      </c>
      <c r="AV309" s="5">
        <f t="shared" si="537"/>
        <v>4.5013109497158837E-6</v>
      </c>
      <c r="AW309" s="5">
        <f t="shared" si="538"/>
        <v>1.2853419138493449E-8</v>
      </c>
      <c r="AX309" s="5">
        <f t="shared" si="539"/>
        <v>1.8101668352555442E-4</v>
      </c>
      <c r="AY309" s="5">
        <f t="shared" si="540"/>
        <v>1.1027846121546413E-4</v>
      </c>
      <c r="AZ309" s="5">
        <f t="shared" si="541"/>
        <v>3.3591762845256721E-5</v>
      </c>
      <c r="BA309" s="5">
        <f t="shared" si="542"/>
        <v>6.8215589192119037E-6</v>
      </c>
      <c r="BB309" s="5">
        <f t="shared" si="543"/>
        <v>1.0389526065357311E-6</v>
      </c>
      <c r="BC309" s="5">
        <f t="shared" si="544"/>
        <v>1.2658954135393978E-7</v>
      </c>
      <c r="BD309" s="5">
        <f t="shared" si="545"/>
        <v>1.5410295539982064E-5</v>
      </c>
      <c r="BE309" s="5">
        <f t="shared" si="546"/>
        <v>1.4154710807862923E-5</v>
      </c>
      <c r="BF309" s="5">
        <f t="shared" si="547"/>
        <v>6.5007136798385046E-6</v>
      </c>
      <c r="BG309" s="5">
        <f t="shared" si="548"/>
        <v>1.9903516655277061E-6</v>
      </c>
      <c r="BH309" s="5">
        <f t="shared" si="549"/>
        <v>4.5704594305797753E-7</v>
      </c>
      <c r="BI309" s="5">
        <f t="shared" si="550"/>
        <v>8.3961441662269245E-8</v>
      </c>
      <c r="BJ309" s="8">
        <f t="shared" si="551"/>
        <v>0.41127787172582142</v>
      </c>
      <c r="BK309" s="8">
        <f t="shared" si="552"/>
        <v>0.35666237400760109</v>
      </c>
      <c r="BL309" s="8">
        <f t="shared" si="553"/>
        <v>0.22393858335459221</v>
      </c>
      <c r="BM309" s="8">
        <f t="shared" si="554"/>
        <v>0.19809513865172898</v>
      </c>
      <c r="BN309" s="8">
        <f t="shared" si="555"/>
        <v>0.80185196766256184</v>
      </c>
    </row>
    <row r="310" spans="1:66" x14ac:dyDescent="0.25">
      <c r="A310" t="s">
        <v>27</v>
      </c>
      <c r="B310" t="s">
        <v>329</v>
      </c>
      <c r="C310" t="s">
        <v>30</v>
      </c>
      <c r="D310" s="4" t="s">
        <v>498</v>
      </c>
      <c r="E310">
        <f>VLOOKUP(A310,home!$A$2:$E$405,3,FALSE)</f>
        <v>1.32085561497326</v>
      </c>
      <c r="F310">
        <f>VLOOKUP(B310,home!$B$2:$E$405,3,FALSE)</f>
        <v>0.83</v>
      </c>
      <c r="G310">
        <f>VLOOKUP(C310,away!$B$2:$E$405,4,FALSE)</f>
        <v>1.21</v>
      </c>
      <c r="H310">
        <f>VLOOKUP(A310,away!$A$2:$E$405,3,FALSE)</f>
        <v>1.0855614973262</v>
      </c>
      <c r="I310">
        <f>VLOOKUP(C310,away!$B$2:$E$405,3,FALSE)</f>
        <v>1.06</v>
      </c>
      <c r="J310">
        <f>VLOOKUP(B310,home!$B$2:$E$405,4,FALSE)</f>
        <v>1.1100000000000001</v>
      </c>
      <c r="K310" s="3">
        <f t="shared" ref="K310:K373" si="556">E310*F310*G310</f>
        <v>1.3265352941176449</v>
      </c>
      <c r="L310" s="3">
        <f t="shared" ref="L310:L373" si="557">H310*I310*J310</f>
        <v>1.2772716577540071</v>
      </c>
      <c r="M310" s="5">
        <f t="shared" si="502"/>
        <v>7.3991359813517565E-2</v>
      </c>
      <c r="N310" s="5">
        <f t="shared" si="503"/>
        <v>9.8152150252388992E-2</v>
      </c>
      <c r="O310" s="5">
        <f t="shared" si="504"/>
        <v>9.4507066808484794E-2</v>
      </c>
      <c r="P310" s="5">
        <f t="shared" si="505"/>
        <v>0.12536695966498929</v>
      </c>
      <c r="Q310" s="5">
        <f t="shared" si="506"/>
        <v>6.5101145751666076E-2</v>
      </c>
      <c r="R310" s="5">
        <f t="shared" si="507"/>
        <v>6.0355598945971048E-2</v>
      </c>
      <c r="S310" s="5">
        <f t="shared" si="508"/>
        <v>5.3103749597435176E-2</v>
      </c>
      <c r="T310" s="5">
        <f t="shared" si="509"/>
        <v>8.3151848355915756E-2</v>
      </c>
      <c r="U310" s="5">
        <f t="shared" si="510"/>
        <v>8.0063832199440313E-2</v>
      </c>
      <c r="V310" s="5">
        <f t="shared" si="511"/>
        <v>9.9973469133878348E-3</v>
      </c>
      <c r="W310" s="5">
        <f t="shared" si="512"/>
        <v>2.878632250902733E-2</v>
      </c>
      <c r="X310" s="5">
        <f t="shared" si="513"/>
        <v>3.6767953871746827E-2</v>
      </c>
      <c r="Y310" s="5">
        <f t="shared" si="514"/>
        <v>2.348133269699447E-2</v>
      </c>
      <c r="Z310" s="5">
        <f t="shared" si="515"/>
        <v>2.5696831973485487E-2</v>
      </c>
      <c r="AA310" s="5">
        <f t="shared" si="516"/>
        <v>3.408775455983927E-2</v>
      </c>
      <c r="AB310" s="5">
        <f t="shared" si="517"/>
        <v>2.2609304760423242E-2</v>
      </c>
      <c r="AC310" s="5">
        <f t="shared" si="518"/>
        <v>1.0586852559596306E-3</v>
      </c>
      <c r="AD310" s="5">
        <f t="shared" si="519"/>
        <v>9.5465181990194992E-3</v>
      </c>
      <c r="AE310" s="5">
        <f t="shared" si="520"/>
        <v>1.2193497125840433E-2</v>
      </c>
      <c r="AF310" s="5">
        <f t="shared" si="521"/>
        <v>7.7872041438704666E-3</v>
      </c>
      <c r="AG310" s="5">
        <f t="shared" si="522"/>
        <v>3.3154583820367688E-3</v>
      </c>
      <c r="AH310" s="5">
        <f t="shared" si="523"/>
        <v>8.2054587934499972E-3</v>
      </c>
      <c r="AI310" s="5">
        <f t="shared" si="524"/>
        <v>1.0884830693939406E-2</v>
      </c>
      <c r="AJ310" s="5">
        <f t="shared" si="525"/>
        <v>7.2195560430028411E-3</v>
      </c>
      <c r="AK310" s="5">
        <f t="shared" si="526"/>
        <v>3.1923319663011967E-3</v>
      </c>
      <c r="AL310" s="5">
        <f t="shared" si="527"/>
        <v>7.1751162360750249E-5</v>
      </c>
      <c r="AM310" s="5">
        <f t="shared" si="528"/>
        <v>2.5327586653871542E-3</v>
      </c>
      <c r="AN310" s="5">
        <f t="shared" si="529"/>
        <v>3.2350208592298768E-3</v>
      </c>
      <c r="AO310" s="5">
        <f t="shared" si="530"/>
        <v>2.0660002278686689E-3</v>
      </c>
      <c r="AP310" s="5">
        <f t="shared" si="531"/>
        <v>8.7961451198999058E-4</v>
      </c>
      <c r="AQ310" s="5">
        <f t="shared" si="532"/>
        <v>2.8087667147848436E-4</v>
      </c>
      <c r="AR310" s="5">
        <f t="shared" si="533"/>
        <v>2.0961199911484138E-3</v>
      </c>
      <c r="AS310" s="5">
        <f t="shared" si="534"/>
        <v>2.780577148963936E-3</v>
      </c>
      <c r="AT310" s="5">
        <f t="shared" si="535"/>
        <v>1.8442668630588392E-3</v>
      </c>
      <c r="AU310" s="5">
        <f t="shared" si="536"/>
        <v>8.154950285397275E-4</v>
      </c>
      <c r="AV310" s="5">
        <f t="shared" si="537"/>
        <v>2.7044573438385648E-4</v>
      </c>
      <c r="AW310" s="5">
        <f t="shared" si="538"/>
        <v>3.3769802838643655E-6</v>
      </c>
      <c r="AX310" s="5">
        <f t="shared" si="539"/>
        <v>5.5996562685305953E-4</v>
      </c>
      <c r="AY310" s="5">
        <f t="shared" si="540"/>
        <v>7.152282244958691E-4</v>
      </c>
      <c r="AZ310" s="5">
        <f t="shared" si="541"/>
        <v>4.5677036998714699E-4</v>
      </c>
      <c r="BA310" s="5">
        <f t="shared" si="542"/>
        <v>1.9447328256213151E-4</v>
      </c>
      <c r="BB310" s="5">
        <f t="shared" si="543"/>
        <v>6.2098803001749297E-5</v>
      </c>
      <c r="BC310" s="5">
        <f t="shared" si="544"/>
        <v>1.5863408210916764E-5</v>
      </c>
      <c r="BD310" s="5">
        <f t="shared" si="545"/>
        <v>4.462191093242418E-4</v>
      </c>
      <c r="BE310" s="5">
        <f t="shared" si="546"/>
        <v>5.9192539742834662E-4</v>
      </c>
      <c r="BF310" s="5">
        <f t="shared" si="547"/>
        <v>3.926049655866579E-4</v>
      </c>
      <c r="BG310" s="5">
        <f t="shared" si="548"/>
        <v>1.7360144783218161E-4</v>
      </c>
      <c r="BH310" s="5">
        <f t="shared" si="549"/>
        <v>5.7572111914828076E-5</v>
      </c>
      <c r="BI310" s="5">
        <f t="shared" si="550"/>
        <v>1.5274287682382073E-5</v>
      </c>
      <c r="BJ310" s="8">
        <f t="shared" si="551"/>
        <v>0.37928210193957174</v>
      </c>
      <c r="BK310" s="8">
        <f t="shared" si="552"/>
        <v>0.26430508063214614</v>
      </c>
      <c r="BL310" s="8">
        <f t="shared" si="553"/>
        <v>0.33060983685671547</v>
      </c>
      <c r="BM310" s="8">
        <f t="shared" si="554"/>
        <v>0.48170771892068898</v>
      </c>
      <c r="BN310" s="8">
        <f t="shared" si="555"/>
        <v>0.51747428123701777</v>
      </c>
    </row>
    <row r="311" spans="1:66" x14ac:dyDescent="0.25">
      <c r="A311" t="s">
        <v>27</v>
      </c>
      <c r="B311" t="s">
        <v>193</v>
      </c>
      <c r="C311" t="s">
        <v>186</v>
      </c>
      <c r="D311" s="4" t="s">
        <v>498</v>
      </c>
      <c r="E311">
        <f>VLOOKUP(A311,home!$A$2:$E$405,3,FALSE)</f>
        <v>1.32085561497326</v>
      </c>
      <c r="F311">
        <f>VLOOKUP(B311,home!$B$2:$E$405,3,FALSE)</f>
        <v>0.91</v>
      </c>
      <c r="G311">
        <f>VLOOKUP(C311,away!$B$2:$E$405,4,FALSE)</f>
        <v>0.76</v>
      </c>
      <c r="H311">
        <f>VLOOKUP(A311,away!$A$2:$E$405,3,FALSE)</f>
        <v>1.0855614973262</v>
      </c>
      <c r="I311">
        <f>VLOOKUP(C311,away!$B$2:$E$405,3,FALSE)</f>
        <v>1.0900000000000001</v>
      </c>
      <c r="J311">
        <f>VLOOKUP(B311,home!$B$2:$E$405,4,FALSE)</f>
        <v>0.74</v>
      </c>
      <c r="K311" s="3">
        <f t="shared" si="556"/>
        <v>0.91350374331550666</v>
      </c>
      <c r="L311" s="3">
        <f t="shared" si="557"/>
        <v>0.87561390374331294</v>
      </c>
      <c r="M311" s="5">
        <f t="shared" si="502"/>
        <v>0.16710755247607187</v>
      </c>
      <c r="N311" s="5">
        <f t="shared" si="503"/>
        <v>0.1526533747231841</v>
      </c>
      <c r="O311" s="5">
        <f t="shared" si="504"/>
        <v>0.14632169636856382</v>
      </c>
      <c r="P311" s="5">
        <f t="shared" si="505"/>
        <v>0.13366541736095799</v>
      </c>
      <c r="Q311" s="5">
        <f t="shared" si="506"/>
        <v>6.9724714619686712E-2</v>
      </c>
      <c r="R311" s="5">
        <f t="shared" si="507"/>
        <v>6.4060655879810954E-2</v>
      </c>
      <c r="S311" s="5">
        <f t="shared" si="508"/>
        <v>2.6728959184590704E-2</v>
      </c>
      <c r="T311" s="5">
        <f t="shared" si="509"/>
        <v>6.1051929555532326E-2</v>
      </c>
      <c r="U311" s="5">
        <f t="shared" si="510"/>
        <v>5.8519648945453813E-2</v>
      </c>
      <c r="V311" s="5">
        <f t="shared" si="511"/>
        <v>2.3755409362907222E-3</v>
      </c>
      <c r="W311" s="5">
        <f t="shared" si="512"/>
        <v>2.1231262602229753E-2</v>
      </c>
      <c r="X311" s="5">
        <f t="shared" si="513"/>
        <v>1.8590388728537802E-2</v>
      </c>
      <c r="Y311" s="5">
        <f t="shared" si="514"/>
        <v>8.1390014233503338E-3</v>
      </c>
      <c r="Z311" s="5">
        <f t="shared" si="515"/>
        <v>1.8697466990426095E-2</v>
      </c>
      <c r="AA311" s="5">
        <f t="shared" si="516"/>
        <v>1.7080206086272354E-2</v>
      </c>
      <c r="AB311" s="5">
        <f t="shared" si="517"/>
        <v>7.8014160982050476E-3</v>
      </c>
      <c r="AC311" s="5">
        <f t="shared" si="518"/>
        <v>1.1875872230281418E-4</v>
      </c>
      <c r="AD311" s="5">
        <f t="shared" si="519"/>
        <v>4.84870946561285E-3</v>
      </c>
      <c r="AE311" s="5">
        <f t="shared" si="520"/>
        <v>4.2455974233024203E-3</v>
      </c>
      <c r="AF311" s="5">
        <f t="shared" si="521"/>
        <v>1.8587520667701916E-3</v>
      </c>
      <c r="AG311" s="5">
        <f t="shared" si="522"/>
        <v>5.4251638442519951E-4</v>
      </c>
      <c r="AH311" s="5">
        <f t="shared" si="523"/>
        <v>4.0929405153996802E-3</v>
      </c>
      <c r="AI311" s="5">
        <f t="shared" si="524"/>
        <v>3.7389164819853068E-3</v>
      </c>
      <c r="AJ311" s="5">
        <f t="shared" si="525"/>
        <v>1.7077571011188115E-3</v>
      </c>
      <c r="AK311" s="5">
        <f t="shared" si="526"/>
        <v>5.200141681818909E-4</v>
      </c>
      <c r="AL311" s="5">
        <f t="shared" si="527"/>
        <v>3.7996928197803072E-6</v>
      </c>
      <c r="AM311" s="5">
        <f t="shared" si="528"/>
        <v>8.8586284941733406E-4</v>
      </c>
      <c r="AN311" s="5">
        <f t="shared" si="529"/>
        <v>7.7567382775948644E-4</v>
      </c>
      <c r="AO311" s="5">
        <f t="shared" si="530"/>
        <v>3.3959539417800105E-4</v>
      </c>
      <c r="AP311" s="5">
        <f t="shared" si="531"/>
        <v>9.9118149596482874E-5</v>
      </c>
      <c r="AQ311" s="5">
        <f t="shared" si="532"/>
        <v>2.1697307474997509E-5</v>
      </c>
      <c r="AR311" s="5">
        <f t="shared" si="533"/>
        <v>7.167671244956565E-4</v>
      </c>
      <c r="AS311" s="5">
        <f t="shared" si="534"/>
        <v>6.5476945131227383E-4</v>
      </c>
      <c r="AT311" s="5">
        <f t="shared" si="535"/>
        <v>2.9906717239120128E-4</v>
      </c>
      <c r="AU311" s="5">
        <f t="shared" si="536"/>
        <v>9.1066327160715455E-5</v>
      </c>
      <c r="AV311" s="5">
        <f t="shared" si="537"/>
        <v>2.0797357687827038E-5</v>
      </c>
      <c r="AW311" s="5">
        <f t="shared" si="538"/>
        <v>8.4424591473821114E-8</v>
      </c>
      <c r="AX311" s="5">
        <f t="shared" si="539"/>
        <v>1.3487317150114587E-4</v>
      </c>
      <c r="AY311" s="5">
        <f t="shared" si="540"/>
        <v>1.1809682420835967E-4</v>
      </c>
      <c r="AZ311" s="5">
        <f t="shared" si="541"/>
        <v>5.1703610632384795E-5</v>
      </c>
      <c r="BA311" s="5">
        <f t="shared" si="542"/>
        <v>1.5090800114482237E-5</v>
      </c>
      <c r="BB311" s="5">
        <f t="shared" si="543"/>
        <v>3.3034285997129558E-6</v>
      </c>
      <c r="BC311" s="5">
        <f t="shared" si="544"/>
        <v>5.785056023863936E-7</v>
      </c>
      <c r="BD311" s="5">
        <f t="shared" si="545"/>
        <v>1.0460187665908511E-4</v>
      </c>
      <c r="BE311" s="5">
        <f t="shared" si="546"/>
        <v>9.5554205885901156E-5</v>
      </c>
      <c r="BF311" s="5">
        <f t="shared" si="547"/>
        <v>4.364456238315566E-5</v>
      </c>
      <c r="BG311" s="5">
        <f t="shared" si="548"/>
        <v>1.3289823704126618E-5</v>
      </c>
      <c r="BH311" s="5">
        <f t="shared" si="549"/>
        <v>3.0350759254307042E-6</v>
      </c>
      <c r="BI311" s="5">
        <f t="shared" si="550"/>
        <v>5.545106438255449E-7</v>
      </c>
      <c r="BJ311" s="8">
        <f t="shared" si="551"/>
        <v>0.34533184086171637</v>
      </c>
      <c r="BK311" s="8">
        <f t="shared" si="552"/>
        <v>0.33011812519724226</v>
      </c>
      <c r="BL311" s="8">
        <f t="shared" si="553"/>
        <v>0.30588639913324084</v>
      </c>
      <c r="BM311" s="8">
        <f t="shared" si="554"/>
        <v>0.26638240835473331</v>
      </c>
      <c r="BN311" s="8">
        <f t="shared" si="555"/>
        <v>0.73353341142827544</v>
      </c>
    </row>
    <row r="312" spans="1:66" x14ac:dyDescent="0.25">
      <c r="A312" t="s">
        <v>27</v>
      </c>
      <c r="B312" t="s">
        <v>299</v>
      </c>
      <c r="C312" t="s">
        <v>296</v>
      </c>
      <c r="D312" s="4" t="s">
        <v>498</v>
      </c>
      <c r="E312">
        <f>VLOOKUP(A312,home!$A$2:$E$405,3,FALSE)</f>
        <v>1.32085561497326</v>
      </c>
      <c r="F312">
        <f>VLOOKUP(B312,home!$B$2:$E$405,3,FALSE)</f>
        <v>1.29</v>
      </c>
      <c r="G312">
        <f>VLOOKUP(C312,away!$B$2:$E$405,4,FALSE)</f>
        <v>1.43</v>
      </c>
      <c r="H312">
        <f>VLOOKUP(A312,away!$A$2:$E$405,3,FALSE)</f>
        <v>1.0855614973262</v>
      </c>
      <c r="I312">
        <f>VLOOKUP(C312,away!$B$2:$E$405,3,FALSE)</f>
        <v>0.42</v>
      </c>
      <c r="J312">
        <f>VLOOKUP(B312,home!$B$2:$E$405,4,FALSE)</f>
        <v>0.64</v>
      </c>
      <c r="K312" s="3">
        <f t="shared" si="556"/>
        <v>2.4365823529411728</v>
      </c>
      <c r="L312" s="3">
        <f t="shared" si="557"/>
        <v>0.29179893048128253</v>
      </c>
      <c r="M312" s="5">
        <f t="shared" si="502"/>
        <v>6.5324946704816839E-2</v>
      </c>
      <c r="N312" s="5">
        <f t="shared" si="503"/>
        <v>0.15916961234777932</v>
      </c>
      <c r="O312" s="5">
        <f t="shared" si="504"/>
        <v>1.9061749582212333E-2</v>
      </c>
      <c r="P312" s="5">
        <f t="shared" si="505"/>
        <v>4.6445522648202349E-2</v>
      </c>
      <c r="Q312" s="5">
        <f t="shared" si="506"/>
        <v>0.19391493428554327</v>
      </c>
      <c r="R312" s="5">
        <f t="shared" si="507"/>
        <v>2.7810990705957961E-3</v>
      </c>
      <c r="S312" s="5">
        <f t="shared" si="508"/>
        <v>8.2556002066573961E-3</v>
      </c>
      <c r="T312" s="5">
        <f t="shared" si="509"/>
        <v>5.6584170428869707E-2</v>
      </c>
      <c r="U312" s="5">
        <f t="shared" si="510"/>
        <v>6.7763769171948138E-3</v>
      </c>
      <c r="V312" s="5">
        <f t="shared" si="511"/>
        <v>6.5218519232516665E-4</v>
      </c>
      <c r="W312" s="5">
        <f t="shared" si="512"/>
        <v>0.15749656895063396</v>
      </c>
      <c r="X312" s="5">
        <f t="shared" si="513"/>
        <v>4.595733037426656E-2</v>
      </c>
      <c r="Y312" s="5">
        <f t="shared" si="514"/>
        <v>6.7051499254929701E-3</v>
      </c>
      <c r="Z312" s="5">
        <f t="shared" si="515"/>
        <v>2.7050724478744744E-4</v>
      </c>
      <c r="AA312" s="5">
        <f t="shared" si="516"/>
        <v>6.5911317899183244E-4</v>
      </c>
      <c r="AB312" s="5">
        <f t="shared" si="517"/>
        <v>8.0299177026122782E-4</v>
      </c>
      <c r="AC312" s="5">
        <f t="shared" si="518"/>
        <v>2.8981158470971211E-5</v>
      </c>
      <c r="AD312" s="5">
        <f t="shared" si="519"/>
        <v>9.5938340138474326E-2</v>
      </c>
      <c r="AE312" s="5">
        <f t="shared" si="520"/>
        <v>2.7994705044556308E-2</v>
      </c>
      <c r="AF312" s="5">
        <f t="shared" si="521"/>
        <v>4.0844124955702471E-3</v>
      </c>
      <c r="AG312" s="5">
        <f t="shared" si="522"/>
        <v>3.9727573261726145E-4</v>
      </c>
      <c r="AH312" s="5">
        <f t="shared" si="523"/>
        <v>1.9733431179103908E-5</v>
      </c>
      <c r="AI312" s="5">
        <f t="shared" si="524"/>
        <v>4.8082130173983698E-5</v>
      </c>
      <c r="AJ312" s="5">
        <f t="shared" si="525"/>
        <v>5.8578034936874493E-5</v>
      </c>
      <c r="AK312" s="5">
        <f t="shared" si="526"/>
        <v>4.7576735399053285E-5</v>
      </c>
      <c r="AL312" s="5">
        <f t="shared" si="527"/>
        <v>8.2421501740644064E-7</v>
      </c>
      <c r="AM312" s="5">
        <f t="shared" si="528"/>
        <v>4.6752333310374865E-2</v>
      </c>
      <c r="AN312" s="5">
        <f t="shared" si="529"/>
        <v>1.3642280857471826E-2</v>
      </c>
      <c r="AO312" s="5">
        <f t="shared" si="530"/>
        <v>1.990401481767776E-3</v>
      </c>
      <c r="AP312" s="5">
        <f t="shared" si="531"/>
        <v>1.9359900786939901E-4</v>
      </c>
      <c r="AQ312" s="5">
        <f t="shared" si="532"/>
        <v>1.4122995859632006E-5</v>
      </c>
      <c r="AR312" s="5">
        <f t="shared" si="533"/>
        <v>1.1516388225577036E-6</v>
      </c>
      <c r="AS312" s="5">
        <f t="shared" si="534"/>
        <v>2.8060628320060512E-6</v>
      </c>
      <c r="AT312" s="5">
        <f t="shared" si="535"/>
        <v>3.4186015888550378E-6</v>
      </c>
      <c r="AU312" s="5">
        <f t="shared" si="536"/>
        <v>2.7765681010469464E-6</v>
      </c>
      <c r="AV312" s="5">
        <f t="shared" si="537"/>
        <v>1.6913342091875929E-6</v>
      </c>
      <c r="AW312" s="5">
        <f t="shared" si="538"/>
        <v>1.6278066287991748E-8</v>
      </c>
      <c r="AX312" s="5">
        <f t="shared" si="539"/>
        <v>1.8985985050480537E-2</v>
      </c>
      <c r="AY312" s="5">
        <f t="shared" si="540"/>
        <v>5.5400901318638403E-3</v>
      </c>
      <c r="AZ312" s="5">
        <f t="shared" si="541"/>
        <v>8.082961876238879E-4</v>
      </c>
      <c r="BA312" s="5">
        <f t="shared" si="542"/>
        <v>7.8619987686916196E-5</v>
      </c>
      <c r="BB312" s="5">
        <f t="shared" si="543"/>
        <v>5.7353070803734359E-6</v>
      </c>
      <c r="BC312" s="5">
        <f t="shared" si="544"/>
        <v>3.3471129440693929E-7</v>
      </c>
      <c r="BD312" s="5">
        <f t="shared" si="545"/>
        <v>5.6007829453843518E-8</v>
      </c>
      <c r="BE312" s="5">
        <f t="shared" si="546"/>
        <v>1.3646768887377394E-7</v>
      </c>
      <c r="BF312" s="5">
        <f t="shared" si="547"/>
        <v>1.6625738122825204E-7</v>
      </c>
      <c r="BG312" s="5">
        <f t="shared" si="548"/>
        <v>1.3503326704899062E-7</v>
      </c>
      <c r="BH312" s="5">
        <f t="shared" si="549"/>
        <v>8.2254918887890824E-8</v>
      </c>
      <c r="BI312" s="5">
        <f t="shared" si="550"/>
        <v>4.0084176760968471E-8</v>
      </c>
      <c r="BJ312" s="8">
        <f t="shared" si="551"/>
        <v>0.83625429875317747</v>
      </c>
      <c r="BK312" s="8">
        <f t="shared" si="552"/>
        <v>0.12624815025735397</v>
      </c>
      <c r="BL312" s="8">
        <f t="shared" si="553"/>
        <v>3.0267761161760928E-2</v>
      </c>
      <c r="BM312" s="8">
        <f t="shared" si="554"/>
        <v>0.50080277892413239</v>
      </c>
      <c r="BN312" s="8">
        <f t="shared" si="555"/>
        <v>0.48669786463914994</v>
      </c>
    </row>
    <row r="313" spans="1:66" x14ac:dyDescent="0.25">
      <c r="A313" t="s">
        <v>196</v>
      </c>
      <c r="B313" t="s">
        <v>206</v>
      </c>
      <c r="C313" t="s">
        <v>197</v>
      </c>
      <c r="D313" s="4" t="s">
        <v>498</v>
      </c>
      <c r="E313">
        <f>VLOOKUP(A313,home!$A$2:$E$405,3,FALSE)</f>
        <v>1.5925925925925899</v>
      </c>
      <c r="F313">
        <f>VLOOKUP(B313,home!$B$2:$E$405,3,FALSE)</f>
        <v>0.56000000000000005</v>
      </c>
      <c r="G313">
        <f>VLOOKUP(C313,away!$B$2:$E$405,4,FALSE)</f>
        <v>1.19</v>
      </c>
      <c r="H313">
        <f>VLOOKUP(A313,away!$A$2:$E$405,3,FALSE)</f>
        <v>1.55555555555556</v>
      </c>
      <c r="I313">
        <f>VLOOKUP(C313,away!$B$2:$E$405,3,FALSE)</f>
        <v>0.28000000000000003</v>
      </c>
      <c r="J313">
        <f>VLOOKUP(B313,home!$B$2:$E$405,4,FALSE)</f>
        <v>1.43</v>
      </c>
      <c r="K313" s="3">
        <f t="shared" si="556"/>
        <v>1.0613037037037021</v>
      </c>
      <c r="L313" s="3">
        <f t="shared" si="557"/>
        <v>0.62284444444444631</v>
      </c>
      <c r="M313" s="5">
        <f t="shared" si="502"/>
        <v>0.18560247044187986</v>
      </c>
      <c r="N313" s="5">
        <f t="shared" si="503"/>
        <v>0.19698058929652396</v>
      </c>
      <c r="O313" s="5">
        <f t="shared" si="504"/>
        <v>0.11560146758988943</v>
      </c>
      <c r="P313" s="5">
        <f t="shared" si="505"/>
        <v>0.12268826570673312</v>
      </c>
      <c r="Q313" s="5">
        <f t="shared" si="506"/>
        <v>0.10452811448906933</v>
      </c>
      <c r="R313" s="5">
        <f t="shared" si="507"/>
        <v>3.6000865928993667E-2</v>
      </c>
      <c r="S313" s="5">
        <f t="shared" si="508"/>
        <v>2.0275067603207769E-2</v>
      </c>
      <c r="T313" s="5">
        <f t="shared" si="509"/>
        <v>6.5104755397769873E-2</v>
      </c>
      <c r="U313" s="5">
        <f t="shared" si="510"/>
        <v>3.8207852346981395E-2</v>
      </c>
      <c r="V313" s="5">
        <f t="shared" si="511"/>
        <v>1.4891521620866448E-3</v>
      </c>
      <c r="W313" s="5">
        <f t="shared" si="512"/>
        <v>3.6978691682804633E-2</v>
      </c>
      <c r="X313" s="5">
        <f t="shared" si="513"/>
        <v>2.303197267745892E-2</v>
      </c>
      <c r="Y313" s="5">
        <f t="shared" si="514"/>
        <v>7.1726681133757828E-3</v>
      </c>
      <c r="Z313" s="5">
        <f t="shared" si="515"/>
        <v>7.4743131130210194E-3</v>
      </c>
      <c r="AA313" s="5">
        <f t="shared" si="516"/>
        <v>7.9325161894903528E-3</v>
      </c>
      <c r="AB313" s="5">
        <f t="shared" si="517"/>
        <v>4.2094044057978449E-3</v>
      </c>
      <c r="AC313" s="5">
        <f t="shared" si="518"/>
        <v>6.1523122410786437E-5</v>
      </c>
      <c r="AD313" s="5">
        <f t="shared" si="519"/>
        <v>9.8114056102694587E-3</v>
      </c>
      <c r="AE313" s="5">
        <f t="shared" si="520"/>
        <v>6.1109794765474056E-3</v>
      </c>
      <c r="AF313" s="5">
        <f t="shared" si="521"/>
        <v>1.9030948085407909E-3</v>
      </c>
      <c r="AG313" s="5">
        <f t="shared" si="522"/>
        <v>3.951106762502329E-4</v>
      </c>
      <c r="AH313" s="5">
        <f t="shared" si="523"/>
        <v>1.163833599620854E-3</v>
      </c>
      <c r="AI313" s="5">
        <f t="shared" si="524"/>
        <v>1.2351809097724236E-3</v>
      </c>
      <c r="AJ313" s="5">
        <f t="shared" si="525"/>
        <v>6.5545103714279072E-4</v>
      </c>
      <c r="AK313" s="5">
        <f t="shared" si="526"/>
        <v>2.3187753777202552E-4</v>
      </c>
      <c r="AL313" s="5">
        <f t="shared" si="527"/>
        <v>1.6267380862920353E-6</v>
      </c>
      <c r="AM313" s="5">
        <f t="shared" si="528"/>
        <v>2.0825762225436528E-3</v>
      </c>
      <c r="AN313" s="5">
        <f t="shared" si="529"/>
        <v>1.2971210303434151E-3</v>
      </c>
      <c r="AO313" s="5">
        <f t="shared" si="530"/>
        <v>4.0395231376072602E-4</v>
      </c>
      <c r="AP313" s="5">
        <f t="shared" si="531"/>
        <v>8.3866484815449356E-5</v>
      </c>
      <c r="AQ313" s="5">
        <f t="shared" si="532"/>
        <v>1.3058943535596783E-5</v>
      </c>
      <c r="AR313" s="5">
        <f t="shared" si="533"/>
        <v>1.4497745835632627E-4</v>
      </c>
      <c r="AS313" s="5">
        <f t="shared" si="534"/>
        <v>1.5386511350711827E-4</v>
      </c>
      <c r="AT313" s="5">
        <f t="shared" si="535"/>
        <v>8.1648807417947567E-5</v>
      </c>
      <c r="AU313" s="5">
        <f t="shared" si="536"/>
        <v>2.888472723855269E-5</v>
      </c>
      <c r="AV313" s="5">
        <f t="shared" si="537"/>
        <v>7.6638669996867936E-6</v>
      </c>
      <c r="AW313" s="5">
        <f t="shared" si="538"/>
        <v>2.9869944033715687E-8</v>
      </c>
      <c r="AX313" s="5">
        <f t="shared" si="539"/>
        <v>3.6837430970514047E-4</v>
      </c>
      <c r="AY313" s="5">
        <f t="shared" si="540"/>
        <v>2.2943989227590462E-4</v>
      </c>
      <c r="AZ313" s="5">
        <f t="shared" si="541"/>
        <v>7.1452681118989707E-5</v>
      </c>
      <c r="BA313" s="5">
        <f t="shared" si="542"/>
        <v>1.4834635158541106E-5</v>
      </c>
      <c r="BB313" s="5">
        <f t="shared" si="543"/>
        <v>2.3099175234643962E-6</v>
      </c>
      <c r="BC313" s="5">
        <f t="shared" si="544"/>
        <v>2.8774385932293478E-7</v>
      </c>
      <c r="BD313" s="5">
        <f t="shared" si="545"/>
        <v>1.5049734084485638E-5</v>
      </c>
      <c r="BE313" s="5">
        <f t="shared" si="546"/>
        <v>1.597233852362045E-5</v>
      </c>
      <c r="BF313" s="5">
        <f t="shared" si="547"/>
        <v>8.4757510159638524E-6</v>
      </c>
      <c r="BG313" s="5">
        <f t="shared" si="548"/>
        <v>2.9984486483042841E-6</v>
      </c>
      <c r="BH313" s="5">
        <f t="shared" si="549"/>
        <v>7.9556616395267386E-7</v>
      </c>
      <c r="BI313" s="5">
        <f t="shared" si="550"/>
        <v>1.6886746326886399E-7</v>
      </c>
      <c r="BJ313" s="8">
        <f t="shared" si="551"/>
        <v>0.45658465640325069</v>
      </c>
      <c r="BK313" s="8">
        <f t="shared" si="552"/>
        <v>0.33034754566668045</v>
      </c>
      <c r="BL313" s="8">
        <f t="shared" si="553"/>
        <v>0.20569895022487997</v>
      </c>
      <c r="BM313" s="8">
        <f t="shared" si="554"/>
        <v>0.23847428193241066</v>
      </c>
      <c r="BN313" s="8">
        <f t="shared" si="555"/>
        <v>0.76140177345308924</v>
      </c>
    </row>
    <row r="314" spans="1:66" x14ac:dyDescent="0.25">
      <c r="A314" t="s">
        <v>196</v>
      </c>
      <c r="B314" t="s">
        <v>198</v>
      </c>
      <c r="C314" t="s">
        <v>302</v>
      </c>
      <c r="D314" s="4" t="s">
        <v>498</v>
      </c>
      <c r="E314">
        <f>VLOOKUP(A314,home!$A$2:$E$405,3,FALSE)</f>
        <v>1.5925925925925899</v>
      </c>
      <c r="F314">
        <f>VLOOKUP(B314,home!$B$2:$E$405,3,FALSE)</f>
        <v>1.1200000000000001</v>
      </c>
      <c r="G314">
        <f>VLOOKUP(C314,away!$B$2:$E$405,4,FALSE)</f>
        <v>0.98</v>
      </c>
      <c r="H314">
        <f>VLOOKUP(A314,away!$A$2:$E$405,3,FALSE)</f>
        <v>1.55555555555556</v>
      </c>
      <c r="I314">
        <f>VLOOKUP(C314,away!$B$2:$E$405,3,FALSE)</f>
        <v>1.05</v>
      </c>
      <c r="J314">
        <f>VLOOKUP(B314,home!$B$2:$E$405,4,FALSE)</f>
        <v>0.21</v>
      </c>
      <c r="K314" s="3">
        <f t="shared" si="556"/>
        <v>1.7480296296296269</v>
      </c>
      <c r="L314" s="3">
        <f t="shared" si="557"/>
        <v>0.34300000000000103</v>
      </c>
      <c r="M314" s="5">
        <f t="shared" si="502"/>
        <v>0.1235598494177827</v>
      </c>
      <c r="N314" s="5">
        <f t="shared" si="503"/>
        <v>0.21598627781485916</v>
      </c>
      <c r="O314" s="5">
        <f t="shared" si="504"/>
        <v>4.2381028350299589E-2</v>
      </c>
      <c r="P314" s="5">
        <f t="shared" si="505"/>
        <v>7.4083293290496899E-2</v>
      </c>
      <c r="Q314" s="5">
        <f t="shared" si="506"/>
        <v>0.18877520660689501</v>
      </c>
      <c r="R314" s="5">
        <f t="shared" si="507"/>
        <v>7.2683463620764003E-3</v>
      </c>
      <c r="S314" s="5">
        <f t="shared" si="508"/>
        <v>1.110460714104736E-2</v>
      </c>
      <c r="T314" s="5">
        <f t="shared" si="509"/>
        <v>6.4749895866165183E-2</v>
      </c>
      <c r="U314" s="5">
        <f t="shared" si="510"/>
        <v>1.2705284799320255E-2</v>
      </c>
      <c r="V314" s="5">
        <f t="shared" si="511"/>
        <v>7.3978172573622471E-4</v>
      </c>
      <c r="W314" s="5">
        <f t="shared" si="512"/>
        <v>0.10999488482943566</v>
      </c>
      <c r="X314" s="5">
        <f t="shared" si="513"/>
        <v>3.7728245496496539E-2</v>
      </c>
      <c r="Y314" s="5">
        <f t="shared" si="514"/>
        <v>6.4703941026491747E-3</v>
      </c>
      <c r="Z314" s="5">
        <f t="shared" si="515"/>
        <v>8.3101426739740439E-4</v>
      </c>
      <c r="AA314" s="5">
        <f t="shared" si="516"/>
        <v>1.4526375620556205E-3</v>
      </c>
      <c r="AB314" s="5">
        <f t="shared" si="517"/>
        <v>1.2696267497930855E-3</v>
      </c>
      <c r="AC314" s="5">
        <f t="shared" si="518"/>
        <v>2.7722125561474609E-5</v>
      </c>
      <c r="AD314" s="5">
        <f t="shared" si="519"/>
        <v>4.8068579447387988E-2</v>
      </c>
      <c r="AE314" s="5">
        <f t="shared" si="520"/>
        <v>1.6487522750454127E-2</v>
      </c>
      <c r="AF314" s="5">
        <f t="shared" si="521"/>
        <v>2.8276101517028911E-3</v>
      </c>
      <c r="AG314" s="5">
        <f t="shared" si="522"/>
        <v>3.2329009401136489E-4</v>
      </c>
      <c r="AH314" s="5">
        <f t="shared" si="523"/>
        <v>7.1259473429327605E-5</v>
      </c>
      <c r="AI314" s="5">
        <f t="shared" si="524"/>
        <v>1.2456367094626977E-4</v>
      </c>
      <c r="AJ314" s="5">
        <f t="shared" si="525"/>
        <v>1.0887049379475734E-4</v>
      </c>
      <c r="AK314" s="5">
        <f t="shared" si="526"/>
        <v>6.3436282981881424E-5</v>
      </c>
      <c r="AL314" s="5">
        <f t="shared" si="527"/>
        <v>6.648588091630125E-7</v>
      </c>
      <c r="AM314" s="5">
        <f t="shared" si="528"/>
        <v>1.680506022564798E-2</v>
      </c>
      <c r="AN314" s="5">
        <f t="shared" si="529"/>
        <v>5.764135657397273E-3</v>
      </c>
      <c r="AO314" s="5">
        <f t="shared" si="530"/>
        <v>9.8854926524363524E-4</v>
      </c>
      <c r="AP314" s="5">
        <f t="shared" si="531"/>
        <v>1.1302413265952264E-4</v>
      </c>
      <c r="AQ314" s="5">
        <f t="shared" si="532"/>
        <v>9.6918193755540898E-6</v>
      </c>
      <c r="AR314" s="5">
        <f t="shared" si="533"/>
        <v>4.8883998772518872E-6</v>
      </c>
      <c r="AS314" s="5">
        <f t="shared" si="534"/>
        <v>8.5450678269141295E-6</v>
      </c>
      <c r="AT314" s="5">
        <f t="shared" si="535"/>
        <v>7.4685158743203753E-6</v>
      </c>
      <c r="AU314" s="5">
        <f t="shared" si="536"/>
        <v>4.3517290125570783E-6</v>
      </c>
      <c r="AV314" s="5">
        <f t="shared" si="537"/>
        <v>1.9017378135171636E-6</v>
      </c>
      <c r="AW314" s="5">
        <f t="shared" si="538"/>
        <v>1.1073115666457389E-8</v>
      </c>
      <c r="AX314" s="5">
        <f t="shared" si="539"/>
        <v>4.8959572003571677E-3</v>
      </c>
      <c r="AY314" s="5">
        <f t="shared" si="540"/>
        <v>1.6793133197225134E-3</v>
      </c>
      <c r="AZ314" s="5">
        <f t="shared" si="541"/>
        <v>2.8800223433241186E-4</v>
      </c>
      <c r="BA314" s="5">
        <f t="shared" si="542"/>
        <v>3.2928255458672527E-5</v>
      </c>
      <c r="BB314" s="5">
        <f t="shared" si="543"/>
        <v>2.8235979055811759E-6</v>
      </c>
      <c r="BC314" s="5">
        <f t="shared" si="544"/>
        <v>1.9369881632286923E-7</v>
      </c>
      <c r="BD314" s="5">
        <f t="shared" si="545"/>
        <v>2.7945352631623367E-7</v>
      </c>
      <c r="BE314" s="5">
        <f t="shared" si="546"/>
        <v>4.8849304410525912E-7</v>
      </c>
      <c r="BF314" s="5">
        <f t="shared" si="547"/>
        <v>4.2695015748198269E-7</v>
      </c>
      <c r="BG314" s="5">
        <f t="shared" si="548"/>
        <v>2.4877384188451366E-7</v>
      </c>
      <c r="BH314" s="5">
        <f t="shared" si="549"/>
        <v>1.0871601167273149E-7</v>
      </c>
      <c r="BI314" s="5">
        <f t="shared" si="550"/>
        <v>3.800776192381899E-8</v>
      </c>
      <c r="BJ314" s="8">
        <f t="shared" si="551"/>
        <v>0.72199158656697382</v>
      </c>
      <c r="BK314" s="8">
        <f t="shared" si="552"/>
        <v>0.21119523187915634</v>
      </c>
      <c r="BL314" s="8">
        <f t="shared" si="553"/>
        <v>6.5473799589445131E-2</v>
      </c>
      <c r="BM314" s="8">
        <f t="shared" si="554"/>
        <v>0.34575832821395602</v>
      </c>
      <c r="BN314" s="8">
        <f t="shared" si="555"/>
        <v>0.6520540018424098</v>
      </c>
    </row>
    <row r="315" spans="1:66" x14ac:dyDescent="0.25">
      <c r="A315" t="s">
        <v>196</v>
      </c>
      <c r="B315" t="s">
        <v>200</v>
      </c>
      <c r="C315" t="s">
        <v>300</v>
      </c>
      <c r="D315" s="4" t="s">
        <v>498</v>
      </c>
      <c r="E315">
        <f>VLOOKUP(A315,home!$A$2:$E$405,3,FALSE)</f>
        <v>1.5925925925925899</v>
      </c>
      <c r="F315">
        <f>VLOOKUP(B315,home!$B$2:$E$405,3,FALSE)</f>
        <v>1.47</v>
      </c>
      <c r="G315">
        <f>VLOOKUP(C315,away!$B$2:$E$405,4,FALSE)</f>
        <v>1.1200000000000001</v>
      </c>
      <c r="H315">
        <f>VLOOKUP(A315,away!$A$2:$E$405,3,FALSE)</f>
        <v>1.55555555555556</v>
      </c>
      <c r="I315">
        <f>VLOOKUP(C315,away!$B$2:$E$405,3,FALSE)</f>
        <v>0.42</v>
      </c>
      <c r="J315">
        <f>VLOOKUP(B315,home!$B$2:$E$405,4,FALSE)</f>
        <v>0.43</v>
      </c>
      <c r="K315" s="3">
        <f t="shared" si="556"/>
        <v>2.6220444444444402</v>
      </c>
      <c r="L315" s="3">
        <f t="shared" si="557"/>
        <v>0.28093333333333415</v>
      </c>
      <c r="M315" s="5">
        <f t="shared" si="502"/>
        <v>5.485961684236057E-2</v>
      </c>
      <c r="N315" s="5">
        <f t="shared" si="503"/>
        <v>0.14384435356586217</v>
      </c>
      <c r="O315" s="5">
        <f t="shared" si="504"/>
        <v>1.5411895024913871E-2</v>
      </c>
      <c r="P315" s="5">
        <f t="shared" si="505"/>
        <v>4.0410673728436326E-2</v>
      </c>
      <c r="Q315" s="5">
        <f t="shared" si="506"/>
        <v>0.18858314406603538</v>
      </c>
      <c r="R315" s="5">
        <f t="shared" si="507"/>
        <v>2.1648575211662413E-3</v>
      </c>
      <c r="S315" s="5">
        <f t="shared" si="508"/>
        <v>7.4418244474739681E-3</v>
      </c>
      <c r="T315" s="5">
        <f t="shared" si="509"/>
        <v>5.2979291272951687E-2</v>
      </c>
      <c r="U315" s="5">
        <f t="shared" si="510"/>
        <v>5.6763526363877046E-3</v>
      </c>
      <c r="V315" s="5">
        <f t="shared" si="511"/>
        <v>6.0908826524601746E-4</v>
      </c>
      <c r="W315" s="5">
        <f t="shared" si="512"/>
        <v>0.16482446173807117</v>
      </c>
      <c r="X315" s="5">
        <f t="shared" si="513"/>
        <v>4.6304685450948915E-2</v>
      </c>
      <c r="Y315" s="5">
        <f t="shared" si="514"/>
        <v>6.5042648163433098E-3</v>
      </c>
      <c r="Z315" s="5">
        <f t="shared" si="515"/>
        <v>2.0272687987099035E-4</v>
      </c>
      <c r="AA315" s="5">
        <f t="shared" si="516"/>
        <v>5.3155888910528571E-4</v>
      </c>
      <c r="AB315" s="5">
        <f t="shared" si="517"/>
        <v>6.9688551603678639E-4</v>
      </c>
      <c r="AC315" s="5">
        <f t="shared" si="518"/>
        <v>2.8041650415418069E-5</v>
      </c>
      <c r="AD315" s="5">
        <f t="shared" si="519"/>
        <v>0.10804426605221372</v>
      </c>
      <c r="AE315" s="5">
        <f t="shared" si="520"/>
        <v>3.0353235809601989E-2</v>
      </c>
      <c r="AF315" s="5">
        <f t="shared" si="521"/>
        <v>4.2636178567221046E-3</v>
      </c>
      <c r="AG315" s="5">
        <f t="shared" si="522"/>
        <v>3.9926412551615555E-4</v>
      </c>
      <c r="AH315" s="5">
        <f t="shared" si="523"/>
        <v>1.4238184529605927E-5</v>
      </c>
      <c r="AI315" s="5">
        <f t="shared" si="524"/>
        <v>3.7333152644828001E-5</v>
      </c>
      <c r="AJ315" s="5">
        <f t="shared" si="525"/>
        <v>4.8944592742983763E-5</v>
      </c>
      <c r="AK315" s="5">
        <f t="shared" si="526"/>
        <v>4.2778299162445402E-5</v>
      </c>
      <c r="AL315" s="5">
        <f t="shared" si="527"/>
        <v>8.2624126887399582E-7</v>
      </c>
      <c r="AM315" s="5">
        <f t="shared" si="528"/>
        <v>5.6659373511256765E-2</v>
      </c>
      <c r="AN315" s="5">
        <f t="shared" si="529"/>
        <v>1.5917506665095778E-2</v>
      </c>
      <c r="AO315" s="5">
        <f t="shared" si="530"/>
        <v>2.2358791028904601E-3</v>
      </c>
      <c r="AP315" s="5">
        <f t="shared" si="531"/>
        <v>2.0937765643512055E-4</v>
      </c>
      <c r="AQ315" s="5">
        <f t="shared" si="532"/>
        <v>1.4705290736960007E-5</v>
      </c>
      <c r="AR315" s="5">
        <f t="shared" si="533"/>
        <v>7.9999612810346116E-7</v>
      </c>
      <c r="AS315" s="5">
        <f t="shared" si="534"/>
        <v>2.097625403270743E-6</v>
      </c>
      <c r="AT315" s="5">
        <f t="shared" si="535"/>
        <v>2.7500335175857909E-6</v>
      </c>
      <c r="AU315" s="5">
        <f t="shared" si="536"/>
        <v>2.4035700356072743E-6</v>
      </c>
      <c r="AV315" s="5">
        <f t="shared" si="537"/>
        <v>1.5755668646742955E-6</v>
      </c>
      <c r="AW315" s="5">
        <f t="shared" si="538"/>
        <v>1.6906266221583367E-8</v>
      </c>
      <c r="AX315" s="5">
        <f t="shared" si="539"/>
        <v>2.4760565923482202E-2</v>
      </c>
      <c r="AY315" s="5">
        <f t="shared" si="540"/>
        <v>6.9560683201036191E-3</v>
      </c>
      <c r="AZ315" s="5">
        <f t="shared" si="541"/>
        <v>9.770957300305578E-4</v>
      </c>
      <c r="BA315" s="5">
        <f t="shared" si="542"/>
        <v>9.1499586807750719E-5</v>
      </c>
      <c r="BB315" s="5">
        <f t="shared" si="543"/>
        <v>6.426320980131042E-6</v>
      </c>
      <c r="BC315" s="5">
        <f t="shared" si="544"/>
        <v>3.6107355480363079E-7</v>
      </c>
      <c r="BD315" s="5">
        <f t="shared" si="545"/>
        <v>3.7457596486977691E-8</v>
      </c>
      <c r="BE315" s="5">
        <f t="shared" si="546"/>
        <v>9.821548277092145E-8</v>
      </c>
      <c r="BF315" s="5">
        <f t="shared" si="547"/>
        <v>1.2876268047896161E-7</v>
      </c>
      <c r="BG315" s="5">
        <f t="shared" si="548"/>
        <v>1.1254049033387861E-7</v>
      </c>
      <c r="BH315" s="5">
        <f t="shared" si="549"/>
        <v>7.3771541863749933E-8</v>
      </c>
      <c r="BI315" s="5">
        <f t="shared" si="550"/>
        <v>3.8686452300389169E-8</v>
      </c>
      <c r="BJ315" s="8">
        <f t="shared" si="551"/>
        <v>0.85392944393564096</v>
      </c>
      <c r="BK315" s="8">
        <f t="shared" si="552"/>
        <v>0.11030613949530479</v>
      </c>
      <c r="BL315" s="8">
        <f t="shared" si="553"/>
        <v>2.4634960042883236E-2</v>
      </c>
      <c r="BM315" s="8">
        <f t="shared" si="554"/>
        <v>0.53684267819108789</v>
      </c>
      <c r="BN315" s="8">
        <f t="shared" si="555"/>
        <v>0.44527454074877454</v>
      </c>
    </row>
    <row r="316" spans="1:66" x14ac:dyDescent="0.25">
      <c r="A316" t="s">
        <v>196</v>
      </c>
      <c r="B316" t="s">
        <v>202</v>
      </c>
      <c r="C316" t="s">
        <v>305</v>
      </c>
      <c r="D316" s="4" t="s">
        <v>498</v>
      </c>
      <c r="E316">
        <f>VLOOKUP(A316,home!$A$2:$E$405,3,FALSE)</f>
        <v>1.5925925925925899</v>
      </c>
      <c r="F316">
        <f>VLOOKUP(B316,home!$B$2:$E$405,3,FALSE)</f>
        <v>0.98</v>
      </c>
      <c r="G316">
        <f>VLOOKUP(C316,away!$B$2:$E$405,4,FALSE)</f>
        <v>1</v>
      </c>
      <c r="H316">
        <f>VLOOKUP(A316,away!$A$2:$E$405,3,FALSE)</f>
        <v>1.55555555555556</v>
      </c>
      <c r="I316">
        <f>VLOOKUP(C316,away!$B$2:$E$405,3,FALSE)</f>
        <v>0.82</v>
      </c>
      <c r="J316">
        <f>VLOOKUP(B316,home!$B$2:$E$405,4,FALSE)</f>
        <v>0.64</v>
      </c>
      <c r="K316" s="3">
        <f t="shared" si="556"/>
        <v>1.5607407407407381</v>
      </c>
      <c r="L316" s="3">
        <f t="shared" si="557"/>
        <v>0.81635555555555783</v>
      </c>
      <c r="M316" s="5">
        <f t="shared" si="502"/>
        <v>9.2819707512835192E-2</v>
      </c>
      <c r="N316" s="5">
        <f t="shared" si="503"/>
        <v>0.14486749905892105</v>
      </c>
      <c r="O316" s="5">
        <f t="shared" si="504"/>
        <v>7.5773883893144947E-2</v>
      </c>
      <c r="P316" s="5">
        <f t="shared" si="505"/>
        <v>0.11826338767618973</v>
      </c>
      <c r="Q316" s="5">
        <f t="shared" si="506"/>
        <v>0.11305030389523932</v>
      </c>
      <c r="R316" s="5">
        <f t="shared" si="507"/>
        <v>3.0929215541095338E-2</v>
      </c>
      <c r="S316" s="5">
        <f t="shared" si="508"/>
        <v>3.7670418382633665E-2</v>
      </c>
      <c r="T316" s="5">
        <f t="shared" si="509"/>
        <v>9.2289243642122737E-2</v>
      </c>
      <c r="U316" s="5">
        <f t="shared" si="510"/>
        <v>4.8272486774139083E-2</v>
      </c>
      <c r="V316" s="5">
        <f t="shared" si="511"/>
        <v>5.3329566562546659E-3</v>
      </c>
      <c r="W316" s="5">
        <f t="shared" si="512"/>
        <v>5.8814071680807135E-2</v>
      </c>
      <c r="X316" s="5">
        <f t="shared" si="513"/>
        <v>4.8013194161469708E-2</v>
      </c>
      <c r="Y316" s="5">
        <f t="shared" si="514"/>
        <v>1.9597918896841732E-2</v>
      </c>
      <c r="Z316" s="5">
        <f t="shared" si="515"/>
        <v>8.4164123119828266E-3</v>
      </c>
      <c r="AA316" s="5">
        <f t="shared" si="516"/>
        <v>1.3135837586183542E-2</v>
      </c>
      <c r="AB316" s="5">
        <f t="shared" si="517"/>
        <v>1.0250818442255068E-2</v>
      </c>
      <c r="AC316" s="5">
        <f t="shared" si="518"/>
        <v>4.2467646243912505E-4</v>
      </c>
      <c r="AD316" s="5">
        <f t="shared" si="519"/>
        <v>2.2948379450270451E-2</v>
      </c>
      <c r="AE316" s="5">
        <f t="shared" si="520"/>
        <v>1.8734037055225281E-2</v>
      </c>
      <c r="AF316" s="5">
        <f t="shared" si="521"/>
        <v>7.6468176140084198E-3</v>
      </c>
      <c r="AG316" s="5">
        <f t="shared" si="522"/>
        <v>2.0808406805052893E-3</v>
      </c>
      <c r="AH316" s="5">
        <f t="shared" si="523"/>
        <v>1.7176962371833438E-3</v>
      </c>
      <c r="AI316" s="5">
        <f t="shared" si="524"/>
        <v>2.6808784975891104E-3</v>
      </c>
      <c r="AJ316" s="5">
        <f t="shared" si="525"/>
        <v>2.0920781460815729E-3</v>
      </c>
      <c r="AK316" s="5">
        <f t="shared" si="526"/>
        <v>1.0883971984676217E-3</v>
      </c>
      <c r="AL316" s="5">
        <f t="shared" si="527"/>
        <v>2.1643540347267787E-5</v>
      </c>
      <c r="AM316" s="5">
        <f t="shared" si="528"/>
        <v>7.1632941484029251E-3</v>
      </c>
      <c r="AN316" s="5">
        <f t="shared" si="529"/>
        <v>5.8477949741273464E-3</v>
      </c>
      <c r="AO316" s="5">
        <f t="shared" si="530"/>
        <v>2.3869399574393642E-3</v>
      </c>
      <c r="AP316" s="5">
        <f t="shared" si="531"/>
        <v>6.495305650110572E-4</v>
      </c>
      <c r="AQ316" s="5">
        <f t="shared" si="532"/>
        <v>1.3256197131247921E-4</v>
      </c>
      <c r="AR316" s="5">
        <f t="shared" si="533"/>
        <v>2.8045017319630009E-4</v>
      </c>
      <c r="AS316" s="5">
        <f t="shared" si="534"/>
        <v>4.377100110552617E-4</v>
      </c>
      <c r="AT316" s="5">
        <f t="shared" si="535"/>
        <v>3.4157592344201296E-4</v>
      </c>
      <c r="AU316" s="5">
        <f t="shared" si="536"/>
        <v>1.7770381992402969E-4</v>
      </c>
      <c r="AV316" s="5">
        <f t="shared" si="537"/>
        <v>6.9337397885172215E-5</v>
      </c>
      <c r="AW316" s="5">
        <f t="shared" si="538"/>
        <v>7.6601261358096218E-7</v>
      </c>
      <c r="AX316" s="5">
        <f t="shared" si="539"/>
        <v>1.8633408358870304E-3</v>
      </c>
      <c r="AY316" s="5">
        <f t="shared" si="540"/>
        <v>1.5211486432699143E-3</v>
      </c>
      <c r="AZ316" s="5">
        <f t="shared" si="541"/>
        <v>6.2089907287959684E-4</v>
      </c>
      <c r="BA316" s="5">
        <f t="shared" si="542"/>
        <v>1.6895813586151803E-4</v>
      </c>
      <c r="BB316" s="5">
        <f t="shared" si="543"/>
        <v>3.4482478216715237E-5</v>
      </c>
      <c r="BC316" s="5">
        <f t="shared" si="544"/>
        <v>5.6299925323077998E-6</v>
      </c>
      <c r="BD316" s="5">
        <f t="shared" si="545"/>
        <v>3.8157842824219644E-5</v>
      </c>
      <c r="BE316" s="5">
        <f t="shared" si="546"/>
        <v>5.9554499874541221E-5</v>
      </c>
      <c r="BF316" s="5">
        <f t="shared" si="547"/>
        <v>4.647456712431784E-5</v>
      </c>
      <c r="BG316" s="5">
        <f t="shared" si="548"/>
        <v>2.4178250106404331E-5</v>
      </c>
      <c r="BH316" s="5">
        <f t="shared" si="549"/>
        <v>9.4339949952210819E-6</v>
      </c>
      <c r="BI316" s="5">
        <f t="shared" si="550"/>
        <v>2.9448040673971528E-6</v>
      </c>
      <c r="BJ316" s="8">
        <f t="shared" si="551"/>
        <v>0.5484368869103512</v>
      </c>
      <c r="BK316" s="8">
        <f t="shared" si="552"/>
        <v>0.25605393887396954</v>
      </c>
      <c r="BL316" s="8">
        <f t="shared" si="553"/>
        <v>0.18742881360063443</v>
      </c>
      <c r="BM316" s="8">
        <f t="shared" si="554"/>
        <v>0.42311167148885631</v>
      </c>
      <c r="BN316" s="8">
        <f t="shared" si="555"/>
        <v>0.57570399757742552</v>
      </c>
    </row>
    <row r="317" spans="1:66" x14ac:dyDescent="0.25">
      <c r="A317" t="s">
        <v>213</v>
      </c>
      <c r="B317" t="s">
        <v>221</v>
      </c>
      <c r="C317" t="s">
        <v>314</v>
      </c>
      <c r="D317" s="4" t="s">
        <v>498</v>
      </c>
      <c r="E317">
        <f>VLOOKUP(A317,home!$A$2:$E$405,3,FALSE)</f>
        <v>1.29285714285714</v>
      </c>
      <c r="F317">
        <f>VLOOKUP(B317,home!$B$2:$E$405,3,FALSE)</f>
        <v>1.25</v>
      </c>
      <c r="G317">
        <f>VLOOKUP(C317,away!$B$2:$E$405,4,FALSE)</f>
        <v>1.05</v>
      </c>
      <c r="H317">
        <f>VLOOKUP(A317,away!$A$2:$E$405,3,FALSE)</f>
        <v>1.1785714285714299</v>
      </c>
      <c r="I317">
        <f>VLOOKUP(C317,away!$B$2:$E$405,3,FALSE)</f>
        <v>0.63</v>
      </c>
      <c r="J317">
        <f>VLOOKUP(B317,home!$B$2:$E$405,4,FALSE)</f>
        <v>0.91</v>
      </c>
      <c r="K317" s="3">
        <f t="shared" si="556"/>
        <v>1.6968749999999964</v>
      </c>
      <c r="L317" s="3">
        <f t="shared" si="557"/>
        <v>0.6756750000000008</v>
      </c>
      <c r="M317" s="5">
        <f t="shared" si="502"/>
        <v>9.3242654097085778E-2</v>
      </c>
      <c r="N317" s="5">
        <f t="shared" si="503"/>
        <v>0.15822112867099208</v>
      </c>
      <c r="O317" s="5">
        <f t="shared" si="504"/>
        <v>6.3001730307048504E-2</v>
      </c>
      <c r="P317" s="5">
        <f t="shared" si="505"/>
        <v>0.10690606111477272</v>
      </c>
      <c r="Q317" s="5">
        <f t="shared" si="506"/>
        <v>0.13424073885679458</v>
      </c>
      <c r="R317" s="5">
        <f t="shared" si="507"/>
        <v>2.1284347062607522E-2</v>
      </c>
      <c r="S317" s="5">
        <f t="shared" si="508"/>
        <v>3.0642912339173531E-2</v>
      </c>
      <c r="T317" s="5">
        <f t="shared" si="509"/>
        <v>9.0703111227064787E-2</v>
      </c>
      <c r="U317" s="5">
        <f t="shared" si="510"/>
        <v>3.6116876421862058E-2</v>
      </c>
      <c r="V317" s="5">
        <f t="shared" si="511"/>
        <v>3.9036891800557937E-3</v>
      </c>
      <c r="W317" s="5">
        <f t="shared" si="512"/>
        <v>7.5929917915874279E-2</v>
      </c>
      <c r="X317" s="5">
        <f t="shared" si="513"/>
        <v>5.1303947287808419E-2</v>
      </c>
      <c r="Y317" s="5">
        <f t="shared" si="514"/>
        <v>1.7332397291844992E-2</v>
      </c>
      <c r="Z317" s="5">
        <f t="shared" si="515"/>
        <v>4.7937670671757849E-3</v>
      </c>
      <c r="AA317" s="5">
        <f t="shared" si="516"/>
        <v>8.134423492113893E-3</v>
      </c>
      <c r="AB317" s="5">
        <f t="shared" si="517"/>
        <v>6.9015499315903672E-3</v>
      </c>
      <c r="AC317" s="5">
        <f t="shared" si="518"/>
        <v>2.7973251492122419E-4</v>
      </c>
      <c r="AD317" s="5">
        <f t="shared" si="519"/>
        <v>3.2210894865874723E-2</v>
      </c>
      <c r="AE317" s="5">
        <f t="shared" si="520"/>
        <v>2.1764096388499927E-2</v>
      </c>
      <c r="AF317" s="5">
        <f t="shared" si="521"/>
        <v>7.3527279136498518E-3</v>
      </c>
      <c r="AG317" s="5">
        <f t="shared" si="522"/>
        <v>1.6560181443517901E-3</v>
      </c>
      <c r="AH317" s="5">
        <f t="shared" si="523"/>
        <v>8.0975714077850044E-4</v>
      </c>
      <c r="AI317" s="5">
        <f t="shared" si="524"/>
        <v>1.374056648258515E-3</v>
      </c>
      <c r="AJ317" s="5">
        <f t="shared" si="525"/>
        <v>1.1658011875068314E-3</v>
      </c>
      <c r="AK317" s="5">
        <f t="shared" si="526"/>
        <v>6.594062966835502E-4</v>
      </c>
      <c r="AL317" s="5">
        <f t="shared" si="527"/>
        <v>1.2828936123941639E-5</v>
      </c>
      <c r="AM317" s="5">
        <f t="shared" si="528"/>
        <v>1.0931572445106209E-2</v>
      </c>
      <c r="AN317" s="5">
        <f t="shared" si="529"/>
        <v>7.3861902118471474E-3</v>
      </c>
      <c r="AO317" s="5">
        <f t="shared" si="530"/>
        <v>2.495332035694913E-3</v>
      </c>
      <c r="AP317" s="5">
        <f t="shared" si="531"/>
        <v>5.6201115773938748E-4</v>
      </c>
      <c r="AQ317" s="5">
        <f t="shared" si="532"/>
        <v>9.4934222251390248E-5</v>
      </c>
      <c r="AR317" s="5">
        <f t="shared" si="533"/>
        <v>1.094265312191028E-4</v>
      </c>
      <c r="AS317" s="5">
        <f t="shared" si="534"/>
        <v>1.8568314516241466E-4</v>
      </c>
      <c r="AT317" s="5">
        <f t="shared" si="535"/>
        <v>1.5754054347373589E-4</v>
      </c>
      <c r="AU317" s="5">
        <f t="shared" si="536"/>
        <v>8.9108869902331675E-5</v>
      </c>
      <c r="AV317" s="5">
        <f t="shared" si="537"/>
        <v>3.7801653403879681E-5</v>
      </c>
      <c r="AW317" s="5">
        <f t="shared" si="538"/>
        <v>4.085788141181015E-7</v>
      </c>
      <c r="AX317" s="5">
        <f t="shared" si="539"/>
        <v>3.0915853321315909E-3</v>
      </c>
      <c r="AY317" s="5">
        <f t="shared" si="540"/>
        <v>2.0889069192880153E-3</v>
      </c>
      <c r="AZ317" s="5">
        <f t="shared" si="541"/>
        <v>7.0571109134496559E-4</v>
      </c>
      <c r="BA317" s="5">
        <f t="shared" si="542"/>
        <v>1.5894378054817006E-4</v>
      </c>
      <c r="BB317" s="5">
        <f t="shared" si="543"/>
        <v>2.6848584730471227E-5</v>
      </c>
      <c r="BC317" s="5">
        <f t="shared" si="544"/>
        <v>3.6281834975522341E-6</v>
      </c>
      <c r="BD317" s="5">
        <f t="shared" si="545"/>
        <v>1.2322795246911229E-5</v>
      </c>
      <c r="BE317" s="5">
        <f t="shared" si="546"/>
        <v>2.0910243184602448E-5</v>
      </c>
      <c r="BF317" s="5">
        <f t="shared" si="547"/>
        <v>1.7741034451936104E-5</v>
      </c>
      <c r="BG317" s="5">
        <f t="shared" si="548"/>
        <v>1.0034772611876338E-5</v>
      </c>
      <c r="BH317" s="5">
        <f t="shared" si="549"/>
        <v>4.2569386939444057E-6</v>
      </c>
      <c r="BI317" s="5">
        <f t="shared" si="550"/>
        <v>1.4446985692573795E-6</v>
      </c>
      <c r="BJ317" s="8">
        <f t="shared" si="551"/>
        <v>0.61826064252693524</v>
      </c>
      <c r="BK317" s="8">
        <f t="shared" si="552"/>
        <v>0.23707678510142102</v>
      </c>
      <c r="BL317" s="8">
        <f t="shared" si="553"/>
        <v>0.14009421971436964</v>
      </c>
      <c r="BM317" s="8">
        <f t="shared" si="554"/>
        <v>0.42124025596012665</v>
      </c>
      <c r="BN317" s="8">
        <f t="shared" si="555"/>
        <v>0.57689666010930118</v>
      </c>
    </row>
    <row r="318" spans="1:66" x14ac:dyDescent="0.25">
      <c r="A318" t="s">
        <v>213</v>
      </c>
      <c r="B318" t="s">
        <v>315</v>
      </c>
      <c r="C318" t="s">
        <v>220</v>
      </c>
      <c r="D318" s="4" t="s">
        <v>498</v>
      </c>
      <c r="E318">
        <f>VLOOKUP(A318,home!$A$2:$E$405,3,FALSE)</f>
        <v>1.29285714285714</v>
      </c>
      <c r="F318">
        <f>VLOOKUP(B318,home!$B$2:$E$405,3,FALSE)</f>
        <v>2.4500000000000002</v>
      </c>
      <c r="G318">
        <f>VLOOKUP(C318,away!$B$2:$E$405,4,FALSE)</f>
        <v>1.49</v>
      </c>
      <c r="H318">
        <f>VLOOKUP(A318,away!$A$2:$E$405,3,FALSE)</f>
        <v>1.1785714285714299</v>
      </c>
      <c r="I318">
        <f>VLOOKUP(C318,away!$B$2:$E$405,3,FALSE)</f>
        <v>0.48</v>
      </c>
      <c r="J318">
        <f>VLOOKUP(B318,home!$B$2:$E$405,4,FALSE)</f>
        <v>7.0000000000000007E-2</v>
      </c>
      <c r="K318" s="3">
        <f t="shared" si="556"/>
        <v>4.7195749999999901</v>
      </c>
      <c r="L318" s="3">
        <f t="shared" si="557"/>
        <v>3.9600000000000052E-2</v>
      </c>
      <c r="M318" s="5">
        <f t="shared" si="502"/>
        <v>8.572678941036813E-3</v>
      </c>
      <c r="N318" s="5">
        <f t="shared" si="503"/>
        <v>4.0459401213143738E-2</v>
      </c>
      <c r="O318" s="5">
        <f t="shared" si="504"/>
        <v>3.3947808606505828E-4</v>
      </c>
      <c r="P318" s="5">
        <f t="shared" si="505"/>
        <v>1.6021922880404941E-3</v>
      </c>
      <c r="Q318" s="5">
        <f t="shared" si="506"/>
        <v>9.5475589240261227E-2</v>
      </c>
      <c r="R318" s="5">
        <f t="shared" si="507"/>
        <v>6.721666104088162E-6</v>
      </c>
      <c r="S318" s="5">
        <f t="shared" si="508"/>
        <v>7.4860500011504204E-5</v>
      </c>
      <c r="T318" s="5">
        <f t="shared" si="509"/>
        <v>3.7808333339143497E-3</v>
      </c>
      <c r="U318" s="5">
        <f t="shared" si="510"/>
        <v>3.1723407303201821E-5</v>
      </c>
      <c r="V318" s="5">
        <f t="shared" si="511"/>
        <v>1.5545628751038969E-6</v>
      </c>
      <c r="W318" s="5">
        <f t="shared" si="512"/>
        <v>0.15020140136286836</v>
      </c>
      <c r="X318" s="5">
        <f t="shared" si="513"/>
        <v>5.9479754939695947E-3</v>
      </c>
      <c r="Y318" s="5">
        <f t="shared" si="514"/>
        <v>1.1776991478059812E-4</v>
      </c>
      <c r="Z318" s="5">
        <f t="shared" si="515"/>
        <v>8.8725992573963839E-8</v>
      </c>
      <c r="AA318" s="5">
        <f t="shared" si="516"/>
        <v>4.1874897640226448E-7</v>
      </c>
      <c r="AB318" s="5">
        <f t="shared" si="517"/>
        <v>9.8815860015185658E-7</v>
      </c>
      <c r="AC318" s="5">
        <f t="shared" si="518"/>
        <v>1.8158768301139462E-8</v>
      </c>
      <c r="AD318" s="5">
        <f t="shared" si="519"/>
        <v>0.17722169470928945</v>
      </c>
      <c r="AE318" s="5">
        <f t="shared" si="520"/>
        <v>7.0179791104878712E-3</v>
      </c>
      <c r="AF318" s="5">
        <f t="shared" si="521"/>
        <v>1.3895598638766001E-4</v>
      </c>
      <c r="AG318" s="5">
        <f t="shared" si="522"/>
        <v>1.8342190203171142E-6</v>
      </c>
      <c r="AH318" s="5">
        <f t="shared" si="523"/>
        <v>8.7838732648224353E-10</v>
      </c>
      <c r="AI318" s="5">
        <f t="shared" si="524"/>
        <v>4.1456148663824254E-9</v>
      </c>
      <c r="AJ318" s="5">
        <f t="shared" si="525"/>
        <v>9.782770141503397E-9</v>
      </c>
      <c r="AK318" s="5">
        <f t="shared" si="526"/>
        <v>1.5390172463528605E-8</v>
      </c>
      <c r="AL318" s="5">
        <f t="shared" si="527"/>
        <v>1.3575144354528282E-10</v>
      </c>
      <c r="AM318" s="5">
        <f t="shared" si="528"/>
        <v>0.16728221596151857</v>
      </c>
      <c r="AN318" s="5">
        <f t="shared" si="529"/>
        <v>6.6243757520761445E-3</v>
      </c>
      <c r="AO318" s="5">
        <f t="shared" si="530"/>
        <v>1.3116263989110781E-4</v>
      </c>
      <c r="AP318" s="5">
        <f t="shared" si="531"/>
        <v>1.7313468465626251E-6</v>
      </c>
      <c r="AQ318" s="5">
        <f t="shared" si="532"/>
        <v>1.7140333780970019E-8</v>
      </c>
      <c r="AR318" s="5">
        <f t="shared" si="533"/>
        <v>6.9568276257393833E-12</v>
      </c>
      <c r="AS318" s="5">
        <f t="shared" si="534"/>
        <v>3.283326974174888E-11</v>
      </c>
      <c r="AT318" s="5">
        <f t="shared" si="535"/>
        <v>7.747953952070708E-11</v>
      </c>
      <c r="AU318" s="5">
        <f t="shared" si="536"/>
        <v>1.2189016591114683E-10</v>
      </c>
      <c r="AV318" s="5">
        <f t="shared" si="537"/>
        <v>1.4381744494502485E-10</v>
      </c>
      <c r="AW318" s="5">
        <f t="shared" si="538"/>
        <v>7.0475803108724938E-13</v>
      </c>
      <c r="AX318" s="5">
        <f t="shared" si="539"/>
        <v>0.13158349406609707</v>
      </c>
      <c r="AY318" s="5">
        <f t="shared" si="540"/>
        <v>5.210706365017451E-3</v>
      </c>
      <c r="AZ318" s="5">
        <f t="shared" si="541"/>
        <v>1.0317198602734565E-4</v>
      </c>
      <c r="BA318" s="5">
        <f t="shared" si="542"/>
        <v>1.361870215560964E-6</v>
      </c>
      <c r="BB318" s="5">
        <f t="shared" si="543"/>
        <v>1.3482515134053568E-8</v>
      </c>
      <c r="BC318" s="5">
        <f t="shared" si="544"/>
        <v>1.0678151986170449E-10</v>
      </c>
      <c r="BD318" s="5">
        <f t="shared" si="545"/>
        <v>4.5915062329879915E-14</v>
      </c>
      <c r="BE318" s="5">
        <f t="shared" si="546"/>
        <v>2.1669958029554254E-13</v>
      </c>
      <c r="BF318" s="5">
        <f t="shared" si="547"/>
        <v>5.113649608366665E-13</v>
      </c>
      <c r="BG318" s="5">
        <f t="shared" si="548"/>
        <v>8.0447509501356869E-13</v>
      </c>
      <c r="BH318" s="5">
        <f t="shared" si="549"/>
        <v>9.4919513663716364E-13</v>
      </c>
      <c r="BI318" s="5">
        <f t="shared" si="550"/>
        <v>8.9595952739886637E-13</v>
      </c>
      <c r="BJ318" s="8">
        <f t="shared" si="551"/>
        <v>0.7913016853014434</v>
      </c>
      <c r="BK318" s="8">
        <f t="shared" si="552"/>
        <v>1.5462010951501111E-2</v>
      </c>
      <c r="BL318" s="8">
        <f t="shared" si="553"/>
        <v>3.793606503945573E-4</v>
      </c>
      <c r="BM318" s="8">
        <f t="shared" si="554"/>
        <v>0.65547637783036772</v>
      </c>
      <c r="BN318" s="8">
        <f t="shared" si="555"/>
        <v>0.1464560614346514</v>
      </c>
    </row>
    <row r="319" spans="1:66" x14ac:dyDescent="0.25">
      <c r="A319" t="s">
        <v>37</v>
      </c>
      <c r="B319" t="s">
        <v>39</v>
      </c>
      <c r="C319" t="s">
        <v>227</v>
      </c>
      <c r="D319" s="4" t="s">
        <v>498</v>
      </c>
      <c r="E319">
        <f>VLOOKUP(A319,home!$A$2:$E$405,3,FALSE)</f>
        <v>1.81034482758621</v>
      </c>
      <c r="F319">
        <f>VLOOKUP(B319,home!$B$2:$E$405,3,FALSE)</f>
        <v>0.92</v>
      </c>
      <c r="G319">
        <f>VLOOKUP(C319,away!$B$2:$E$405,4,FALSE)</f>
        <v>1.1000000000000001</v>
      </c>
      <c r="H319">
        <f>VLOOKUP(A319,away!$A$2:$E$405,3,FALSE)</f>
        <v>1.3448275862068999</v>
      </c>
      <c r="I319">
        <f>VLOOKUP(C319,away!$B$2:$E$405,3,FALSE)</f>
        <v>0.87</v>
      </c>
      <c r="J319">
        <f>VLOOKUP(B319,home!$B$2:$E$405,4,FALSE)</f>
        <v>0.74</v>
      </c>
      <c r="K319" s="3">
        <f t="shared" si="556"/>
        <v>1.8320689655172449</v>
      </c>
      <c r="L319" s="3">
        <f t="shared" si="557"/>
        <v>0.86580000000000212</v>
      </c>
      <c r="M319" s="5">
        <f t="shared" si="502"/>
        <v>6.7348882713751196E-2</v>
      </c>
      <c r="N319" s="5">
        <f t="shared" si="503"/>
        <v>0.12338779788212441</v>
      </c>
      <c r="O319" s="5">
        <f t="shared" si="504"/>
        <v>5.831066265356593E-2</v>
      </c>
      <c r="P319" s="5">
        <f t="shared" si="505"/>
        <v>0.10682915540634358</v>
      </c>
      <c r="Q319" s="5">
        <f t="shared" si="506"/>
        <v>0.11302747761167729</v>
      </c>
      <c r="R319" s="5">
        <f t="shared" si="507"/>
        <v>2.524268586272875E-2</v>
      </c>
      <c r="S319" s="5">
        <f t="shared" si="508"/>
        <v>4.2363243401298947E-2</v>
      </c>
      <c r="T319" s="5">
        <f t="shared" si="509"/>
        <v>9.7859190116190445E-2</v>
      </c>
      <c r="U319" s="5">
        <f t="shared" si="510"/>
        <v>4.6246341375406244E-2</v>
      </c>
      <c r="V319" s="5">
        <f t="shared" si="511"/>
        <v>7.4663112940634609E-3</v>
      </c>
      <c r="W319" s="5">
        <f t="shared" si="512"/>
        <v>6.902471132768305E-2</v>
      </c>
      <c r="X319" s="5">
        <f t="shared" si="513"/>
        <v>5.9761595067508132E-2</v>
      </c>
      <c r="Y319" s="5">
        <f t="shared" si="514"/>
        <v>2.5870794504724334E-2</v>
      </c>
      <c r="Z319" s="5">
        <f t="shared" si="515"/>
        <v>7.2850391399835353E-3</v>
      </c>
      <c r="AA319" s="5">
        <f t="shared" si="516"/>
        <v>1.3346694120942275E-2</v>
      </c>
      <c r="AB319" s="5">
        <f t="shared" si="517"/>
        <v>1.2226032045614905E-2</v>
      </c>
      <c r="AC319" s="5">
        <f t="shared" si="518"/>
        <v>7.4019391395819243E-4</v>
      </c>
      <c r="AD319" s="5">
        <f t="shared" si="519"/>
        <v>3.1614507869308701E-2</v>
      </c>
      <c r="AE319" s="5">
        <f t="shared" si="520"/>
        <v>2.7371840913247542E-2</v>
      </c>
      <c r="AF319" s="5">
        <f t="shared" si="521"/>
        <v>1.1849269931344889E-2</v>
      </c>
      <c r="AG319" s="5">
        <f t="shared" si="522"/>
        <v>3.4196993021861433E-3</v>
      </c>
      <c r="AH319" s="5">
        <f t="shared" si="523"/>
        <v>1.5768467218494398E-3</v>
      </c>
      <c r="AI319" s="5">
        <f t="shared" si="524"/>
        <v>2.8888919424779622E-3</v>
      </c>
      <c r="AJ319" s="5">
        <f t="shared" si="525"/>
        <v>2.6463246362733524E-3</v>
      </c>
      <c r="AK319" s="5">
        <f t="shared" si="526"/>
        <v>1.6160830796000398E-3</v>
      </c>
      <c r="AL319" s="5">
        <f t="shared" si="527"/>
        <v>4.6963980680216501E-5</v>
      </c>
      <c r="AM319" s="5">
        <f t="shared" si="528"/>
        <v>1.1583991745492236E-2</v>
      </c>
      <c r="AN319" s="5">
        <f t="shared" si="529"/>
        <v>1.0029420053247202E-2</v>
      </c>
      <c r="AO319" s="5">
        <f t="shared" si="530"/>
        <v>4.3417359410507245E-3</v>
      </c>
      <c r="AP319" s="5">
        <f t="shared" si="531"/>
        <v>1.2530249925872422E-3</v>
      </c>
      <c r="AQ319" s="5">
        <f t="shared" si="532"/>
        <v>2.7121725964550917E-4</v>
      </c>
      <c r="AR319" s="5">
        <f t="shared" si="533"/>
        <v>2.7304677835544974E-4</v>
      </c>
      <c r="AS319" s="5">
        <f t="shared" si="534"/>
        <v>5.002405287594853E-4</v>
      </c>
      <c r="AT319" s="5">
        <f t="shared" si="535"/>
        <v>4.5823757401709499E-4</v>
      </c>
      <c r="AU319" s="5">
        <f t="shared" si="536"/>
        <v>2.798409460635437E-4</v>
      </c>
      <c r="AV319" s="5">
        <f t="shared" si="537"/>
        <v>1.2817197814100095E-4</v>
      </c>
      <c r="AW319" s="5">
        <f t="shared" si="538"/>
        <v>2.0692920986080999E-6</v>
      </c>
      <c r="AX319" s="5">
        <f t="shared" si="539"/>
        <v>3.5371119622873769E-3</v>
      </c>
      <c r="AY319" s="5">
        <f t="shared" si="540"/>
        <v>3.0624315369484185E-3</v>
      </c>
      <c r="AZ319" s="5">
        <f t="shared" si="541"/>
        <v>1.3257266123449735E-3</v>
      </c>
      <c r="BA319" s="5">
        <f t="shared" si="542"/>
        <v>3.8260470032276027E-4</v>
      </c>
      <c r="BB319" s="5">
        <f t="shared" si="543"/>
        <v>8.2814787384861654E-5</v>
      </c>
      <c r="BC319" s="5">
        <f t="shared" si="544"/>
        <v>1.4340208583562684E-5</v>
      </c>
      <c r="BD319" s="5">
        <f t="shared" si="545"/>
        <v>3.9400650116691487E-5</v>
      </c>
      <c r="BE319" s="5">
        <f t="shared" si="546"/>
        <v>7.2184708299993891E-5</v>
      </c>
      <c r="BF319" s="5">
        <f t="shared" si="547"/>
        <v>6.6123681930666954E-5</v>
      </c>
      <c r="BG319" s="5">
        <f t="shared" si="548"/>
        <v>4.0381048516969439E-5</v>
      </c>
      <c r="BH319" s="5">
        <f t="shared" si="549"/>
        <v>1.849521644574648E-5</v>
      </c>
      <c r="BI319" s="5">
        <f t="shared" si="550"/>
        <v>6.7769024121552562E-6</v>
      </c>
      <c r="BJ319" s="8">
        <f t="shared" si="551"/>
        <v>0.59907130432588984</v>
      </c>
      <c r="BK319" s="8">
        <f t="shared" si="552"/>
        <v>0.22785718224704402</v>
      </c>
      <c r="BL319" s="8">
        <f t="shared" si="553"/>
        <v>0.16598346245151771</v>
      </c>
      <c r="BM319" s="8">
        <f t="shared" si="554"/>
        <v>0.50298996378939409</v>
      </c>
      <c r="BN319" s="8">
        <f t="shared" si="555"/>
        <v>0.49414666213019121</v>
      </c>
    </row>
    <row r="320" spans="1:66" x14ac:dyDescent="0.25">
      <c r="A320" t="s">
        <v>37</v>
      </c>
      <c r="B320" t="s">
        <v>225</v>
      </c>
      <c r="C320" t="s">
        <v>230</v>
      </c>
      <c r="D320" s="4" t="s">
        <v>498</v>
      </c>
      <c r="E320">
        <f>VLOOKUP(A320,home!$A$2:$E$405,3,FALSE)</f>
        <v>1.81034482758621</v>
      </c>
      <c r="F320">
        <f>VLOOKUP(B320,home!$B$2:$E$405,3,FALSE)</f>
        <v>2.13</v>
      </c>
      <c r="G320">
        <f>VLOOKUP(C320,away!$B$2:$E$405,4,FALSE)</f>
        <v>0.83</v>
      </c>
      <c r="H320">
        <f>VLOOKUP(A320,away!$A$2:$E$405,3,FALSE)</f>
        <v>1.3448275862068999</v>
      </c>
      <c r="I320">
        <f>VLOOKUP(C320,away!$B$2:$E$405,3,FALSE)</f>
        <v>1.29</v>
      </c>
      <c r="J320">
        <f>VLOOKUP(B320,home!$B$2:$E$405,4,FALSE)</f>
        <v>1.17</v>
      </c>
      <c r="K320" s="3">
        <f t="shared" si="556"/>
        <v>3.2005086206896602</v>
      </c>
      <c r="L320" s="3">
        <f t="shared" si="557"/>
        <v>2.0297482758620737</v>
      </c>
      <c r="M320" s="5">
        <f t="shared" si="502"/>
        <v>5.3521501771100991E-3</v>
      </c>
      <c r="N320" s="5">
        <f t="shared" si="503"/>
        <v>1.7129602781066563E-2</v>
      </c>
      <c r="O320" s="5">
        <f t="shared" si="504"/>
        <v>1.0863517594144117E-2</v>
      </c>
      <c r="P320" s="5">
        <f t="shared" si="505"/>
        <v>3.476878171107204E-2</v>
      </c>
      <c r="Q320" s="5">
        <f t="shared" si="506"/>
        <v>2.7411720684896567E-2</v>
      </c>
      <c r="R320" s="5">
        <f t="shared" si="507"/>
        <v>1.1025103053255665E-2</v>
      </c>
      <c r="S320" s="5">
        <f t="shared" si="508"/>
        <v>5.6466473364397834E-2</v>
      </c>
      <c r="T320" s="5">
        <f t="shared" si="509"/>
        <v>5.563889279858155E-2</v>
      </c>
      <c r="U320" s="5">
        <f t="shared" si="510"/>
        <v>3.5285937365936645E-2</v>
      </c>
      <c r="V320" s="5">
        <f t="shared" si="511"/>
        <v>4.0757668962389131E-2</v>
      </c>
      <c r="W320" s="5">
        <f t="shared" si="512"/>
        <v>2.9243816119982842E-2</v>
      </c>
      <c r="X320" s="5">
        <f t="shared" si="513"/>
        <v>5.9357585349162689E-2</v>
      </c>
      <c r="Y320" s="5">
        <f t="shared" si="514"/>
        <v>6.0240478260899441E-2</v>
      </c>
      <c r="Z320" s="5">
        <f t="shared" si="515"/>
        <v>7.4593946378491236E-3</v>
      </c>
      <c r="AA320" s="5">
        <f t="shared" si="516"/>
        <v>2.3873856843562344E-2</v>
      </c>
      <c r="AB320" s="5">
        <f t="shared" si="517"/>
        <v>3.8204242318466072E-2</v>
      </c>
      <c r="AC320" s="5">
        <f t="shared" si="518"/>
        <v>1.6548191478095425E-2</v>
      </c>
      <c r="AD320" s="5">
        <f t="shared" si="519"/>
        <v>2.3398771398467084E-2</v>
      </c>
      <c r="AE320" s="5">
        <f t="shared" si="520"/>
        <v>4.7493615903329373E-2</v>
      </c>
      <c r="AF320" s="5">
        <f t="shared" si="521"/>
        <v>4.8200042497119192E-2</v>
      </c>
      <c r="AG320" s="5">
        <f t="shared" si="522"/>
        <v>3.2611317718335454E-2</v>
      </c>
      <c r="AH320" s="5">
        <f t="shared" si="523"/>
        <v>3.7851733512872655E-3</v>
      </c>
      <c r="AI320" s="5">
        <f t="shared" si="524"/>
        <v>1.2114479941599664E-2</v>
      </c>
      <c r="AJ320" s="5">
        <f t="shared" si="525"/>
        <v>1.9386248744130852E-2</v>
      </c>
      <c r="AK320" s="5">
        <f t="shared" si="526"/>
        <v>2.0681952076141628E-2</v>
      </c>
      <c r="AL320" s="5">
        <f t="shared" si="527"/>
        <v>4.3000322350864161E-3</v>
      </c>
      <c r="AM320" s="5">
        <f t="shared" si="528"/>
        <v>1.4977593914868113E-2</v>
      </c>
      <c r="AN320" s="5">
        <f t="shared" si="529"/>
        <v>3.040074542526584E-2</v>
      </c>
      <c r="AO320" s="5">
        <f t="shared" si="530"/>
        <v>3.0852930305927586E-2</v>
      </c>
      <c r="AP320" s="5">
        <f t="shared" si="531"/>
        <v>2.0874560697916416E-2</v>
      </c>
      <c r="AQ320" s="5">
        <f t="shared" si="532"/>
        <v>1.0592525896493515E-2</v>
      </c>
      <c r="AR320" s="5">
        <f t="shared" si="533"/>
        <v>1.5365898167228789E-3</v>
      </c>
      <c r="AS320" s="5">
        <f t="shared" si="534"/>
        <v>4.9178689548855185E-3</v>
      </c>
      <c r="AT320" s="5">
        <f t="shared" si="535"/>
        <v>7.8698409927665785E-3</v>
      </c>
      <c r="AU320" s="5">
        <f t="shared" si="536"/>
        <v>8.3958313136021021E-3</v>
      </c>
      <c r="AV320" s="5">
        <f t="shared" si="537"/>
        <v>6.7177326242599308E-3</v>
      </c>
      <c r="AW320" s="5">
        <f t="shared" si="538"/>
        <v>7.7594402449328282E-4</v>
      </c>
      <c r="AX320" s="5">
        <f t="shared" si="539"/>
        <v>7.9893197402873973E-3</v>
      </c>
      <c r="AY320" s="5">
        <f t="shared" si="540"/>
        <v>1.6216307968159177E-2</v>
      </c>
      <c r="AZ320" s="5">
        <f t="shared" si="541"/>
        <v>1.6457511569609753E-2</v>
      </c>
      <c r="BA320" s="5">
        <f t="shared" si="542"/>
        <v>1.1134868577798508E-2</v>
      </c>
      <c r="BB320" s="5">
        <f t="shared" si="543"/>
        <v>5.6502450744343275E-3</v>
      </c>
      <c r="BC320" s="5">
        <f t="shared" si="544"/>
        <v>2.2937150396062501E-3</v>
      </c>
      <c r="BD320" s="5">
        <f t="shared" si="545"/>
        <v>5.1981508853341418E-4</v>
      </c>
      <c r="BE320" s="5">
        <f t="shared" si="546"/>
        <v>1.6636726720157509E-3</v>
      </c>
      <c r="BF320" s="5">
        <f t="shared" si="547"/>
        <v>2.662299364396107E-3</v>
      </c>
      <c r="BG320" s="5">
        <f t="shared" si="548"/>
        <v>2.8402373555354472E-3</v>
      </c>
      <c r="BH320" s="5">
        <f t="shared" si="549"/>
        <v>2.272551035299001E-3</v>
      </c>
      <c r="BI320" s="5">
        <f t="shared" si="550"/>
        <v>1.4546638358863329E-3</v>
      </c>
      <c r="BJ320" s="8">
        <f t="shared" si="551"/>
        <v>0.56816616772220774</v>
      </c>
      <c r="BK320" s="8">
        <f t="shared" si="552"/>
        <v>0.1744096058963101</v>
      </c>
      <c r="BL320" s="8">
        <f t="shared" si="553"/>
        <v>0.21607161434242733</v>
      </c>
      <c r="BM320" s="8">
        <f t="shared" si="554"/>
        <v>0.84411554265358335</v>
      </c>
      <c r="BN320" s="8">
        <f t="shared" si="555"/>
        <v>0.10655087600154506</v>
      </c>
    </row>
    <row r="321" spans="1:66" x14ac:dyDescent="0.25">
      <c r="A321" t="s">
        <v>37</v>
      </c>
      <c r="B321" t="s">
        <v>231</v>
      </c>
      <c r="C321" t="s">
        <v>224</v>
      </c>
      <c r="D321" s="4" t="s">
        <v>498</v>
      </c>
      <c r="E321">
        <f>VLOOKUP(A321,home!$A$2:$E$405,3,FALSE)</f>
        <v>1.81034482758621</v>
      </c>
      <c r="F321">
        <f>VLOOKUP(B321,home!$B$2:$E$405,3,FALSE)</f>
        <v>0.99</v>
      </c>
      <c r="G321">
        <f>VLOOKUP(C321,away!$B$2:$E$405,4,FALSE)</f>
        <v>0.99</v>
      </c>
      <c r="H321">
        <f>VLOOKUP(A321,away!$A$2:$E$405,3,FALSE)</f>
        <v>1.3448275862068999</v>
      </c>
      <c r="I321">
        <f>VLOOKUP(C321,away!$B$2:$E$405,3,FALSE)</f>
        <v>0.22</v>
      </c>
      <c r="J321">
        <f>VLOOKUP(B321,home!$B$2:$E$405,4,FALSE)</f>
        <v>0.74</v>
      </c>
      <c r="K321" s="3">
        <f t="shared" si="556"/>
        <v>1.7743189655172442</v>
      </c>
      <c r="L321" s="3">
        <f t="shared" si="557"/>
        <v>0.21893793103448331</v>
      </c>
      <c r="M321" s="5">
        <f t="shared" si="502"/>
        <v>0.13625094678915095</v>
      </c>
      <c r="N321" s="5">
        <f t="shared" si="503"/>
        <v>0.24175263895767138</v>
      </c>
      <c r="O321" s="5">
        <f t="shared" si="504"/>
        <v>2.9830500391506181E-2</v>
      </c>
      <c r="P321" s="5">
        <f t="shared" si="505"/>
        <v>5.2928822595518996E-2</v>
      </c>
      <c r="Q321" s="5">
        <f t="shared" si="506"/>
        <v>0.21447314613321972</v>
      </c>
      <c r="R321" s="5">
        <f t="shared" si="507"/>
        <v>3.2655140187198531E-3</v>
      </c>
      <c r="S321" s="5">
        <f t="shared" si="508"/>
        <v>5.1402583383203882E-3</v>
      </c>
      <c r="T321" s="5">
        <f t="shared" si="509"/>
        <v>4.6956306876863516E-2</v>
      </c>
      <c r="U321" s="5">
        <f t="shared" si="510"/>
        <v>5.7940634555770686E-3</v>
      </c>
      <c r="V321" s="5">
        <f t="shared" si="511"/>
        <v>2.2186824148591339E-4</v>
      </c>
      <c r="W321" s="5">
        <f t="shared" si="512"/>
        <v>0.12684792359277439</v>
      </c>
      <c r="X321" s="5">
        <f t="shared" si="513"/>
        <v>2.777182194742224E-2</v>
      </c>
      <c r="Y321" s="5">
        <f t="shared" si="514"/>
        <v>3.04015261911334E-3</v>
      </c>
      <c r="Z321" s="5">
        <f t="shared" si="515"/>
        <v>2.383149610075419E-4</v>
      </c>
      <c r="AA321" s="5">
        <f t="shared" si="516"/>
        <v>4.2284675508218411E-4</v>
      </c>
      <c r="AB321" s="5">
        <f t="shared" si="517"/>
        <v>3.751325085248723E-4</v>
      </c>
      <c r="AC321" s="5">
        <f t="shared" si="518"/>
        <v>5.3867629317102957E-6</v>
      </c>
      <c r="AD321" s="5">
        <f t="shared" si="519"/>
        <v>5.6267169141785492E-2</v>
      </c>
      <c r="AE321" s="5">
        <f t="shared" si="520"/>
        <v>1.2319017597069838E-2</v>
      </c>
      <c r="AF321" s="5">
        <f t="shared" si="521"/>
        <v>1.3485501125399309E-3</v>
      </c>
      <c r="AG321" s="5">
        <f t="shared" si="522"/>
        <v>9.8416257178604043E-5</v>
      </c>
      <c r="AH321" s="5">
        <f t="shared" si="523"/>
        <v>1.3044046124388696E-5</v>
      </c>
      <c r="AI321" s="5">
        <f t="shared" si="524"/>
        <v>2.3144298425584568E-5</v>
      </c>
      <c r="AJ321" s="5">
        <f t="shared" si="525"/>
        <v>2.0532683820052804E-5</v>
      </c>
      <c r="AK321" s="5">
        <f t="shared" si="526"/>
        <v>1.2143843438296248E-5</v>
      </c>
      <c r="AL321" s="5">
        <f t="shared" si="527"/>
        <v>8.3702910341703238E-8</v>
      </c>
      <c r="AM321" s="5">
        <f t="shared" si="528"/>
        <v>1.9967181068847314E-2</v>
      </c>
      <c r="AN321" s="5">
        <f t="shared" si="529"/>
        <v>4.3715733118043333E-3</v>
      </c>
      <c r="AO321" s="5">
        <f t="shared" si="530"/>
        <v>4.7855160812600237E-4</v>
      </c>
      <c r="AP321" s="5">
        <f t="shared" si="531"/>
        <v>3.492436632544393E-5</v>
      </c>
      <c r="AQ321" s="5">
        <f t="shared" si="532"/>
        <v>1.9115671264957684E-6</v>
      </c>
      <c r="AR321" s="5">
        <f t="shared" si="533"/>
        <v>5.7116729415840657E-7</v>
      </c>
      <c r="AS321" s="5">
        <f t="shared" si="534"/>
        <v>1.0134329625084275E-6</v>
      </c>
      <c r="AT321" s="5">
        <f t="shared" si="535"/>
        <v>8.9907666282951476E-7</v>
      </c>
      <c r="AU321" s="5">
        <f t="shared" si="536"/>
        <v>5.3174959143745359E-7</v>
      </c>
      <c r="AV321" s="5">
        <f t="shared" si="537"/>
        <v>2.3587334624838007E-7</v>
      </c>
      <c r="AW321" s="5">
        <f t="shared" si="538"/>
        <v>9.0321421135201861E-10</v>
      </c>
      <c r="AX321" s="5">
        <f t="shared" si="539"/>
        <v>5.9046913430621109E-3</v>
      </c>
      <c r="AY321" s="5">
        <f t="shared" si="540"/>
        <v>1.2927609060472431E-3</v>
      </c>
      <c r="AZ321" s="5">
        <f t="shared" si="541"/>
        <v>1.4151719904612371E-4</v>
      </c>
      <c r="BA321" s="5">
        <f t="shared" si="542"/>
        <v>1.0327827588317826E-5</v>
      </c>
      <c r="BB321" s="5">
        <f t="shared" si="543"/>
        <v>5.6528830106679049E-7</v>
      </c>
      <c r="BC321" s="5">
        <f t="shared" si="544"/>
        <v>2.4752610214712256E-8</v>
      </c>
      <c r="BD321" s="5">
        <f t="shared" si="545"/>
        <v>2.0841697609600915E-8</v>
      </c>
      <c r="BE321" s="5">
        <f t="shared" si="546"/>
        <v>3.6979819342290318E-8</v>
      </c>
      <c r="BF321" s="5">
        <f t="shared" si="547"/>
        <v>3.2806997400213578E-8</v>
      </c>
      <c r="BG321" s="5">
        <f t="shared" si="548"/>
        <v>1.9403359229624624E-8</v>
      </c>
      <c r="BH321" s="5">
        <f t="shared" si="549"/>
        <v>8.6069370689667613E-9</v>
      </c>
      <c r="BI321" s="5">
        <f t="shared" si="550"/>
        <v>3.054290335296223E-9</v>
      </c>
      <c r="BJ321" s="8">
        <f t="shared" si="551"/>
        <v>0.76307917247452339</v>
      </c>
      <c r="BK321" s="8">
        <f t="shared" si="552"/>
        <v>0.19584012733636555</v>
      </c>
      <c r="BL321" s="8">
        <f t="shared" si="553"/>
        <v>3.9760294994176652E-2</v>
      </c>
      <c r="BM321" s="8">
        <f t="shared" si="554"/>
        <v>0.31912358087745263</v>
      </c>
      <c r="BN321" s="8">
        <f t="shared" si="555"/>
        <v>0.67850156888578717</v>
      </c>
    </row>
    <row r="322" spans="1:66" x14ac:dyDescent="0.25">
      <c r="A322" t="s">
        <v>37</v>
      </c>
      <c r="B322" t="s">
        <v>228</v>
      </c>
      <c r="C322" t="s">
        <v>38</v>
      </c>
      <c r="D322" s="4" t="s">
        <v>498</v>
      </c>
      <c r="E322">
        <f>VLOOKUP(A322,home!$A$2:$E$405,3,FALSE)</f>
        <v>1.81034482758621</v>
      </c>
      <c r="F322">
        <f>VLOOKUP(B322,home!$B$2:$E$405,3,FALSE)</f>
        <v>0.95</v>
      </c>
      <c r="G322">
        <f>VLOOKUP(C322,away!$B$2:$E$405,4,FALSE)</f>
        <v>0.87</v>
      </c>
      <c r="H322">
        <f>VLOOKUP(A322,away!$A$2:$E$405,3,FALSE)</f>
        <v>1.3448275862068999</v>
      </c>
      <c r="I322">
        <f>VLOOKUP(C322,away!$B$2:$E$405,3,FALSE)</f>
        <v>0.39</v>
      </c>
      <c r="J322">
        <f>VLOOKUP(B322,home!$B$2:$E$405,4,FALSE)</f>
        <v>1.7</v>
      </c>
      <c r="K322" s="3">
        <f t="shared" si="556"/>
        <v>1.4962500000000025</v>
      </c>
      <c r="L322" s="3">
        <f t="shared" si="557"/>
        <v>0.8916206896551746</v>
      </c>
      <c r="M322" s="5">
        <f t="shared" si="502"/>
        <v>9.1824999781569341E-2</v>
      </c>
      <c r="N322" s="5">
        <f t="shared" si="503"/>
        <v>0.13739315592317336</v>
      </c>
      <c r="O322" s="5">
        <f t="shared" si="504"/>
        <v>8.1873069632829101E-2</v>
      </c>
      <c r="P322" s="5">
        <f t="shared" si="505"/>
        <v>0.12250258043812075</v>
      </c>
      <c r="Q322" s="5">
        <f t="shared" si="506"/>
        <v>0.10278725477502425</v>
      </c>
      <c r="R322" s="5">
        <f t="shared" si="507"/>
        <v>3.6499861405104604E-2</v>
      </c>
      <c r="S322" s="5">
        <f t="shared" si="508"/>
        <v>4.0857288999989611E-2</v>
      </c>
      <c r="T322" s="5">
        <f t="shared" si="509"/>
        <v>9.1647242990269245E-2</v>
      </c>
      <c r="U322" s="5">
        <f t="shared" si="510"/>
        <v>5.4612917627387861E-2</v>
      </c>
      <c r="V322" s="5">
        <f t="shared" si="511"/>
        <v>6.0563551975204256E-3</v>
      </c>
      <c r="W322" s="5">
        <f t="shared" si="512"/>
        <v>5.1265143319043423E-2</v>
      </c>
      <c r="X322" s="5">
        <f t="shared" si="513"/>
        <v>4.5709062441396858E-2</v>
      </c>
      <c r="Y322" s="5">
        <f t="shared" si="514"/>
        <v>2.0377572888744849E-2</v>
      </c>
      <c r="Z322" s="5">
        <f t="shared" si="515"/>
        <v>1.0848010532779223E-2</v>
      </c>
      <c r="AA322" s="5">
        <f t="shared" si="516"/>
        <v>1.623133575967094E-2</v>
      </c>
      <c r="AB322" s="5">
        <f t="shared" si="517"/>
        <v>1.2143068065203844E-2</v>
      </c>
      <c r="AC322" s="5">
        <f t="shared" si="518"/>
        <v>5.0498171897014204E-4</v>
      </c>
      <c r="AD322" s="5">
        <f t="shared" si="519"/>
        <v>1.9176367672779721E-2</v>
      </c>
      <c r="AE322" s="5">
        <f t="shared" si="520"/>
        <v>1.7098046169485046E-2</v>
      </c>
      <c r="AF322" s="5">
        <f t="shared" si="521"/>
        <v>7.6224858586961368E-3</v>
      </c>
      <c r="AG322" s="5">
        <f t="shared" si="522"/>
        <v>2.2654553660724891E-3</v>
      </c>
      <c r="AH322" s="5">
        <f t="shared" si="523"/>
        <v>2.4180776581558014E-3</v>
      </c>
      <c r="AI322" s="5">
        <f t="shared" si="524"/>
        <v>3.6180486960156241E-3</v>
      </c>
      <c r="AJ322" s="5">
        <f t="shared" si="525"/>
        <v>2.7067526807066935E-3</v>
      </c>
      <c r="AK322" s="5">
        <f t="shared" si="526"/>
        <v>1.3499928995024655E-3</v>
      </c>
      <c r="AL322" s="5">
        <f t="shared" si="527"/>
        <v>2.6947591089605154E-5</v>
      </c>
      <c r="AM322" s="5">
        <f t="shared" si="528"/>
        <v>5.7385280260793389E-3</v>
      </c>
      <c r="AN322" s="5">
        <f t="shared" si="529"/>
        <v>5.1165903162184072E-3</v>
      </c>
      <c r="AO322" s="5">
        <f t="shared" si="530"/>
        <v>2.281028893214822E-3</v>
      </c>
      <c r="AP322" s="5">
        <f t="shared" si="531"/>
        <v>6.7793751829719334E-4</v>
      </c>
      <c r="AQ322" s="5">
        <f t="shared" si="532"/>
        <v>1.511157794018152E-4</v>
      </c>
      <c r="AR322" s="5">
        <f t="shared" si="533"/>
        <v>4.3120161384092924E-4</v>
      </c>
      <c r="AS322" s="5">
        <f t="shared" si="534"/>
        <v>6.4518541470949141E-4</v>
      </c>
      <c r="AT322" s="5">
        <f t="shared" si="535"/>
        <v>4.8267933837953914E-4</v>
      </c>
      <c r="AU322" s="5">
        <f t="shared" si="536"/>
        <v>2.407363200167955E-4</v>
      </c>
      <c r="AV322" s="5">
        <f t="shared" si="537"/>
        <v>9.0050429706282757E-5</v>
      </c>
      <c r="AW322" s="5">
        <f t="shared" si="538"/>
        <v>9.9862342406165649E-7</v>
      </c>
      <c r="AX322" s="5">
        <f t="shared" si="539"/>
        <v>1.4310454265035366E-3</v>
      </c>
      <c r="AY322" s="5">
        <f t="shared" si="540"/>
        <v>1.2759497101069667E-3</v>
      </c>
      <c r="AZ322" s="5">
        <f t="shared" si="541"/>
        <v>5.6883158024544675E-4</v>
      </c>
      <c r="BA322" s="5">
        <f t="shared" si="542"/>
        <v>1.6906066862536274E-4</v>
      </c>
      <c r="BB322" s="5">
        <f t="shared" si="543"/>
        <v>3.7684497488327708E-5</v>
      </c>
      <c r="BC322" s="5">
        <f t="shared" si="544"/>
        <v>6.7200555279702919E-6</v>
      </c>
      <c r="BD322" s="5">
        <f t="shared" si="545"/>
        <v>6.407804671887892E-5</v>
      </c>
      <c r="BE322" s="5">
        <f t="shared" si="546"/>
        <v>9.5876777403122753E-5</v>
      </c>
      <c r="BF322" s="5">
        <f t="shared" si="547"/>
        <v>7.1727814094711334E-5</v>
      </c>
      <c r="BG322" s="5">
        <f t="shared" si="548"/>
        <v>3.5774247279737329E-5</v>
      </c>
      <c r="BH322" s="5">
        <f t="shared" si="549"/>
        <v>1.3381804373076773E-5</v>
      </c>
      <c r="BI322" s="5">
        <f t="shared" si="550"/>
        <v>4.00450495864323E-6</v>
      </c>
      <c r="BJ322" s="8">
        <f t="shared" si="551"/>
        <v>0.51279627987639442</v>
      </c>
      <c r="BK322" s="8">
        <f t="shared" si="552"/>
        <v>0.26304910343736682</v>
      </c>
      <c r="BL322" s="8">
        <f t="shared" si="553"/>
        <v>0.21362782073605813</v>
      </c>
      <c r="BM322" s="8">
        <f t="shared" si="554"/>
        <v>0.42616534154009439</v>
      </c>
      <c r="BN322" s="8">
        <f t="shared" si="555"/>
        <v>0.57288092195582141</v>
      </c>
    </row>
    <row r="323" spans="1:66" x14ac:dyDescent="0.25">
      <c r="A323" t="s">
        <v>340</v>
      </c>
      <c r="B323" t="s">
        <v>390</v>
      </c>
      <c r="C323" t="s">
        <v>431</v>
      </c>
      <c r="D323" s="4" t="s">
        <v>498</v>
      </c>
      <c r="E323">
        <f>VLOOKUP(A323,home!$A$2:$E$405,3,FALSE)</f>
        <v>1.3350515463917501</v>
      </c>
      <c r="F323">
        <f>VLOOKUP(B323,home!$B$2:$E$405,3,FALSE)</f>
        <v>0.37</v>
      </c>
      <c r="G323">
        <f>VLOOKUP(C323,away!$B$2:$E$405,4,FALSE)</f>
        <v>0.75</v>
      </c>
      <c r="H323">
        <f>VLOOKUP(A323,away!$A$2:$E$405,3,FALSE)</f>
        <v>1.1340206185567001</v>
      </c>
      <c r="I323">
        <f>VLOOKUP(C323,away!$B$2:$E$405,3,FALSE)</f>
        <v>0.9</v>
      </c>
      <c r="J323">
        <f>VLOOKUP(B323,home!$B$2:$E$405,4,FALSE)</f>
        <v>0.88</v>
      </c>
      <c r="K323" s="3">
        <f t="shared" si="556"/>
        <v>0.37047680412371065</v>
      </c>
      <c r="L323" s="3">
        <f t="shared" si="557"/>
        <v>0.89814432989690662</v>
      </c>
      <c r="M323" s="5">
        <f t="shared" si="502"/>
        <v>0.2812191180388956</v>
      </c>
      <c r="N323" s="5">
        <f t="shared" si="503"/>
        <v>0.10418516010953859</v>
      </c>
      <c r="O323" s="5">
        <f t="shared" si="504"/>
        <v>0.25257535632524297</v>
      </c>
      <c r="P323" s="5">
        <f t="shared" si="505"/>
        <v>9.3573310811783453E-2</v>
      </c>
      <c r="Q323" s="5">
        <f t="shared" si="506"/>
        <v>1.9299092577249481E-2</v>
      </c>
      <c r="R323" s="5">
        <f t="shared" si="507"/>
        <v>0.11342456207760387</v>
      </c>
      <c r="S323" s="5">
        <f t="shared" si="508"/>
        <v>7.7839342479087666E-3</v>
      </c>
      <c r="T323" s="5">
        <f t="shared" si="509"/>
        <v>1.7333370570412097E-2</v>
      </c>
      <c r="U323" s="5">
        <f t="shared" si="510"/>
        <v>4.2021169267642107E-2</v>
      </c>
      <c r="V323" s="5">
        <f t="shared" si="511"/>
        <v>2.877821172161607E-4</v>
      </c>
      <c r="W323" s="5">
        <f t="shared" si="512"/>
        <v>2.3832887135023378E-3</v>
      </c>
      <c r="X323" s="5">
        <f t="shared" si="513"/>
        <v>2.1405372445394174E-3</v>
      </c>
      <c r="Y323" s="5">
        <f t="shared" si="514"/>
        <v>9.6125569455811301E-4</v>
      </c>
      <c r="Z323" s="5">
        <f t="shared" si="515"/>
        <v>3.3957209100346539E-2</v>
      </c>
      <c r="AA323" s="5">
        <f t="shared" si="516"/>
        <v>1.258035830445697E-2</v>
      </c>
      <c r="AB323" s="5">
        <f t="shared" si="517"/>
        <v>2.3303654696832004E-3</v>
      </c>
      <c r="AC323" s="5">
        <f t="shared" si="518"/>
        <v>5.9848183704868985E-6</v>
      </c>
      <c r="AD323" s="5">
        <f t="shared" si="519"/>
        <v>2.2073829647061395E-4</v>
      </c>
      <c r="AE323" s="5">
        <f t="shared" si="520"/>
        <v>1.9825484936618427E-4</v>
      </c>
      <c r="AF323" s="5">
        <f t="shared" si="521"/>
        <v>8.9030734416401859E-5</v>
      </c>
      <c r="AG323" s="5">
        <f t="shared" si="522"/>
        <v>2.6654149767549571E-5</v>
      </c>
      <c r="AH323" s="5">
        <f t="shared" si="523"/>
        <v>7.6246187031499693E-3</v>
      </c>
      <c r="AI323" s="5">
        <f t="shared" si="524"/>
        <v>2.8247443698048717E-3</v>
      </c>
      <c r="AJ323" s="5">
        <f t="shared" si="525"/>
        <v>5.2325113329587702E-4</v>
      </c>
      <c r="AK323" s="5">
        <f t="shared" si="526"/>
        <v>6.4617469205855411E-5</v>
      </c>
      <c r="AL323" s="5">
        <f t="shared" si="527"/>
        <v>7.9655931423010262E-8</v>
      </c>
      <c r="AM323" s="5">
        <f t="shared" si="528"/>
        <v>1.6355683724829051E-5</v>
      </c>
      <c r="AN323" s="5">
        <f t="shared" si="529"/>
        <v>1.4689764599042327E-5</v>
      </c>
      <c r="AO323" s="5">
        <f t="shared" si="530"/>
        <v>6.5967643910750854E-6</v>
      </c>
      <c r="AP323" s="5">
        <f t="shared" si="531"/>
        <v>1.9749488445033028E-6</v>
      </c>
      <c r="AQ323" s="5">
        <f t="shared" si="532"/>
        <v>4.4344727663177216E-7</v>
      </c>
      <c r="AR323" s="5">
        <f t="shared" si="533"/>
        <v>1.3696016111720104E-3</v>
      </c>
      <c r="AS323" s="5">
        <f t="shared" si="534"/>
        <v>5.0740562782969139E-4</v>
      </c>
      <c r="AT323" s="5">
        <f t="shared" si="535"/>
        <v>9.3991007696364503E-5</v>
      </c>
      <c r="AU323" s="5">
        <f t="shared" si="536"/>
        <v>1.1607162715905404E-5</v>
      </c>
      <c r="AV323" s="5">
        <f t="shared" si="537"/>
        <v>1.0750461369831308E-6</v>
      </c>
      <c r="AW323" s="5">
        <f t="shared" si="538"/>
        <v>7.3624570376791832E-10</v>
      </c>
      <c r="AX323" s="5">
        <f t="shared" si="539"/>
        <v>1.0099002392721417E-6</v>
      </c>
      <c r="AY323" s="5">
        <f t="shared" si="540"/>
        <v>9.0703617366380319E-7</v>
      </c>
      <c r="AZ323" s="5">
        <f t="shared" si="541"/>
        <v>4.0732469819376537E-7</v>
      </c>
      <c r="BA323" s="5">
        <f t="shared" si="542"/>
        <v>1.219454560365664E-7</v>
      </c>
      <c r="BB323" s="5">
        <f t="shared" si="543"/>
        <v>2.7381154973983646E-8</v>
      </c>
      <c r="BC323" s="5">
        <f t="shared" si="544"/>
        <v>4.9184458171823797E-9</v>
      </c>
      <c r="BD323" s="5">
        <f t="shared" si="545"/>
        <v>2.0501665354863476E-4</v>
      </c>
      <c r="BE323" s="5">
        <f t="shared" si="546"/>
        <v>7.5953914598836196E-5</v>
      </c>
      <c r="BF323" s="5">
        <f t="shared" si="547"/>
        <v>1.4069581770631043E-5</v>
      </c>
      <c r="BG323" s="5">
        <f t="shared" si="548"/>
        <v>1.7374845632468689E-6</v>
      </c>
      <c r="BH323" s="5">
        <f t="shared" si="549"/>
        <v>1.6092443205149529E-7</v>
      </c>
      <c r="BI323" s="5">
        <f t="shared" si="550"/>
        <v>1.1923753858372244E-8</v>
      </c>
      <c r="BJ323" s="8">
        <f t="shared" si="551"/>
        <v>0.14687992205482481</v>
      </c>
      <c r="BK323" s="8">
        <f t="shared" si="552"/>
        <v>0.38287111672627949</v>
      </c>
      <c r="BL323" s="8">
        <f t="shared" si="553"/>
        <v>0.43624967405830395</v>
      </c>
      <c r="BM323" s="8">
        <f t="shared" si="554"/>
        <v>0.13568041569951284</v>
      </c>
      <c r="BN323" s="8">
        <f t="shared" si="555"/>
        <v>0.86427659994031403</v>
      </c>
    </row>
    <row r="324" spans="1:66" x14ac:dyDescent="0.25">
      <c r="A324" t="s">
        <v>340</v>
      </c>
      <c r="B324" t="s">
        <v>415</v>
      </c>
      <c r="C324" t="s">
        <v>361</v>
      </c>
      <c r="D324" s="4" t="s">
        <v>498</v>
      </c>
      <c r="E324">
        <f>VLOOKUP(A324,home!$A$2:$E$405,3,FALSE)</f>
        <v>1.3350515463917501</v>
      </c>
      <c r="F324">
        <f>VLOOKUP(B324,home!$B$2:$E$405,3,FALSE)</f>
        <v>1.25</v>
      </c>
      <c r="G324">
        <f>VLOOKUP(C324,away!$B$2:$E$405,4,FALSE)</f>
        <v>1.05</v>
      </c>
      <c r="H324">
        <f>VLOOKUP(A324,away!$A$2:$E$405,3,FALSE)</f>
        <v>1.1340206185567001</v>
      </c>
      <c r="I324">
        <f>VLOOKUP(C324,away!$B$2:$E$405,3,FALSE)</f>
        <v>0.6</v>
      </c>
      <c r="J324">
        <f>VLOOKUP(B324,home!$B$2:$E$405,4,FALSE)</f>
        <v>0.69</v>
      </c>
      <c r="K324" s="3">
        <f t="shared" si="556"/>
        <v>1.7522551546391718</v>
      </c>
      <c r="L324" s="3">
        <f t="shared" si="557"/>
        <v>0.46948453608247381</v>
      </c>
      <c r="M324" s="5">
        <f t="shared" si="502"/>
        <v>0.1084203268248088</v>
      </c>
      <c r="N324" s="5">
        <f t="shared" si="503"/>
        <v>0.18998007654643492</v>
      </c>
      <c r="O324" s="5">
        <f t="shared" si="504"/>
        <v>5.0901666841255543E-2</v>
      </c>
      <c r="P324" s="5">
        <f t="shared" si="505"/>
        <v>8.919270810231586E-2</v>
      </c>
      <c r="Q324" s="5">
        <f t="shared" si="506"/>
        <v>0.1664467842036175</v>
      </c>
      <c r="R324" s="5">
        <f t="shared" si="507"/>
        <v>1.1948772721395752E-2</v>
      </c>
      <c r="S324" s="5">
        <f t="shared" si="508"/>
        <v>1.834374469161943E-2</v>
      </c>
      <c r="T324" s="5">
        <f t="shared" si="509"/>
        <v>7.8144191264254981E-2</v>
      </c>
      <c r="U324" s="5">
        <f t="shared" si="510"/>
        <v>2.0937298592677636E-2</v>
      </c>
      <c r="V324" s="5">
        <f t="shared" si="511"/>
        <v>1.6767338270912569E-3</v>
      </c>
      <c r="W324" s="5">
        <f t="shared" si="512"/>
        <v>9.721907853130092E-2</v>
      </c>
      <c r="X324" s="5">
        <f t="shared" si="513"/>
        <v>4.5642853982633395E-2</v>
      </c>
      <c r="Y324" s="5">
        <f t="shared" si="514"/>
        <v>1.0714307063758368E-2</v>
      </c>
      <c r="Z324" s="5">
        <f t="shared" si="515"/>
        <v>1.8699213392864681E-3</v>
      </c>
      <c r="AA324" s="5">
        <f t="shared" si="516"/>
        <v>3.2765793055344978E-3</v>
      </c>
      <c r="AB324" s="5">
        <f t="shared" si="517"/>
        <v>2.8707014888534306E-3</v>
      </c>
      <c r="AC324" s="5">
        <f t="shared" si="518"/>
        <v>8.6211019640419938E-5</v>
      </c>
      <c r="AD324" s="5">
        <f t="shared" si="519"/>
        <v>4.2588157871435633E-2</v>
      </c>
      <c r="AE324" s="5">
        <f t="shared" si="520"/>
        <v>1.9994481540878115E-2</v>
      </c>
      <c r="AF324" s="5">
        <f t="shared" si="521"/>
        <v>4.6935499452143746E-3</v>
      </c>
      <c r="AG324" s="5">
        <f t="shared" si="522"/>
        <v>7.3451637286963052E-4</v>
      </c>
      <c r="AH324" s="5">
        <f t="shared" si="523"/>
        <v>2.1947478812140635E-4</v>
      </c>
      <c r="AI324" s="5">
        <f t="shared" si="524"/>
        <v>3.8457582879907441E-4</v>
      </c>
      <c r="AJ324" s="5">
        <f t="shared" si="525"/>
        <v>3.369374891814049E-4</v>
      </c>
      <c r="AK324" s="5">
        <f t="shared" si="526"/>
        <v>1.9680015073643238E-4</v>
      </c>
      <c r="AL324" s="5">
        <f t="shared" si="527"/>
        <v>2.8368829112333947E-6</v>
      </c>
      <c r="AM324" s="5">
        <f t="shared" si="528"/>
        <v>1.4925063831361975E-2</v>
      </c>
      <c r="AN324" s="5">
        <f t="shared" si="529"/>
        <v>7.0070866688682855E-3</v>
      </c>
      <c r="AO324" s="5">
        <f t="shared" si="530"/>
        <v>1.6448594170116572E-3</v>
      </c>
      <c r="AP324" s="5">
        <f t="shared" si="531"/>
        <v>2.5741202010553545E-4</v>
      </c>
      <c r="AQ324" s="5">
        <f t="shared" si="532"/>
        <v>3.0212740710324929E-5</v>
      </c>
      <c r="AR324" s="5">
        <f t="shared" si="533"/>
        <v>2.0608003816595545E-5</v>
      </c>
      <c r="AS324" s="5">
        <f t="shared" si="534"/>
        <v>3.6110480914453278E-5</v>
      </c>
      <c r="AT324" s="5">
        <f t="shared" si="535"/>
        <v>3.1637388159425089E-5</v>
      </c>
      <c r="AU324" s="5">
        <f t="shared" si="536"/>
        <v>1.8478925493890978E-5</v>
      </c>
      <c r="AV324" s="5">
        <f t="shared" si="537"/>
        <v>8.0949481122159216E-6</v>
      </c>
      <c r="AW324" s="5">
        <f t="shared" si="538"/>
        <v>6.4827242484127445E-8</v>
      </c>
      <c r="AX324" s="5">
        <f t="shared" si="539"/>
        <v>4.3587533386371148E-3</v>
      </c>
      <c r="AY324" s="5">
        <f t="shared" si="540"/>
        <v>2.0463672890879796E-3</v>
      </c>
      <c r="AZ324" s="5">
        <f t="shared" si="541"/>
        <v>4.8036889868590993E-4</v>
      </c>
      <c r="BA324" s="5">
        <f t="shared" si="542"/>
        <v>7.5175256516001119E-5</v>
      </c>
      <c r="BB324" s="5">
        <f t="shared" si="543"/>
        <v>8.8234051075739361E-6</v>
      </c>
      <c r="BC324" s="5">
        <f t="shared" si="544"/>
        <v>8.2849045071941607E-7</v>
      </c>
      <c r="BD324" s="5">
        <f t="shared" si="545"/>
        <v>1.6125231852367014E-6</v>
      </c>
      <c r="BE324" s="5">
        <f t="shared" si="546"/>
        <v>2.8255520633061867E-6</v>
      </c>
      <c r="BF324" s="5">
        <f t="shared" si="547"/>
        <v>2.4755440838148065E-6</v>
      </c>
      <c r="BG324" s="5">
        <f t="shared" si="548"/>
        <v>1.4459282938003341E-6</v>
      </c>
      <c r="BH324" s="5">
        <f t="shared" si="549"/>
        <v>6.3340882651256482E-7</v>
      </c>
      <c r="BI324" s="5">
        <f t="shared" si="550"/>
        <v>2.2197877625011802E-7</v>
      </c>
      <c r="BJ324" s="8">
        <f t="shared" si="551"/>
        <v>0.6869929486789409</v>
      </c>
      <c r="BK324" s="8">
        <f t="shared" si="552"/>
        <v>0.21976892863747499</v>
      </c>
      <c r="BL324" s="8">
        <f t="shared" si="553"/>
        <v>9.1196951888280697E-2</v>
      </c>
      <c r="BM324" s="8">
        <f t="shared" si="554"/>
        <v>0.38089211284230917</v>
      </c>
      <c r="BN324" s="8">
        <f t="shared" si="555"/>
        <v>0.61689033523982828</v>
      </c>
    </row>
    <row r="325" spans="1:66" x14ac:dyDescent="0.25">
      <c r="A325" t="s">
        <v>340</v>
      </c>
      <c r="B325" t="s">
        <v>418</v>
      </c>
      <c r="C325" t="s">
        <v>356</v>
      </c>
      <c r="D325" s="4" t="s">
        <v>498</v>
      </c>
      <c r="E325">
        <f>VLOOKUP(A325,home!$A$2:$E$405,3,FALSE)</f>
        <v>1.3350515463917501</v>
      </c>
      <c r="F325">
        <f>VLOOKUP(B325,home!$B$2:$E$405,3,FALSE)</f>
        <v>1.05</v>
      </c>
      <c r="G325">
        <f>VLOOKUP(C325,away!$B$2:$E$405,4,FALSE)</f>
        <v>1.5</v>
      </c>
      <c r="H325">
        <f>VLOOKUP(A325,away!$A$2:$E$405,3,FALSE)</f>
        <v>1.1340206185567001</v>
      </c>
      <c r="I325">
        <f>VLOOKUP(C325,away!$B$2:$E$405,3,FALSE)</f>
        <v>0.95</v>
      </c>
      <c r="J325">
        <f>VLOOKUP(B325,home!$B$2:$E$405,4,FALSE)</f>
        <v>0.79</v>
      </c>
      <c r="K325" s="3">
        <f t="shared" si="556"/>
        <v>2.1027061855670066</v>
      </c>
      <c r="L325" s="3">
        <f t="shared" si="557"/>
        <v>0.85108247422680339</v>
      </c>
      <c r="M325" s="5">
        <f t="shared" si="502"/>
        <v>5.2141783775522046E-2</v>
      </c>
      <c r="N325" s="5">
        <f t="shared" si="503"/>
        <v>0.10963885127128757</v>
      </c>
      <c r="O325" s="5">
        <f t="shared" si="504"/>
        <v>4.4376958346270291E-2</v>
      </c>
      <c r="P325" s="5">
        <f t="shared" si="505"/>
        <v>9.3311704811351939E-2</v>
      </c>
      <c r="Q325" s="5">
        <f t="shared" si="506"/>
        <v>0.11526914537329876</v>
      </c>
      <c r="R325" s="5">
        <f t="shared" si="507"/>
        <v>1.8884225754001754E-2</v>
      </c>
      <c r="S325" s="5">
        <f t="shared" si="508"/>
        <v>4.174710579660116E-2</v>
      </c>
      <c r="T325" s="5">
        <f t="shared" si="509"/>
        <v>9.8103549446316191E-2</v>
      </c>
      <c r="U325" s="5">
        <f t="shared" si="510"/>
        <v>3.9707978302583255E-2</v>
      </c>
      <c r="V325" s="5">
        <f t="shared" si="511"/>
        <v>8.3010705101719366E-3</v>
      </c>
      <c r="W325" s="5">
        <f t="shared" si="512"/>
        <v>8.079238166048594E-2</v>
      </c>
      <c r="X325" s="5">
        <f t="shared" si="513"/>
        <v>6.8760980082282583E-2</v>
      </c>
      <c r="Y325" s="5">
        <f t="shared" si="514"/>
        <v>2.9260632529344497E-2</v>
      </c>
      <c r="Z325" s="5">
        <f t="shared" si="515"/>
        <v>5.3573445261911132E-3</v>
      </c>
      <c r="AA325" s="5">
        <f t="shared" si="516"/>
        <v>1.1264921473435597E-2</v>
      </c>
      <c r="AB325" s="5">
        <f t="shared" si="517"/>
        <v>1.1843410031059817E-2</v>
      </c>
      <c r="AC325" s="5">
        <f t="shared" si="518"/>
        <v>9.2846248365573267E-4</v>
      </c>
      <c r="AD325" s="5">
        <f t="shared" si="519"/>
        <v>4.2470660166048536E-2</v>
      </c>
      <c r="AE325" s="5">
        <f t="shared" si="520"/>
        <v>3.6146034536166327E-2</v>
      </c>
      <c r="AF325" s="5">
        <f t="shared" si="521"/>
        <v>1.5381628253263958E-2</v>
      </c>
      <c r="AG325" s="5">
        <f t="shared" si="522"/>
        <v>4.3636780771415988E-3</v>
      </c>
      <c r="AH325" s="5">
        <f t="shared" si="523"/>
        <v>1.1398855086590383E-3</v>
      </c>
      <c r="AI325" s="5">
        <f t="shared" si="524"/>
        <v>2.3968443098955528E-3</v>
      </c>
      <c r="AJ325" s="5">
        <f t="shared" si="525"/>
        <v>2.5199296781292318E-3</v>
      </c>
      <c r="AK325" s="5">
        <f t="shared" si="526"/>
        <v>1.7662239071320708E-3</v>
      </c>
      <c r="AL325" s="5">
        <f t="shared" si="527"/>
        <v>6.6462181329492506E-5</v>
      </c>
      <c r="AM325" s="5">
        <f t="shared" si="528"/>
        <v>1.7860663967252902E-2</v>
      </c>
      <c r="AN325" s="5">
        <f t="shared" si="529"/>
        <v>1.5200898080583114E-2</v>
      </c>
      <c r="AO325" s="5">
        <f t="shared" si="530"/>
        <v>6.4686089744460705E-3</v>
      </c>
      <c r="AP325" s="5">
        <f t="shared" si="531"/>
        <v>1.8351065769257563E-3</v>
      </c>
      <c r="AQ325" s="5">
        <f t="shared" si="532"/>
        <v>3.904567614899629E-4</v>
      </c>
      <c r="AR325" s="5">
        <f t="shared" si="533"/>
        <v>1.9402731580896255E-4</v>
      </c>
      <c r="AS325" s="5">
        <f t="shared" si="534"/>
        <v>4.0798243712046855E-4</v>
      </c>
      <c r="AT325" s="5">
        <f t="shared" si="535"/>
        <v>4.2893359706795589E-4</v>
      </c>
      <c r="AU325" s="5">
        <f t="shared" si="536"/>
        <v>3.0064044258409895E-4</v>
      </c>
      <c r="AV325" s="5">
        <f t="shared" si="537"/>
        <v>1.5803962956329682E-4</v>
      </c>
      <c r="AW325" s="5">
        <f t="shared" si="538"/>
        <v>3.3038652796912396E-6</v>
      </c>
      <c r="AX325" s="5">
        <f t="shared" si="539"/>
        <v>6.2592881003794036E-3</v>
      </c>
      <c r="AY325" s="5">
        <f t="shared" si="540"/>
        <v>5.3271704033692911E-3</v>
      </c>
      <c r="AZ325" s="5">
        <f t="shared" si="541"/>
        <v>2.2669306837636667E-3</v>
      </c>
      <c r="BA325" s="5">
        <f t="shared" si="542"/>
        <v>6.4311499174608041E-4</v>
      </c>
      <c r="BB325" s="5">
        <f t="shared" si="543"/>
        <v>1.3683597459690104E-4</v>
      </c>
      <c r="BC325" s="5">
        <f t="shared" si="544"/>
        <v>2.3291739964633317E-5</v>
      </c>
      <c r="BD325" s="5">
        <f t="shared" si="545"/>
        <v>2.7522208001046198E-5</v>
      </c>
      <c r="BE325" s="5">
        <f t="shared" si="546"/>
        <v>5.7871117004261588E-5</v>
      </c>
      <c r="BF325" s="5">
        <f t="shared" si="547"/>
        <v>6.0842977845266427E-5</v>
      </c>
      <c r="BG325" s="5">
        <f t="shared" si="548"/>
        <v>4.264496862118602E-5</v>
      </c>
      <c r="BH325" s="5">
        <f t="shared" si="549"/>
        <v>2.2417459825769684E-5</v>
      </c>
      <c r="BI325" s="5">
        <f t="shared" si="550"/>
        <v>9.4274662880691556E-6</v>
      </c>
      <c r="BJ325" s="8">
        <f t="shared" si="551"/>
        <v>0.65659990765015397</v>
      </c>
      <c r="BK325" s="8">
        <f t="shared" si="552"/>
        <v>0.20182375996200161</v>
      </c>
      <c r="BL325" s="8">
        <f t="shared" si="553"/>
        <v>0.13561072693089696</v>
      </c>
      <c r="BM325" s="8">
        <f t="shared" si="554"/>
        <v>0.5604452031994217</v>
      </c>
      <c r="BN325" s="8">
        <f t="shared" si="555"/>
        <v>0.43362266933173232</v>
      </c>
    </row>
    <row r="326" spans="1:66" x14ac:dyDescent="0.25">
      <c r="A326" t="s">
        <v>340</v>
      </c>
      <c r="B326" t="s">
        <v>341</v>
      </c>
      <c r="C326" t="s">
        <v>413</v>
      </c>
      <c r="D326" s="4" t="s">
        <v>498</v>
      </c>
      <c r="E326">
        <f>VLOOKUP(A326,home!$A$2:$E$405,3,FALSE)</f>
        <v>1.3350515463917501</v>
      </c>
      <c r="F326">
        <f>VLOOKUP(B326,home!$B$2:$E$405,3,FALSE)</f>
        <v>0.61</v>
      </c>
      <c r="G326">
        <f>VLOOKUP(C326,away!$B$2:$E$405,4,FALSE)</f>
        <v>0.75</v>
      </c>
      <c r="H326">
        <f>VLOOKUP(A326,away!$A$2:$E$405,3,FALSE)</f>
        <v>1.1340206185567001</v>
      </c>
      <c r="I326">
        <f>VLOOKUP(C326,away!$B$2:$E$405,3,FALSE)</f>
        <v>1.29</v>
      </c>
      <c r="J326">
        <f>VLOOKUP(B326,home!$B$2:$E$405,4,FALSE)</f>
        <v>1.2</v>
      </c>
      <c r="K326" s="3">
        <f t="shared" si="556"/>
        <v>0.61078608247422572</v>
      </c>
      <c r="L326" s="3">
        <f t="shared" si="557"/>
        <v>1.7554639175257718</v>
      </c>
      <c r="M326" s="5">
        <f t="shared" si="502"/>
        <v>9.3831937110336841E-2</v>
      </c>
      <c r="N326" s="5">
        <f t="shared" si="503"/>
        <v>5.7311241278590559E-2</v>
      </c>
      <c r="O326" s="5">
        <f t="shared" si="504"/>
        <v>0.16471857990874375</v>
      </c>
      <c r="P326" s="5">
        <f t="shared" si="505"/>
        <v>0.10060781613317929</v>
      </c>
      <c r="Q326" s="5">
        <f t="shared" si="506"/>
        <v>1.750245427114273E-2</v>
      </c>
      <c r="R326" s="5">
        <f t="shared" si="507"/>
        <v>0.14457876178794266</v>
      </c>
      <c r="S326" s="5">
        <f t="shared" si="508"/>
        <v>2.6968250306889777E-2</v>
      </c>
      <c r="T326" s="5">
        <f t="shared" si="509"/>
        <v>3.0724926941135891E-2</v>
      </c>
      <c r="U326" s="5">
        <f t="shared" si="510"/>
        <v>8.8306695521431763E-2</v>
      </c>
      <c r="V326" s="5">
        <f t="shared" si="511"/>
        <v>3.212856294948151E-3</v>
      </c>
      <c r="W326" s="5">
        <f t="shared" si="512"/>
        <v>3.5634184926518495E-3</v>
      </c>
      <c r="X326" s="5">
        <f t="shared" si="513"/>
        <v>6.2554525868943958E-3</v>
      </c>
      <c r="Y326" s="5">
        <f t="shared" si="514"/>
        <v>5.4906106520431815E-3</v>
      </c>
      <c r="Z326" s="5">
        <f t="shared" si="515"/>
        <v>8.4600933186429028E-2</v>
      </c>
      <c r="AA326" s="5">
        <f t="shared" si="516"/>
        <v>5.1673072554602691E-2</v>
      </c>
      <c r="AB326" s="5">
        <f t="shared" si="517"/>
        <v>1.5780596777516104E-2</v>
      </c>
      <c r="AC326" s="5">
        <f t="shared" si="518"/>
        <v>2.1530412867607629E-4</v>
      </c>
      <c r="AD326" s="5">
        <f t="shared" si="519"/>
        <v>5.4412160533575825E-4</v>
      </c>
      <c r="AE326" s="5">
        <f t="shared" si="520"/>
        <v>9.551858449131221E-4</v>
      </c>
      <c r="AF326" s="5">
        <f t="shared" si="521"/>
        <v>8.3839714263817704E-4</v>
      </c>
      <c r="AG326" s="5">
        <f t="shared" si="522"/>
        <v>4.9059197748600909E-4</v>
      </c>
      <c r="AH326" s="5">
        <f t="shared" si="523"/>
        <v>3.7128471399446215E-2</v>
      </c>
      <c r="AI326" s="5">
        <f t="shared" si="524"/>
        <v>2.2677553594324086E-2</v>
      </c>
      <c r="AJ326" s="5">
        <f t="shared" si="525"/>
        <v>6.9255670599882519E-3</v>
      </c>
      <c r="AK326" s="5">
        <f t="shared" si="526"/>
        <v>1.4100133244942554E-3</v>
      </c>
      <c r="AL326" s="5">
        <f t="shared" si="527"/>
        <v>9.2340748182937317E-6</v>
      </c>
      <c r="AM326" s="5">
        <f t="shared" si="528"/>
        <v>6.646838074252296E-5</v>
      </c>
      <c r="AN326" s="5">
        <f t="shared" si="529"/>
        <v>1.166828440498639E-4</v>
      </c>
      <c r="AO326" s="5">
        <f t="shared" si="530"/>
        <v>1.0241626126191143E-4</v>
      </c>
      <c r="AP326" s="5">
        <f t="shared" si="531"/>
        <v>5.9929350404392637E-5</v>
      </c>
      <c r="AQ326" s="5">
        <f t="shared" si="532"/>
        <v>2.6300953058917466E-5</v>
      </c>
      <c r="AR326" s="5">
        <f t="shared" si="533"/>
        <v>1.3035538370923078E-2</v>
      </c>
      <c r="AS326" s="5">
        <f t="shared" si="534"/>
        <v>7.9619254145185565E-3</v>
      </c>
      <c r="AT326" s="5">
        <f t="shared" si="535"/>
        <v>2.4315166164428823E-3</v>
      </c>
      <c r="AU326" s="5">
        <f t="shared" si="536"/>
        <v>4.9504550287604425E-4</v>
      </c>
      <c r="AV326" s="5">
        <f t="shared" si="537"/>
        <v>7.5591725837035511E-5</v>
      </c>
      <c r="AW326" s="5">
        <f t="shared" si="538"/>
        <v>2.7502484468187553E-7</v>
      </c>
      <c r="AX326" s="5">
        <f t="shared" si="539"/>
        <v>6.7663269803551397E-6</v>
      </c>
      <c r="AY326" s="5">
        <f t="shared" si="540"/>
        <v>1.187804286819456E-5</v>
      </c>
      <c r="AZ326" s="5">
        <f t="shared" si="541"/>
        <v>1.0425737832969941E-5</v>
      </c>
      <c r="BA326" s="5">
        <f t="shared" si="542"/>
        <v>6.1006688597873524E-6</v>
      </c>
      <c r="BB326" s="5">
        <f t="shared" si="543"/>
        <v>2.677376014032449E-6</v>
      </c>
      <c r="BC326" s="5">
        <f t="shared" si="544"/>
        <v>9.4000739725658718E-7</v>
      </c>
      <c r="BD326" s="5">
        <f t="shared" si="545"/>
        <v>3.8139028759463581E-3</v>
      </c>
      <c r="BE326" s="5">
        <f t="shared" si="546"/>
        <v>2.3294787965364586E-3</v>
      </c>
      <c r="BF326" s="5">
        <f t="shared" si="547"/>
        <v>7.1140661417163872E-4</v>
      </c>
      <c r="BG326" s="5">
        <f t="shared" si="548"/>
        <v>1.4483908630538275E-4</v>
      </c>
      <c r="BH326" s="5">
        <f t="shared" si="549"/>
        <v>2.2116424528402747E-5</v>
      </c>
      <c r="BI326" s="5">
        <f t="shared" si="550"/>
        <v>2.7016808592079996E-6</v>
      </c>
      <c r="BJ326" s="8">
        <f t="shared" si="551"/>
        <v>0.12408698674230184</v>
      </c>
      <c r="BK326" s="8">
        <f t="shared" si="552"/>
        <v>0.22485727609171663</v>
      </c>
      <c r="BL326" s="8">
        <f t="shared" si="553"/>
        <v>0.56422337503743514</v>
      </c>
      <c r="BM326" s="8">
        <f t="shared" si="554"/>
        <v>0.41920617754992301</v>
      </c>
      <c r="BN326" s="8">
        <f t="shared" si="555"/>
        <v>0.57855079048993585</v>
      </c>
    </row>
    <row r="327" spans="1:66" x14ac:dyDescent="0.25">
      <c r="A327" t="s">
        <v>342</v>
      </c>
      <c r="B327" t="s">
        <v>430</v>
      </c>
      <c r="C327" t="s">
        <v>400</v>
      </c>
      <c r="D327" s="4" t="s">
        <v>498</v>
      </c>
      <c r="E327">
        <f>VLOOKUP(A327,home!$A$2:$E$405,3,FALSE)</f>
        <v>1.1422594142259399</v>
      </c>
      <c r="F327">
        <f>VLOOKUP(B327,home!$B$2:$E$405,3,FALSE)</f>
        <v>1.43</v>
      </c>
      <c r="G327">
        <f>VLOOKUP(C327,away!$B$2:$E$405,4,FALSE)</f>
        <v>0.32</v>
      </c>
      <c r="H327">
        <f>VLOOKUP(A327,away!$A$2:$E$405,3,FALSE)</f>
        <v>0.82426778242677801</v>
      </c>
      <c r="I327">
        <f>VLOOKUP(C327,away!$B$2:$E$405,3,FALSE)</f>
        <v>1.03</v>
      </c>
      <c r="J327">
        <f>VLOOKUP(B327,home!$B$2:$E$405,4,FALSE)</f>
        <v>0.88</v>
      </c>
      <c r="K327" s="3">
        <f t="shared" si="556"/>
        <v>0.5226979079497901</v>
      </c>
      <c r="L327" s="3">
        <f t="shared" si="557"/>
        <v>0.74711631799163158</v>
      </c>
      <c r="M327" s="5">
        <f t="shared" si="502"/>
        <v>0.28088379785486539</v>
      </c>
      <c r="N327" s="5">
        <f t="shared" si="503"/>
        <v>0.14681737351572985</v>
      </c>
      <c r="O327" s="5">
        <f t="shared" si="504"/>
        <v>0.20985286883683274</v>
      </c>
      <c r="P327" s="5">
        <f t="shared" si="505"/>
        <v>0.10968965551827416</v>
      </c>
      <c r="Q327" s="5">
        <f t="shared" si="506"/>
        <v>3.8370566993677462E-2</v>
      </c>
      <c r="R327" s="5">
        <f t="shared" si="507"/>
        <v>7.8392251342677632E-2</v>
      </c>
      <c r="S327" s="5">
        <f t="shared" si="508"/>
        <v>1.0708895119267953E-2</v>
      </c>
      <c r="T327" s="5">
        <f t="shared" si="509"/>
        <v>2.8667276731567531E-2</v>
      </c>
      <c r="U327" s="5">
        <f t="shared" si="510"/>
        <v>4.0975465776291714E-2</v>
      </c>
      <c r="V327" s="5">
        <f t="shared" si="511"/>
        <v>4.6466626079886056E-4</v>
      </c>
      <c r="W327" s="5">
        <f t="shared" si="512"/>
        <v>6.6854050314808259E-3</v>
      </c>
      <c r="X327" s="5">
        <f t="shared" si="513"/>
        <v>4.9947751914026818E-3</v>
      </c>
      <c r="Y327" s="5">
        <f t="shared" si="514"/>
        <v>1.8658390250983589E-3</v>
      </c>
      <c r="Z327" s="5">
        <f t="shared" si="515"/>
        <v>1.9522710060738618E-2</v>
      </c>
      <c r="AA327" s="5">
        <f t="shared" si="516"/>
        <v>1.0204479706258394E-2</v>
      </c>
      <c r="AB327" s="5">
        <f t="shared" si="517"/>
        <v>2.6669300970886762E-3</v>
      </c>
      <c r="AC327" s="5">
        <f t="shared" si="518"/>
        <v>1.1341229555435154E-5</v>
      </c>
      <c r="AD327" s="5">
        <f t="shared" si="519"/>
        <v>8.7361180593800703E-4</v>
      </c>
      <c r="AE327" s="5">
        <f t="shared" si="520"/>
        <v>6.5268963580642349E-4</v>
      </c>
      <c r="AF327" s="5">
        <f t="shared" si="521"/>
        <v>2.4381753874749701E-4</v>
      </c>
      <c r="AG327" s="5">
        <f t="shared" si="522"/>
        <v>6.0720020603603989E-5</v>
      </c>
      <c r="AH327" s="5">
        <f t="shared" si="523"/>
        <v>3.6464338144493041E-3</v>
      </c>
      <c r="AI327" s="5">
        <f t="shared" si="524"/>
        <v>1.9059833262900243E-3</v>
      </c>
      <c r="AJ327" s="5">
        <f t="shared" si="525"/>
        <v>4.9812674861948898E-4</v>
      </c>
      <c r="AK327" s="5">
        <f t="shared" si="526"/>
        <v>8.6789936465745958E-5</v>
      </c>
      <c r="AL327" s="5">
        <f t="shared" si="527"/>
        <v>1.7715732592481457E-7</v>
      </c>
      <c r="AM327" s="5">
        <f t="shared" si="528"/>
        <v>9.1327012664806908E-5</v>
      </c>
      <c r="AN327" s="5">
        <f t="shared" si="529"/>
        <v>6.8231901435305637E-5</v>
      </c>
      <c r="AO327" s="5">
        <f t="shared" si="530"/>
        <v>2.5488583484956732E-5</v>
      </c>
      <c r="AP327" s="5">
        <f t="shared" si="531"/>
        <v>6.3476455480343951E-6</v>
      </c>
      <c r="AQ327" s="5">
        <f t="shared" si="532"/>
        <v>1.1856073924408572E-6</v>
      </c>
      <c r="AR327" s="5">
        <f t="shared" si="533"/>
        <v>5.44862041050309E-4</v>
      </c>
      <c r="AS327" s="5">
        <f t="shared" si="534"/>
        <v>2.8479824897824916E-4</v>
      </c>
      <c r="AT327" s="5">
        <f t="shared" si="535"/>
        <v>7.4431724464347148E-5</v>
      </c>
      <c r="AU327" s="5">
        <f t="shared" si="536"/>
        <v>1.2968435554203156E-5</v>
      </c>
      <c r="AV327" s="5">
        <f t="shared" si="537"/>
        <v>1.6946435333909166E-6</v>
      </c>
      <c r="AW327" s="5">
        <f t="shared" si="538"/>
        <v>1.9217442904659751E-9</v>
      </c>
      <c r="AX327" s="5">
        <f t="shared" si="539"/>
        <v>7.9560730765330888E-6</v>
      </c>
      <c r="AY327" s="5">
        <f t="shared" si="540"/>
        <v>5.9441120226117536E-6</v>
      </c>
      <c r="AZ327" s="5">
        <f t="shared" si="541"/>
        <v>2.2204715440317416E-6</v>
      </c>
      <c r="BA327" s="5">
        <f t="shared" si="542"/>
        <v>5.5298350806072934E-7</v>
      </c>
      <c r="BB327" s="5">
        <f t="shared" si="543"/>
        <v>1.0328575061310694E-7</v>
      </c>
      <c r="BC327" s="5">
        <f t="shared" si="544"/>
        <v>1.5433293939813274E-8</v>
      </c>
      <c r="BD327" s="5">
        <f t="shared" si="545"/>
        <v>6.7845886987151979E-5</v>
      </c>
      <c r="BE327" s="5">
        <f t="shared" si="546"/>
        <v>3.5462903191182225E-5</v>
      </c>
      <c r="BF327" s="5">
        <f t="shared" si="547"/>
        <v>9.268192653928443E-6</v>
      </c>
      <c r="BG327" s="5">
        <f t="shared" si="548"/>
        <v>1.6148216368946702E-6</v>
      </c>
      <c r="BH327" s="5">
        <f t="shared" si="549"/>
        <v>2.1101597282922492E-7</v>
      </c>
      <c r="BI327" s="5">
        <f t="shared" si="550"/>
        <v>2.2059521508365134E-8</v>
      </c>
      <c r="BJ327" s="8">
        <f t="shared" si="551"/>
        <v>0.22944144859977356</v>
      </c>
      <c r="BK327" s="8">
        <f t="shared" si="552"/>
        <v>0.40176447725211034</v>
      </c>
      <c r="BL327" s="8">
        <f t="shared" si="553"/>
        <v>0.34926250955851773</v>
      </c>
      <c r="BM327" s="8">
        <f t="shared" si="554"/>
        <v>0.13597868921880468</v>
      </c>
      <c r="BN327" s="8">
        <f t="shared" si="555"/>
        <v>0.8640065140620572</v>
      </c>
    </row>
    <row r="328" spans="1:66" x14ac:dyDescent="0.25">
      <c r="A328" t="s">
        <v>342</v>
      </c>
      <c r="B328" t="s">
        <v>386</v>
      </c>
      <c r="C328" t="s">
        <v>380</v>
      </c>
      <c r="D328" s="4" t="s">
        <v>498</v>
      </c>
      <c r="E328">
        <f>VLOOKUP(A328,home!$A$2:$E$405,3,FALSE)</f>
        <v>1.1422594142259399</v>
      </c>
      <c r="F328">
        <f>VLOOKUP(B328,home!$B$2:$E$405,3,FALSE)</f>
        <v>0.64</v>
      </c>
      <c r="G328">
        <f>VLOOKUP(C328,away!$B$2:$E$405,4,FALSE)</f>
        <v>0.56000000000000005</v>
      </c>
      <c r="H328">
        <f>VLOOKUP(A328,away!$A$2:$E$405,3,FALSE)</f>
        <v>0.82426778242677801</v>
      </c>
      <c r="I328">
        <f>VLOOKUP(C328,away!$B$2:$E$405,3,FALSE)</f>
        <v>1.03</v>
      </c>
      <c r="J328">
        <f>VLOOKUP(B328,home!$B$2:$E$405,4,FALSE)</f>
        <v>0.55000000000000004</v>
      </c>
      <c r="K328" s="3">
        <f t="shared" si="556"/>
        <v>0.40938577405857696</v>
      </c>
      <c r="L328" s="3">
        <f t="shared" si="557"/>
        <v>0.46694769874476982</v>
      </c>
      <c r="M328" s="5">
        <f t="shared" si="502"/>
        <v>0.41630651596937712</v>
      </c>
      <c r="N328" s="5">
        <f t="shared" si="503"/>
        <v>0.17042996528575277</v>
      </c>
      <c r="O328" s="5">
        <f t="shared" si="504"/>
        <v>0.19439336960435338</v>
      </c>
      <c r="P328" s="5">
        <f t="shared" si="505"/>
        <v>7.9581880087333259E-2</v>
      </c>
      <c r="Q328" s="5">
        <f t="shared" si="506"/>
        <v>3.4885801630642151E-2</v>
      </c>
      <c r="R328" s="5">
        <f t="shared" si="507"/>
        <v>4.5385768293997153E-2</v>
      </c>
      <c r="S328" s="5">
        <f t="shared" si="508"/>
        <v>3.803252768868838E-3</v>
      </c>
      <c r="T328" s="5">
        <f t="shared" si="509"/>
        <v>1.6289844790294886E-2</v>
      </c>
      <c r="U328" s="5">
        <f t="shared" si="510"/>
        <v>1.8580287884281243E-2</v>
      </c>
      <c r="V328" s="5">
        <f t="shared" si="511"/>
        <v>8.0781826259583862E-5</v>
      </c>
      <c r="W328" s="5">
        <f t="shared" si="512"/>
        <v>4.7605836347381341E-3</v>
      </c>
      <c r="X328" s="5">
        <f t="shared" si="513"/>
        <v>2.2229435729229832E-3</v>
      </c>
      <c r="Y328" s="5">
        <f t="shared" si="514"/>
        <v>5.1899919290793173E-4</v>
      </c>
      <c r="Z328" s="5">
        <f t="shared" si="515"/>
        <v>7.0642600202151023E-3</v>
      </c>
      <c r="AA328" s="5">
        <f t="shared" si="516"/>
        <v>2.8920075565268184E-3</v>
      </c>
      <c r="AB328" s="5">
        <f t="shared" si="517"/>
        <v>5.9197337605599253E-4</v>
      </c>
      <c r="AC328" s="5">
        <f t="shared" si="518"/>
        <v>9.6514967998646493E-7</v>
      </c>
      <c r="AD328" s="5">
        <f t="shared" si="519"/>
        <v>4.872288040694661E-4</v>
      </c>
      <c r="AE328" s="5">
        <f t="shared" si="520"/>
        <v>2.2751036882240349E-4</v>
      </c>
      <c r="AF328" s="5">
        <f t="shared" si="521"/>
        <v>5.3117721581097581E-5</v>
      </c>
      <c r="AG328" s="5">
        <f t="shared" si="522"/>
        <v>8.2677326182863022E-6</v>
      </c>
      <c r="AH328" s="5">
        <f t="shared" si="523"/>
        <v>8.2465998994353084E-4</v>
      </c>
      <c r="AI328" s="5">
        <f t="shared" si="524"/>
        <v>3.3760406831817065E-4</v>
      </c>
      <c r="AJ328" s="5">
        <f t="shared" si="525"/>
        <v>6.9105151416879492E-5</v>
      </c>
      <c r="AK328" s="5">
        <f t="shared" si="526"/>
        <v>9.4302219680781252E-6</v>
      </c>
      <c r="AL328" s="5">
        <f t="shared" si="527"/>
        <v>7.3799878841829973E-9</v>
      </c>
      <c r="AM328" s="5">
        <f t="shared" si="528"/>
        <v>3.9892908219522629E-5</v>
      </c>
      <c r="AN328" s="5">
        <f t="shared" si="529"/>
        <v>1.86279016893424E-5</v>
      </c>
      <c r="AO328" s="5">
        <f t="shared" si="530"/>
        <v>4.3491279131411228E-6</v>
      </c>
      <c r="AP328" s="5">
        <f t="shared" si="531"/>
        <v>6.7693842352929678E-7</v>
      </c>
      <c r="AQ328" s="5">
        <f t="shared" si="532"/>
        <v>7.9023709764729373E-8</v>
      </c>
      <c r="AR328" s="5">
        <f t="shared" si="533"/>
        <v>7.7014616910203374E-5</v>
      </c>
      <c r="AS328" s="5">
        <f t="shared" si="534"/>
        <v>3.1528688557608378E-5</v>
      </c>
      <c r="AT328" s="5">
        <f t="shared" si="535"/>
        <v>6.4536982851041513E-6</v>
      </c>
      <c r="AU328" s="5">
        <f t="shared" si="536"/>
        <v>8.8068408932929134E-7</v>
      </c>
      <c r="AV328" s="5">
        <f t="shared" si="537"/>
        <v>9.0134884402786198E-8</v>
      </c>
      <c r="AW328" s="5">
        <f t="shared" si="538"/>
        <v>3.9188093409001613E-11</v>
      </c>
      <c r="AX328" s="5">
        <f t="shared" si="539"/>
        <v>2.7219315184828388E-6</v>
      </c>
      <c r="AY328" s="5">
        <f t="shared" si="540"/>
        <v>1.2709996586964182E-6</v>
      </c>
      <c r="AZ328" s="5">
        <f t="shared" si="541"/>
        <v>2.9674518286684023E-7</v>
      </c>
      <c r="BA328" s="5">
        <f t="shared" si="542"/>
        <v>4.6188160084422313E-8</v>
      </c>
      <c r="BB328" s="5">
        <f t="shared" si="543"/>
        <v>5.3918637651690076E-9</v>
      </c>
      <c r="BC328" s="5">
        <f t="shared" si="544"/>
        <v>5.0354367541819588E-10</v>
      </c>
      <c r="BD328" s="5">
        <f t="shared" si="545"/>
        <v>5.9936330226549126E-6</v>
      </c>
      <c r="BE328" s="5">
        <f t="shared" si="546"/>
        <v>2.4537080944026297E-6</v>
      </c>
      <c r="BF328" s="5">
        <f t="shared" si="547"/>
        <v>5.0225659377040815E-7</v>
      </c>
      <c r="BG328" s="5">
        <f t="shared" si="548"/>
        <v>6.853890147224092E-8</v>
      </c>
      <c r="BH328" s="5">
        <f t="shared" si="549"/>
        <v>7.0147128080844718E-9</v>
      </c>
      <c r="BI328" s="5">
        <f t="shared" si="550"/>
        <v>5.7434472654725515E-10</v>
      </c>
      <c r="BJ328" s="8">
        <f t="shared" si="551"/>
        <v>0.22995223039423296</v>
      </c>
      <c r="BK328" s="8">
        <f t="shared" si="552"/>
        <v>0.49977467418116539</v>
      </c>
      <c r="BL328" s="8">
        <f t="shared" si="553"/>
        <v>0.26320919969525775</v>
      </c>
      <c r="BM328" s="8">
        <f t="shared" si="554"/>
        <v>5.9015792458944741E-2</v>
      </c>
      <c r="BN328" s="8">
        <f t="shared" si="555"/>
        <v>0.94098330087145587</v>
      </c>
    </row>
    <row r="329" spans="1:66" x14ac:dyDescent="0.25">
      <c r="A329" t="s">
        <v>342</v>
      </c>
      <c r="B329" t="s">
        <v>398</v>
      </c>
      <c r="C329" t="s">
        <v>426</v>
      </c>
      <c r="D329" s="4" t="s">
        <v>498</v>
      </c>
      <c r="E329">
        <f>VLOOKUP(A329,home!$A$2:$E$405,3,FALSE)</f>
        <v>1.1422594142259399</v>
      </c>
      <c r="F329">
        <f>VLOOKUP(B329,home!$B$2:$E$405,3,FALSE)</f>
        <v>0.88</v>
      </c>
      <c r="G329">
        <f>VLOOKUP(C329,away!$B$2:$E$405,4,FALSE)</f>
        <v>1.27</v>
      </c>
      <c r="H329">
        <f>VLOOKUP(A329,away!$A$2:$E$405,3,FALSE)</f>
        <v>0.82426778242677801</v>
      </c>
      <c r="I329">
        <f>VLOOKUP(C329,away!$B$2:$E$405,3,FALSE)</f>
        <v>0.56000000000000005</v>
      </c>
      <c r="J329">
        <f>VLOOKUP(B329,home!$B$2:$E$405,4,FALSE)</f>
        <v>0.55000000000000004</v>
      </c>
      <c r="K329" s="3">
        <f t="shared" si="556"/>
        <v>1.2765891213389104</v>
      </c>
      <c r="L329" s="3">
        <f t="shared" si="557"/>
        <v>0.25387447698744769</v>
      </c>
      <c r="M329" s="5">
        <f t="shared" si="502"/>
        <v>0.21643530500873889</v>
      </c>
      <c r="N329" s="5">
        <f t="shared" si="503"/>
        <v>0.27629895584782505</v>
      </c>
      <c r="O329" s="5">
        <f t="shared" si="504"/>
        <v>5.4947399860712294E-2</v>
      </c>
      <c r="P329" s="5">
        <f t="shared" si="505"/>
        <v>7.0145252908044478E-2</v>
      </c>
      <c r="Q329" s="5">
        <f t="shared" si="506"/>
        <v>0.17636012063631673</v>
      </c>
      <c r="R329" s="5">
        <f t="shared" si="507"/>
        <v>6.9748712007292428E-3</v>
      </c>
      <c r="S329" s="5">
        <f t="shared" si="508"/>
        <v>5.6834032984300498E-3</v>
      </c>
      <c r="T329" s="5">
        <f t="shared" si="509"/>
        <v>4.4773333387988085E-2</v>
      </c>
      <c r="U329" s="5">
        <f t="shared" si="510"/>
        <v>8.9040446975910143E-3</v>
      </c>
      <c r="V329" s="5">
        <f t="shared" si="511"/>
        <v>2.0466149700314662E-4</v>
      </c>
      <c r="W329" s="5">
        <f t="shared" si="512"/>
        <v>7.5046470480779934E-2</v>
      </c>
      <c r="X329" s="5">
        <f t="shared" si="513"/>
        <v>1.9052383443061933E-2</v>
      </c>
      <c r="Y329" s="5">
        <f t="shared" si="514"/>
        <v>2.4184569409858273E-3</v>
      </c>
      <c r="Z329" s="5">
        <f t="shared" si="515"/>
        <v>5.9024725937998289E-4</v>
      </c>
      <c r="AA329" s="5">
        <f t="shared" si="516"/>
        <v>7.5350323022459231E-4</v>
      </c>
      <c r="AB329" s="5">
        <f t="shared" si="517"/>
        <v>4.809570132992216E-4</v>
      </c>
      <c r="AC329" s="5">
        <f t="shared" si="518"/>
        <v>4.145589968340961E-6</v>
      </c>
      <c r="AD329" s="5">
        <f t="shared" si="519"/>
        <v>2.3950876952661338E-2</v>
      </c>
      <c r="AE329" s="5">
        <f t="shared" si="520"/>
        <v>6.0805163597476121E-3</v>
      </c>
      <c r="AF329" s="5">
        <f t="shared" si="521"/>
        <v>7.7184395532227184E-4</v>
      </c>
      <c r="AG329" s="5">
        <f t="shared" si="522"/>
        <v>6.5317160157788275E-5</v>
      </c>
      <c r="AH329" s="5">
        <f t="shared" si="523"/>
        <v>3.746217856709186E-5</v>
      </c>
      <c r="AI329" s="5">
        <f t="shared" si="524"/>
        <v>4.7823809620405161E-5</v>
      </c>
      <c r="AJ329" s="5">
        <f t="shared" si="525"/>
        <v>3.0525677551196182E-5</v>
      </c>
      <c r="AK329" s="5">
        <f t="shared" si="526"/>
        <v>1.2989582627785478E-5</v>
      </c>
      <c r="AL329" s="5">
        <f t="shared" si="527"/>
        <v>5.3742333168904692E-8</v>
      </c>
      <c r="AM329" s="5">
        <f t="shared" si="528"/>
        <v>6.1150857928588603E-3</v>
      </c>
      <c r="AN329" s="5">
        <f t="shared" si="529"/>
        <v>1.552464207395415E-3</v>
      </c>
      <c r="AO329" s="5">
        <f t="shared" si="530"/>
        <v>1.9706551934712169E-4</v>
      </c>
      <c r="AP329" s="5">
        <f t="shared" si="531"/>
        <v>1.6676635218836767E-5</v>
      </c>
      <c r="AQ329" s="5">
        <f t="shared" si="532"/>
        <v>1.0584430110231578E-6</v>
      </c>
      <c r="AR329" s="5">
        <f t="shared" si="533"/>
        <v>1.9021381981061631E-6</v>
      </c>
      <c r="AS329" s="5">
        <f t="shared" si="534"/>
        <v>2.4282489309855251E-6</v>
      </c>
      <c r="AT329" s="5">
        <f t="shared" si="535"/>
        <v>1.5499380845994802E-6</v>
      </c>
      <c r="AU329" s="5">
        <f t="shared" si="536"/>
        <v>6.5954469918285476E-7</v>
      </c>
      <c r="AV329" s="5">
        <f t="shared" si="537"/>
        <v>2.1049189700339419E-7</v>
      </c>
      <c r="AW329" s="5">
        <f t="shared" si="538"/>
        <v>4.8382042331168882E-10</v>
      </c>
      <c r="AX329" s="5">
        <f t="shared" si="539"/>
        <v>1.3010753332029579E-3</v>
      </c>
      <c r="AY329" s="5">
        <f t="shared" si="540"/>
        <v>3.3030981973817012E-4</v>
      </c>
      <c r="AZ329" s="5">
        <f t="shared" si="541"/>
        <v>4.1928616364923018E-5</v>
      </c>
      <c r="BA329" s="5">
        <f t="shared" si="542"/>
        <v>3.5482018501507256E-6</v>
      </c>
      <c r="BB329" s="5">
        <f t="shared" si="543"/>
        <v>2.251994722382273E-7</v>
      </c>
      <c r="BC329" s="5">
        <f t="shared" si="544"/>
        <v>1.1434479646465838E-8</v>
      </c>
      <c r="BD329" s="5">
        <f t="shared" si="545"/>
        <v>8.0484056700341478E-8</v>
      </c>
      <c r="BE329" s="5">
        <f t="shared" si="546"/>
        <v>1.0274507122487997E-7</v>
      </c>
      <c r="BF329" s="5">
        <f t="shared" si="547"/>
        <v>6.5581620098436659E-8</v>
      </c>
      <c r="BG329" s="5">
        <f t="shared" si="548"/>
        <v>2.7906927592481821E-8</v>
      </c>
      <c r="BH329" s="5">
        <f t="shared" si="549"/>
        <v>8.9064200436387441E-9</v>
      </c>
      <c r="BI329" s="5">
        <f t="shared" si="550"/>
        <v>2.2739677875568092E-9</v>
      </c>
      <c r="BJ329" s="8">
        <f t="shared" si="551"/>
        <v>0.63437772436778606</v>
      </c>
      <c r="BK329" s="8">
        <f t="shared" si="552"/>
        <v>0.29280313186425633</v>
      </c>
      <c r="BL329" s="8">
        <f t="shared" si="553"/>
        <v>7.2196615510796175E-2</v>
      </c>
      <c r="BM329" s="8">
        <f t="shared" si="554"/>
        <v>0.19847550420393387</v>
      </c>
      <c r="BN329" s="8">
        <f t="shared" si="555"/>
        <v>0.80116190546236676</v>
      </c>
    </row>
    <row r="330" spans="1:66" x14ac:dyDescent="0.25">
      <c r="A330" t="s">
        <v>342</v>
      </c>
      <c r="B330" t="s">
        <v>399</v>
      </c>
      <c r="C330" t="s">
        <v>409</v>
      </c>
      <c r="D330" s="4" t="s">
        <v>498</v>
      </c>
      <c r="E330">
        <f>VLOOKUP(A330,home!$A$2:$E$405,3,FALSE)</f>
        <v>1.1422594142259399</v>
      </c>
      <c r="F330">
        <f>VLOOKUP(B330,home!$B$2:$E$405,3,FALSE)</f>
        <v>0.64</v>
      </c>
      <c r="G330">
        <f>VLOOKUP(C330,away!$B$2:$E$405,4,FALSE)</f>
        <v>1.03</v>
      </c>
      <c r="H330">
        <f>VLOOKUP(A330,away!$A$2:$E$405,3,FALSE)</f>
        <v>0.82426778242677801</v>
      </c>
      <c r="I330">
        <f>VLOOKUP(C330,away!$B$2:$E$405,3,FALSE)</f>
        <v>0.88</v>
      </c>
      <c r="J330">
        <f>VLOOKUP(B330,home!$B$2:$E$405,4,FALSE)</f>
        <v>1.43</v>
      </c>
      <c r="K330" s="3">
        <f t="shared" si="556"/>
        <v>0.75297740585773965</v>
      </c>
      <c r="L330" s="3">
        <f t="shared" si="557"/>
        <v>1.0372585774058574</v>
      </c>
      <c r="M330" s="5">
        <f t="shared" si="502"/>
        <v>0.16692077450979367</v>
      </c>
      <c r="N330" s="5">
        <f t="shared" si="503"/>
        <v>0.12568757177414916</v>
      </c>
      <c r="O330" s="5">
        <f t="shared" si="504"/>
        <v>0.17314000510751246</v>
      </c>
      <c r="P330" s="5">
        <f t="shared" si="505"/>
        <v>0.13037051189605053</v>
      </c>
      <c r="Q330" s="5">
        <f t="shared" si="506"/>
        <v>4.731995087152864E-2</v>
      </c>
      <c r="R330" s="5">
        <f t="shared" si="507"/>
        <v>8.9795477694930625E-2</v>
      </c>
      <c r="S330" s="5">
        <f t="shared" si="508"/>
        <v>2.5455894303679116E-2</v>
      </c>
      <c r="T330" s="5">
        <f t="shared" si="509"/>
        <v>4.9083024923916849E-2</v>
      </c>
      <c r="U330" s="5">
        <f t="shared" si="510"/>
        <v>6.7613965852485386E-2</v>
      </c>
      <c r="V330" s="5">
        <f t="shared" si="511"/>
        <v>2.2090972205151584E-3</v>
      </c>
      <c r="W330" s="5">
        <f t="shared" si="512"/>
        <v>1.1876951284186442E-2</v>
      </c>
      <c r="X330" s="5">
        <f t="shared" si="513"/>
        <v>1.2319469592953899E-2</v>
      </c>
      <c r="Y330" s="5">
        <f t="shared" si="514"/>
        <v>6.3892377521910385E-3</v>
      </c>
      <c r="Z330" s="5">
        <f t="shared" si="515"/>
        <v>3.1047043150441052E-2</v>
      </c>
      <c r="AA330" s="5">
        <f t="shared" si="516"/>
        <v>2.3377722010972407E-2</v>
      </c>
      <c r="AB330" s="5">
        <f t="shared" si="517"/>
        <v>8.8014482373426906E-3</v>
      </c>
      <c r="AC330" s="5">
        <f t="shared" si="518"/>
        <v>1.078360139385338E-4</v>
      </c>
      <c r="AD330" s="5">
        <f t="shared" si="519"/>
        <v>2.2357689918663637E-3</v>
      </c>
      <c r="AE330" s="5">
        <f t="shared" si="520"/>
        <v>2.3190705639114318E-3</v>
      </c>
      <c r="AF330" s="5">
        <f t="shared" si="521"/>
        <v>1.2027379170132856E-3</v>
      </c>
      <c r="AG330" s="5">
        <f t="shared" si="522"/>
        <v>4.1585007359776167E-4</v>
      </c>
      <c r="AH330" s="5">
        <f t="shared" si="523"/>
        <v>8.050952952721185E-3</v>
      </c>
      <c r="AI330" s="5">
        <f t="shared" si="524"/>
        <v>6.0621856690227073E-3</v>
      </c>
      <c r="AJ330" s="5">
        <f t="shared" si="525"/>
        <v>2.2823444194443416E-3</v>
      </c>
      <c r="AK330" s="5">
        <f t="shared" si="526"/>
        <v>5.7285126007569653E-4</v>
      </c>
      <c r="AL330" s="5">
        <f t="shared" si="527"/>
        <v>3.3689362823251096E-6</v>
      </c>
      <c r="AM330" s="5">
        <f t="shared" si="528"/>
        <v>3.3669670711854182E-4</v>
      </c>
      <c r="AN330" s="5">
        <f t="shared" si="529"/>
        <v>3.4924154744301526E-4</v>
      </c>
      <c r="AO330" s="5">
        <f t="shared" si="530"/>
        <v>1.8112689533588111E-4</v>
      </c>
      <c r="AP330" s="5">
        <f t="shared" si="531"/>
        <v>6.2625141928678572E-5</v>
      </c>
      <c r="AQ330" s="5">
        <f t="shared" si="532"/>
        <v>1.6239616406695253E-5</v>
      </c>
      <c r="AR330" s="5">
        <f t="shared" si="533"/>
        <v>1.6701840013002135E-3</v>
      </c>
      <c r="AS330" s="5">
        <f t="shared" si="534"/>
        <v>1.2576108166041343E-3</v>
      </c>
      <c r="AT330" s="5">
        <f t="shared" si="535"/>
        <v>4.7347626513260729E-4</v>
      </c>
      <c r="AU330" s="5">
        <f t="shared" si="536"/>
        <v>1.1883897661825402E-4</v>
      </c>
      <c r="AV330" s="5">
        <f t="shared" si="537"/>
        <v>2.2370766082200366E-5</v>
      </c>
      <c r="AW330" s="5">
        <f t="shared" si="538"/>
        <v>7.309022115460929E-8</v>
      </c>
      <c r="AX330" s="5">
        <f t="shared" si="539"/>
        <v>4.225416884782711E-5</v>
      </c>
      <c r="AY330" s="5">
        <f t="shared" si="540"/>
        <v>4.3828499068564037E-5</v>
      </c>
      <c r="AZ330" s="5">
        <f t="shared" si="541"/>
        <v>2.2730743296846339E-5</v>
      </c>
      <c r="BA330" s="5">
        <f t="shared" si="542"/>
        <v>7.8592194851548541E-6</v>
      </c>
      <c r="BB330" s="5">
        <f t="shared" si="543"/>
        <v>2.0380107056730291E-6</v>
      </c>
      <c r="BC330" s="5">
        <f t="shared" si="544"/>
        <v>4.2278881706086296E-7</v>
      </c>
      <c r="BD330" s="5">
        <f t="shared" si="545"/>
        <v>2.887354468657802E-4</v>
      </c>
      <c r="BE330" s="5">
        <f t="shared" si="546"/>
        <v>2.1741126776017038E-4</v>
      </c>
      <c r="BF330" s="5">
        <f t="shared" si="547"/>
        <v>8.1852886201147745E-5</v>
      </c>
      <c r="BG330" s="5">
        <f t="shared" si="548"/>
        <v>2.0544457971236338E-5</v>
      </c>
      <c r="BH330" s="5">
        <f t="shared" si="549"/>
        <v>3.867378166983724E-6</v>
      </c>
      <c r="BI330" s="5">
        <f t="shared" si="550"/>
        <v>5.8240967592925314E-7</v>
      </c>
      <c r="BJ330" s="8">
        <f t="shared" si="551"/>
        <v>0.25991469708376891</v>
      </c>
      <c r="BK330" s="8">
        <f t="shared" si="552"/>
        <v>0.32511131137932797</v>
      </c>
      <c r="BL330" s="8">
        <f t="shared" si="553"/>
        <v>0.38385242787688617</v>
      </c>
      <c r="BM330" s="8">
        <f t="shared" si="554"/>
        <v>0.26664743222761156</v>
      </c>
      <c r="BN330" s="8">
        <f t="shared" si="555"/>
        <v>0.73323429185396516</v>
      </c>
    </row>
    <row r="331" spans="1:66" x14ac:dyDescent="0.25">
      <c r="A331" t="s">
        <v>40</v>
      </c>
      <c r="B331" t="s">
        <v>41</v>
      </c>
      <c r="C331" t="s">
        <v>239</v>
      </c>
      <c r="D331" s="4" t="s">
        <v>498</v>
      </c>
      <c r="E331">
        <f>VLOOKUP(A331,home!$A$2:$E$405,3,FALSE)</f>
        <v>1.56038647342995</v>
      </c>
      <c r="F331">
        <f>VLOOKUP(B331,home!$B$2:$E$405,3,FALSE)</f>
        <v>0.9</v>
      </c>
      <c r="G331">
        <f>VLOOKUP(C331,away!$B$2:$E$405,4,FALSE)</f>
        <v>0.51</v>
      </c>
      <c r="H331">
        <f>VLOOKUP(A331,away!$A$2:$E$405,3,FALSE)</f>
        <v>1.19323671497585</v>
      </c>
      <c r="I331">
        <f>VLOOKUP(C331,away!$B$2:$E$405,3,FALSE)</f>
        <v>0.64</v>
      </c>
      <c r="J331">
        <f>VLOOKUP(B331,home!$B$2:$E$405,4,FALSE)</f>
        <v>1.51</v>
      </c>
      <c r="K331" s="3">
        <f t="shared" si="556"/>
        <v>0.71621739130434714</v>
      </c>
      <c r="L331" s="3">
        <f t="shared" si="557"/>
        <v>1.1531439613526615</v>
      </c>
      <c r="M331" s="5">
        <f t="shared" si="502"/>
        <v>0.15422212392017601</v>
      </c>
      <c r="N331" s="5">
        <f t="shared" si="503"/>
        <v>0.11045656727552422</v>
      </c>
      <c r="O331" s="5">
        <f t="shared" si="504"/>
        <v>0.17784031090553282</v>
      </c>
      <c r="P331" s="5">
        <f t="shared" si="505"/>
        <v>0.12737232354551475</v>
      </c>
      <c r="Q331" s="5">
        <f t="shared" si="506"/>
        <v>3.9555457233254529E-2</v>
      </c>
      <c r="R331" s="5">
        <f t="shared" si="507"/>
        <v>0.10253774030289753</v>
      </c>
      <c r="S331" s="5">
        <f t="shared" si="508"/>
        <v>2.6299256541461809E-2</v>
      </c>
      <c r="T331" s="5">
        <f t="shared" si="509"/>
        <v>4.5613136647070916E-2</v>
      </c>
      <c r="U331" s="5">
        <f t="shared" si="510"/>
        <v>7.3439312869983883E-2</v>
      </c>
      <c r="V331" s="5">
        <f t="shared" si="511"/>
        <v>2.4134002509979954E-3</v>
      </c>
      <c r="W331" s="5">
        <f t="shared" si="512"/>
        <v>9.4434354638174116E-3</v>
      </c>
      <c r="X331" s="5">
        <f t="shared" si="513"/>
        <v>1.0889640579524618E-2</v>
      </c>
      <c r="Y331" s="5">
        <f t="shared" si="514"/>
        <v>6.2786616377898561E-3</v>
      </c>
      <c r="Z331" s="5">
        <f t="shared" si="515"/>
        <v>3.941359201367791E-2</v>
      </c>
      <c r="AA331" s="5">
        <f t="shared" si="516"/>
        <v>2.8228700053970244E-2</v>
      </c>
      <c r="AB331" s="5">
        <f t="shared" si="517"/>
        <v>1.0108942956283723E-2</v>
      </c>
      <c r="AC331" s="5">
        <f t="shared" si="518"/>
        <v>1.2457696964981611E-4</v>
      </c>
      <c r="AD331" s="5">
        <f t="shared" si="519"/>
        <v>1.6908881782115655E-3</v>
      </c>
      <c r="AE331" s="5">
        <f t="shared" si="520"/>
        <v>1.9498374920272697E-3</v>
      </c>
      <c r="AF331" s="5">
        <f t="shared" si="521"/>
        <v>1.1242216647751322E-3</v>
      </c>
      <c r="AG331" s="5">
        <f t="shared" si="522"/>
        <v>4.3212980798576001E-4</v>
      </c>
      <c r="AH331" s="5">
        <f t="shared" si="523"/>
        <v>1.1362386406447544E-2</v>
      </c>
      <c r="AI331" s="5">
        <f t="shared" si="524"/>
        <v>8.1379387510178355E-3</v>
      </c>
      <c r="AJ331" s="5">
        <f t="shared" si="525"/>
        <v>2.9142666314242753E-3</v>
      </c>
      <c r="AK331" s="5">
        <f t="shared" si="526"/>
        <v>6.9574948144133413E-4</v>
      </c>
      <c r="AL331" s="5">
        <f t="shared" si="527"/>
        <v>4.1155335385652193E-6</v>
      </c>
      <c r="AM331" s="5">
        <f t="shared" si="528"/>
        <v>2.4220870399720954E-4</v>
      </c>
      <c r="AN331" s="5">
        <f t="shared" si="529"/>
        <v>2.7930150440143645E-4</v>
      </c>
      <c r="AO331" s="5">
        <f t="shared" si="530"/>
        <v>1.6103742159861515E-4</v>
      </c>
      <c r="AP331" s="5">
        <f t="shared" si="531"/>
        <v>6.1899776756081911E-5</v>
      </c>
      <c r="AQ331" s="5">
        <f t="shared" si="532"/>
        <v>1.784483844383843E-5</v>
      </c>
      <c r="AR331" s="5">
        <f t="shared" si="533"/>
        <v>2.6204934542301095E-3</v>
      </c>
      <c r="AS331" s="5">
        <f t="shared" si="534"/>
        <v>1.8768429857188066E-3</v>
      </c>
      <c r="AT331" s="5">
        <f t="shared" si="535"/>
        <v>6.7211379355969268E-4</v>
      </c>
      <c r="AU331" s="5">
        <f t="shared" si="536"/>
        <v>1.6045986262766394E-4</v>
      </c>
      <c r="AV331" s="5">
        <f t="shared" si="537"/>
        <v>2.873103605505983E-5</v>
      </c>
      <c r="AW331" s="5">
        <f t="shared" si="538"/>
        <v>9.4417399778061141E-8</v>
      </c>
      <c r="AX331" s="5">
        <f t="shared" si="539"/>
        <v>2.8912347688014698E-5</v>
      </c>
      <c r="AY331" s="5">
        <f t="shared" si="540"/>
        <v>3.3340099144962737E-5</v>
      </c>
      <c r="AZ331" s="5">
        <f t="shared" si="541"/>
        <v>1.9222966999956407E-5</v>
      </c>
      <c r="BA331" s="5">
        <f t="shared" si="542"/>
        <v>7.3889494384270745E-6</v>
      </c>
      <c r="BB331" s="5">
        <f t="shared" si="543"/>
        <v>2.1301306064155806E-6</v>
      </c>
      <c r="BC331" s="5">
        <f t="shared" si="544"/>
        <v>4.9126944913612168E-7</v>
      </c>
      <c r="BD331" s="5">
        <f t="shared" si="545"/>
        <v>5.0363436708493762E-4</v>
      </c>
      <c r="BE331" s="5">
        <f t="shared" si="546"/>
        <v>3.6071169256479002E-4</v>
      </c>
      <c r="BF331" s="5">
        <f t="shared" si="547"/>
        <v>1.2917399373086477E-4</v>
      </c>
      <c r="BG331" s="5">
        <f t="shared" si="548"/>
        <v>3.0838886938094697E-5</v>
      </c>
      <c r="BH331" s="5">
        <f t="shared" si="549"/>
        <v>5.5218367883829701E-6</v>
      </c>
      <c r="BI331" s="5">
        <f t="shared" si="550"/>
        <v>7.9096710795680517E-7</v>
      </c>
      <c r="BJ331" s="8">
        <f t="shared" si="551"/>
        <v>0.2282877539885054</v>
      </c>
      <c r="BK331" s="8">
        <f t="shared" si="552"/>
        <v>0.31046913686048389</v>
      </c>
      <c r="BL331" s="8">
        <f t="shared" si="553"/>
        <v>0.42165466123540563</v>
      </c>
      <c r="BM331" s="8">
        <f t="shared" si="554"/>
        <v>0.28780737523342764</v>
      </c>
      <c r="BN331" s="8">
        <f t="shared" si="555"/>
        <v>0.71198452318289973</v>
      </c>
    </row>
    <row r="332" spans="1:66" x14ac:dyDescent="0.25">
      <c r="A332" t="s">
        <v>40</v>
      </c>
      <c r="B332" t="s">
        <v>234</v>
      </c>
      <c r="C332" t="s">
        <v>319</v>
      </c>
      <c r="D332" s="4" t="s">
        <v>498</v>
      </c>
      <c r="E332">
        <f>VLOOKUP(A332,home!$A$2:$E$405,3,FALSE)</f>
        <v>1.56038647342995</v>
      </c>
      <c r="F332">
        <f>VLOOKUP(B332,home!$B$2:$E$405,3,FALSE)</f>
        <v>1.03</v>
      </c>
      <c r="G332">
        <f>VLOOKUP(C332,away!$B$2:$E$405,4,FALSE)</f>
        <v>1.28</v>
      </c>
      <c r="H332">
        <f>VLOOKUP(A332,away!$A$2:$E$405,3,FALSE)</f>
        <v>1.19323671497585</v>
      </c>
      <c r="I332">
        <f>VLOOKUP(C332,away!$B$2:$E$405,3,FALSE)</f>
        <v>0.57999999999999996</v>
      </c>
      <c r="J332">
        <f>VLOOKUP(B332,home!$B$2:$E$405,4,FALSE)</f>
        <v>1.0900000000000001</v>
      </c>
      <c r="K332" s="3">
        <f t="shared" si="556"/>
        <v>2.0572135265700462</v>
      </c>
      <c r="L332" s="3">
        <f t="shared" si="557"/>
        <v>0.75436425120773243</v>
      </c>
      <c r="M332" s="5">
        <f t="shared" si="502"/>
        <v>6.0110077190503687E-2</v>
      </c>
      <c r="N332" s="5">
        <f t="shared" si="503"/>
        <v>0.12365926387947376</v>
      </c>
      <c r="O332" s="5">
        <f t="shared" si="504"/>
        <v>4.5344893369853305E-2</v>
      </c>
      <c r="P332" s="5">
        <f t="shared" si="505"/>
        <v>9.3284128001338618E-2</v>
      </c>
      <c r="Q332" s="5">
        <f t="shared" si="506"/>
        <v>0.12719675516927412</v>
      </c>
      <c r="R332" s="5">
        <f t="shared" si="507"/>
        <v>1.710328326652193E-2</v>
      </c>
      <c r="S332" s="5">
        <f t="shared" si="508"/>
        <v>3.6191637674127287E-2</v>
      </c>
      <c r="T332" s="5">
        <f t="shared" si="509"/>
        <v>9.595268496932273E-2</v>
      </c>
      <c r="U332" s="5">
        <f t="shared" si="510"/>
        <v>3.5185105684648034E-2</v>
      </c>
      <c r="V332" s="5">
        <f t="shared" si="511"/>
        <v>6.2405978408793953E-3</v>
      </c>
      <c r="W332" s="5">
        <f t="shared" si="512"/>
        <v>8.72236284233497E-2</v>
      </c>
      <c r="X332" s="5">
        <f t="shared" si="513"/>
        <v>6.5798387143201673E-2</v>
      </c>
      <c r="Y332" s="5">
        <f t="shared" si="514"/>
        <v>2.4817975523978911E-2</v>
      </c>
      <c r="Z332" s="5">
        <f t="shared" si="515"/>
        <v>4.3007018248478529E-3</v>
      </c>
      <c r="AA332" s="5">
        <f t="shared" si="516"/>
        <v>8.8474619678214836E-3</v>
      </c>
      <c r="AB332" s="5">
        <f t="shared" si="517"/>
        <v>9.1005592180081994E-3</v>
      </c>
      <c r="AC332" s="5">
        <f t="shared" si="518"/>
        <v>6.0529443959589531E-4</v>
      </c>
      <c r="AD332" s="5">
        <f t="shared" si="519"/>
        <v>4.4859407057258646E-2</v>
      </c>
      <c r="AE332" s="5">
        <f t="shared" si="520"/>
        <v>3.3840333014371782E-2</v>
      </c>
      <c r="AF332" s="5">
        <f t="shared" si="521"/>
        <v>1.2763968737503437E-2</v>
      </c>
      <c r="AG332" s="5">
        <f t="shared" si="522"/>
        <v>3.2095605730352297E-3</v>
      </c>
      <c r="AH332" s="5">
        <f t="shared" si="523"/>
        <v>8.1107392794226962E-4</v>
      </c>
      <c r="AI332" s="5">
        <f t="shared" si="524"/>
        <v>1.6685522556111358E-3</v>
      </c>
      <c r="AJ332" s="5">
        <f t="shared" si="525"/>
        <v>1.7162841350160953E-3</v>
      </c>
      <c r="AK332" s="5">
        <f t="shared" si="526"/>
        <v>1.1769209793308941E-3</v>
      </c>
      <c r="AL332" s="5">
        <f t="shared" si="527"/>
        <v>3.7573975360445839E-5</v>
      </c>
      <c r="AM332" s="5">
        <f t="shared" si="528"/>
        <v>1.8457075798420857E-2</v>
      </c>
      <c r="AN332" s="5">
        <f t="shared" si="529"/>
        <v>1.3923358164160109E-2</v>
      </c>
      <c r="AO332" s="5">
        <f t="shared" si="530"/>
        <v>5.2516418279018543E-3</v>
      </c>
      <c r="AP332" s="5">
        <f t="shared" si="531"/>
        <v>1.3205502850387968E-3</v>
      </c>
      <c r="AQ332" s="5">
        <f t="shared" si="532"/>
        <v>2.4904398173886236E-4</v>
      </c>
      <c r="AR332" s="5">
        <f t="shared" si="533"/>
        <v>1.2236903526525696E-4</v>
      </c>
      <c r="AS332" s="5">
        <f t="shared" si="534"/>
        <v>2.5173923458101359E-4</v>
      </c>
      <c r="AT332" s="5">
        <f t="shared" si="535"/>
        <v>2.5894067927422561E-4</v>
      </c>
      <c r="AU332" s="5">
        <f t="shared" si="536"/>
        <v>1.7756542266072429E-4</v>
      </c>
      <c r="AV332" s="5">
        <f t="shared" si="537"/>
        <v>9.1322497337192361E-5</v>
      </c>
      <c r="AW332" s="5">
        <f t="shared" si="538"/>
        <v>1.6197392863164214E-6</v>
      </c>
      <c r="AX332" s="5">
        <f t="shared" si="539"/>
        <v>6.3283576655733384E-3</v>
      </c>
      <c r="AY332" s="5">
        <f t="shared" si="540"/>
        <v>4.7738867917649442E-3</v>
      </c>
      <c r="AZ332" s="5">
        <f t="shared" si="541"/>
        <v>1.8006247675101232E-3</v>
      </c>
      <c r="BA332" s="5">
        <f t="shared" si="542"/>
        <v>4.527756514829572E-4</v>
      </c>
      <c r="BB332" s="5">
        <f t="shared" si="543"/>
        <v>8.5389441324008552E-5</v>
      </c>
      <c r="BC332" s="5">
        <f t="shared" si="544"/>
        <v>1.2882948393086469E-5</v>
      </c>
      <c r="BD332" s="5">
        <f t="shared" si="545"/>
        <v>1.5385137609814686E-5</v>
      </c>
      <c r="BE332" s="5">
        <f t="shared" si="546"/>
        <v>3.1650513199052323E-5</v>
      </c>
      <c r="BF332" s="5">
        <f t="shared" si="547"/>
        <v>3.2555931937987117E-5</v>
      </c>
      <c r="BG332" s="5">
        <f t="shared" si="548"/>
        <v>2.2324834517640289E-5</v>
      </c>
      <c r="BH332" s="5">
        <f t="shared" si="549"/>
        <v>1.1481737887031871E-5</v>
      </c>
      <c r="BI332" s="5">
        <f t="shared" si="550"/>
        <v>4.7240772979467494E-6</v>
      </c>
      <c r="BJ332" s="8">
        <f t="shared" si="551"/>
        <v>0.67197755181407881</v>
      </c>
      <c r="BK332" s="8">
        <f t="shared" si="552"/>
        <v>0.20124319591357026</v>
      </c>
      <c r="BL332" s="8">
        <f t="shared" si="553"/>
        <v>0.12197419390632125</v>
      </c>
      <c r="BM332" s="8">
        <f t="shared" si="554"/>
        <v>0.52802497552937433</v>
      </c>
      <c r="BN332" s="8">
        <f t="shared" si="555"/>
        <v>0.4666984008769654</v>
      </c>
    </row>
    <row r="333" spans="1:66" x14ac:dyDescent="0.25">
      <c r="A333" t="s">
        <v>10</v>
      </c>
      <c r="B333" t="s">
        <v>245</v>
      </c>
      <c r="C333" t="s">
        <v>46</v>
      </c>
      <c r="D333" s="4" t="s">
        <v>499</v>
      </c>
      <c r="E333">
        <f>VLOOKUP(A333,home!$A$2:$E$405,3,FALSE)</f>
        <v>1.5362318840579701</v>
      </c>
      <c r="F333">
        <f>VLOOKUP(B333,home!$B$2:$E$405,3,FALSE)</f>
        <v>1.1399999999999999</v>
      </c>
      <c r="G333">
        <f>VLOOKUP(C333,away!$B$2:$E$405,4,FALSE)</f>
        <v>1.03</v>
      </c>
      <c r="H333">
        <f>VLOOKUP(A333,away!$A$2:$E$405,3,FALSE)</f>
        <v>1.42512077294686</v>
      </c>
      <c r="I333">
        <f>VLOOKUP(C333,away!$B$2:$E$405,3,FALSE)</f>
        <v>1.1399999999999999</v>
      </c>
      <c r="J333">
        <f>VLOOKUP(B333,home!$B$2:$E$405,4,FALSE)</f>
        <v>0.57999999999999996</v>
      </c>
      <c r="K333" s="3">
        <f t="shared" si="556"/>
        <v>1.8038434782608683</v>
      </c>
      <c r="L333" s="3">
        <f t="shared" si="557"/>
        <v>0.94228985507246377</v>
      </c>
      <c r="M333" s="5">
        <f t="shared" si="502"/>
        <v>6.4175527449536002E-2</v>
      </c>
      <c r="N333" s="5">
        <f t="shared" si="503"/>
        <v>0.11576260665379685</v>
      </c>
      <c r="O333" s="5">
        <f t="shared" si="504"/>
        <v>6.0471948459622192E-2</v>
      </c>
      <c r="P333" s="5">
        <f t="shared" si="505"/>
        <v>0.10908192984661687</v>
      </c>
      <c r="Q333" s="5">
        <f t="shared" si="506"/>
        <v>0.10440881151946485</v>
      </c>
      <c r="R333" s="5">
        <f t="shared" si="507"/>
        <v>2.8491051774983449E-2</v>
      </c>
      <c r="S333" s="5">
        <f t="shared" si="508"/>
        <v>4.6352822843640978E-2</v>
      </c>
      <c r="T333" s="5">
        <f t="shared" si="509"/>
        <v>9.8383363874964713E-2</v>
      </c>
      <c r="U333" s="5">
        <f t="shared" si="510"/>
        <v>5.1393397933096628E-2</v>
      </c>
      <c r="V333" s="5">
        <f t="shared" si="511"/>
        <v>8.7542116832942767E-3</v>
      </c>
      <c r="W333" s="5">
        <f t="shared" si="512"/>
        <v>6.2779051244118284E-2</v>
      </c>
      <c r="X333" s="5">
        <f t="shared" si="513"/>
        <v>5.9156063098406993E-2</v>
      </c>
      <c r="Y333" s="5">
        <f t="shared" si="514"/>
        <v>2.7871079061827723E-2</v>
      </c>
      <c r="Z333" s="5">
        <f t="shared" si="515"/>
        <v>8.9489430159704064E-3</v>
      </c>
      <c r="AA333" s="5">
        <f t="shared" si="516"/>
        <v>1.6142492496686364E-2</v>
      </c>
      <c r="AB333" s="5">
        <f t="shared" si="517"/>
        <v>1.4559264906511353E-2</v>
      </c>
      <c r="AC333" s="5">
        <f t="shared" si="518"/>
        <v>9.2999460098948969E-4</v>
      </c>
      <c r="AD333" s="5">
        <f t="shared" si="519"/>
        <v>2.8310895539526922E-2</v>
      </c>
      <c r="AE333" s="5">
        <f t="shared" si="520"/>
        <v>2.6677069654912487E-2</v>
      </c>
      <c r="AF333" s="5">
        <f t="shared" si="521"/>
        <v>1.2568766049442752E-2</v>
      </c>
      <c r="AG333" s="5">
        <f t="shared" si="522"/>
        <v>3.9478069130563726E-3</v>
      </c>
      <c r="AH333" s="5">
        <f t="shared" si="523"/>
        <v>2.1081245543926224E-3</v>
      </c>
      <c r="AI333" s="5">
        <f t="shared" si="524"/>
        <v>3.802726728802731E-3</v>
      </c>
      <c r="AJ333" s="5">
        <f t="shared" si="525"/>
        <v>3.4297619046795465E-3</v>
      </c>
      <c r="AK333" s="5">
        <f t="shared" si="526"/>
        <v>2.0622512145812579E-3</v>
      </c>
      <c r="AL333" s="5">
        <f t="shared" si="527"/>
        <v>6.3230087763681525E-5</v>
      </c>
      <c r="AM333" s="5">
        <f t="shared" si="528"/>
        <v>1.0213684856540057E-2</v>
      </c>
      <c r="AN333" s="5">
        <f t="shared" si="529"/>
        <v>9.6242516232249477E-3</v>
      </c>
      <c r="AO333" s="5">
        <f t="shared" si="530"/>
        <v>4.5344173336147797E-3</v>
      </c>
      <c r="AP333" s="5">
        <f t="shared" si="531"/>
        <v>1.4242451507099796E-3</v>
      </c>
      <c r="AQ333" s="5">
        <f t="shared" si="532"/>
        <v>3.3551293916254146E-4</v>
      </c>
      <c r="AR333" s="5">
        <f t="shared" si="533"/>
        <v>3.9729287616666541E-4</v>
      </c>
      <c r="AS333" s="5">
        <f t="shared" si="534"/>
        <v>7.1665416363274218E-4</v>
      </c>
      <c r="AT333" s="5">
        <f t="shared" si="535"/>
        <v>6.4636596961870974E-4</v>
      </c>
      <c r="AU333" s="5">
        <f t="shared" si="536"/>
        <v>3.8864767962215732E-4</v>
      </c>
      <c r="AV333" s="5">
        <f t="shared" si="537"/>
        <v>1.7526489555691206E-4</v>
      </c>
      <c r="AW333" s="5">
        <f t="shared" si="538"/>
        <v>2.9854145825364772E-6</v>
      </c>
      <c r="AX333" s="5">
        <f t="shared" si="539"/>
        <v>3.0706481362469283E-3</v>
      </c>
      <c r="AY333" s="5">
        <f t="shared" si="540"/>
        <v>2.8934405872826489E-3</v>
      </c>
      <c r="AZ333" s="5">
        <f t="shared" si="541"/>
        <v>1.3632298558256758E-3</v>
      </c>
      <c r="BA333" s="5">
        <f t="shared" si="542"/>
        <v>4.2818588775881067E-4</v>
      </c>
      <c r="BB333" s="5">
        <f t="shared" si="543"/>
        <v>1.0086880453008095E-4</v>
      </c>
      <c r="BC333" s="5">
        <f t="shared" si="544"/>
        <v>1.900953024039654E-5</v>
      </c>
      <c r="BD333" s="5">
        <f t="shared" si="545"/>
        <v>6.2394174450734876E-5</v>
      </c>
      <c r="BE333" s="5">
        <f t="shared" si="546"/>
        <v>1.12549324664429E-4</v>
      </c>
      <c r="BF333" s="5">
        <f t="shared" si="547"/>
        <v>1.0151068263929769E-4</v>
      </c>
      <c r="BG333" s="5">
        <f t="shared" si="548"/>
        <v>6.1036460950901963E-5</v>
      </c>
      <c r="BH333" s="5">
        <f t="shared" si="549"/>
        <v>2.7525055505602181E-5</v>
      </c>
      <c r="BI333" s="5">
        <f t="shared" si="550"/>
        <v>9.9301783725097674E-6</v>
      </c>
      <c r="BJ333" s="8">
        <f t="shared" si="551"/>
        <v>0.57387300831465504</v>
      </c>
      <c r="BK333" s="8">
        <f t="shared" si="552"/>
        <v>0.23225115709912394</v>
      </c>
      <c r="BL333" s="8">
        <f t="shared" si="553"/>
        <v>0.18516019143453677</v>
      </c>
      <c r="BM333" s="8">
        <f t="shared" si="554"/>
        <v>0.51495096898756565</v>
      </c>
      <c r="BN333" s="8">
        <f t="shared" si="555"/>
        <v>0.48239187570402026</v>
      </c>
    </row>
    <row r="334" spans="1:66" x14ac:dyDescent="0.25">
      <c r="A334" t="s">
        <v>10</v>
      </c>
      <c r="B334" t="s">
        <v>48</v>
      </c>
      <c r="C334" t="s">
        <v>244</v>
      </c>
      <c r="D334" s="4" t="s">
        <v>499</v>
      </c>
      <c r="E334">
        <f>VLOOKUP(A334,home!$A$2:$E$405,3,FALSE)</f>
        <v>1.5362318840579701</v>
      </c>
      <c r="F334">
        <f>VLOOKUP(B334,home!$B$2:$E$405,3,FALSE)</f>
        <v>0.7</v>
      </c>
      <c r="G334">
        <f>VLOOKUP(C334,away!$B$2:$E$405,4,FALSE)</f>
        <v>1.52</v>
      </c>
      <c r="H334">
        <f>VLOOKUP(A334,away!$A$2:$E$405,3,FALSE)</f>
        <v>1.42512077294686</v>
      </c>
      <c r="I334">
        <f>VLOOKUP(C334,away!$B$2:$E$405,3,FALSE)</f>
        <v>1.08</v>
      </c>
      <c r="J334">
        <f>VLOOKUP(B334,home!$B$2:$E$405,4,FALSE)</f>
        <v>1.46</v>
      </c>
      <c r="K334" s="3">
        <f t="shared" si="556"/>
        <v>1.63455072463768</v>
      </c>
      <c r="L334" s="3">
        <f t="shared" si="557"/>
        <v>2.2471304347826089</v>
      </c>
      <c r="M334" s="5">
        <f t="shared" si="502"/>
        <v>2.0616137018757467E-2</v>
      </c>
      <c r="N334" s="5">
        <f t="shared" si="503"/>
        <v>3.3698121703239721E-2</v>
      </c>
      <c r="O334" s="5">
        <f t="shared" si="504"/>
        <v>4.63271489424983E-2</v>
      </c>
      <c r="P334" s="5">
        <f t="shared" si="505"/>
        <v>7.5724074874358324E-2</v>
      </c>
      <c r="Q334" s="5">
        <f t="shared" si="506"/>
        <v>2.7540644624479617E-2</v>
      </c>
      <c r="R334" s="5">
        <f t="shared" si="507"/>
        <v>5.2051573172697464E-2</v>
      </c>
      <c r="S334" s="5">
        <f t="shared" si="508"/>
        <v>6.9534553325390949E-2</v>
      </c>
      <c r="T334" s="5">
        <f t="shared" si="509"/>
        <v>6.1887420729200192E-2</v>
      </c>
      <c r="U334" s="5">
        <f t="shared" si="510"/>
        <v>8.5080936647963859E-2</v>
      </c>
      <c r="V334" s="5">
        <f t="shared" si="511"/>
        <v>2.8378199927002381E-2</v>
      </c>
      <c r="W334" s="5">
        <f t="shared" si="512"/>
        <v>1.5005526875977331E-2</v>
      </c>
      <c r="X334" s="5">
        <f t="shared" si="513"/>
        <v>3.3719376132957057E-2</v>
      </c>
      <c r="Y334" s="5">
        <f t="shared" si="514"/>
        <v>3.7885918175125072E-2</v>
      </c>
      <c r="Z334" s="5">
        <f t="shared" si="515"/>
        <v>3.8988891418227478E-2</v>
      </c>
      <c r="AA334" s="5">
        <f t="shared" si="516"/>
        <v>6.372932072048354E-2</v>
      </c>
      <c r="AB334" s="5">
        <f t="shared" si="517"/>
        <v>5.2084403682166762E-2</v>
      </c>
      <c r="AC334" s="5">
        <f t="shared" si="518"/>
        <v>6.5146568623545486E-3</v>
      </c>
      <c r="AD334" s="5">
        <f t="shared" si="519"/>
        <v>6.1318237071747344E-3</v>
      </c>
      <c r="AE334" s="5">
        <f t="shared" si="520"/>
        <v>1.3779007673113868E-2</v>
      </c>
      <c r="AF334" s="5">
        <f t="shared" si="521"/>
        <v>1.5481613751678641E-2</v>
      </c>
      <c r="AG334" s="5">
        <f t="shared" si="522"/>
        <v>1.1596401813648681E-2</v>
      </c>
      <c r="AH334" s="5">
        <f t="shared" si="523"/>
        <v>2.1903281131083363E-2</v>
      </c>
      <c r="AI334" s="5">
        <f t="shared" si="524"/>
        <v>3.5802024044755132E-2</v>
      </c>
      <c r="AJ334" s="5">
        <f t="shared" si="525"/>
        <v>2.9260112172925082E-2</v>
      </c>
      <c r="AK334" s="5">
        <f t="shared" si="526"/>
        <v>1.5942379185078168E-2</v>
      </c>
      <c r="AL334" s="5">
        <f t="shared" si="527"/>
        <v>9.5714607169489901E-4</v>
      </c>
      <c r="AM334" s="5">
        <f t="shared" si="528"/>
        <v>2.0045553767825916E-3</v>
      </c>
      <c r="AN334" s="5">
        <f t="shared" si="529"/>
        <v>4.5044973953752808E-3</v>
      </c>
      <c r="AO334" s="5">
        <f t="shared" si="530"/>
        <v>5.0610965952733932E-3</v>
      </c>
      <c r="AP334" s="5">
        <f t="shared" si="531"/>
        <v>3.7909813975378274E-3</v>
      </c>
      <c r="AQ334" s="5">
        <f t="shared" si="532"/>
        <v>2.1297074190254903E-3</v>
      </c>
      <c r="AR334" s="5">
        <f t="shared" si="533"/>
        <v>9.8439059302514072E-3</v>
      </c>
      <c r="AS334" s="5">
        <f t="shared" si="534"/>
        <v>1.6090363571557593E-2</v>
      </c>
      <c r="AT334" s="5">
        <f t="shared" si="535"/>
        <v>1.3150257717786601E-2</v>
      </c>
      <c r="AU334" s="5">
        <f t="shared" si="536"/>
        <v>7.164921093926779E-3</v>
      </c>
      <c r="AV334" s="5">
        <f t="shared" si="537"/>
        <v>2.9278567415124551E-3</v>
      </c>
      <c r="AW334" s="5">
        <f t="shared" si="538"/>
        <v>9.7656780992020839E-5</v>
      </c>
      <c r="AX334" s="5">
        <f t="shared" si="539"/>
        <v>5.4609124061605688E-4</v>
      </c>
      <c r="AY334" s="5">
        <f t="shared" si="540"/>
        <v>1.2271382469565338E-3</v>
      </c>
      <c r="AZ334" s="5">
        <f t="shared" si="541"/>
        <v>1.3787698512109027E-3</v>
      </c>
      <c r="BA334" s="5">
        <f t="shared" si="542"/>
        <v>1.0327585650722361E-3</v>
      </c>
      <c r="BB334" s="5">
        <f t="shared" si="543"/>
        <v>5.8018580083905944E-4</v>
      </c>
      <c r="BC334" s="5">
        <f t="shared" si="544"/>
        <v>2.607506341788342E-4</v>
      </c>
      <c r="BD334" s="5">
        <f t="shared" si="545"/>
        <v>3.6867567688341602E-3</v>
      </c>
      <c r="BE334" s="5">
        <f t="shared" si="546"/>
        <v>6.0261909480607487E-3</v>
      </c>
      <c r="BF334" s="5">
        <f t="shared" si="547"/>
        <v>4.9250573904788637E-3</v>
      </c>
      <c r="BG334" s="5">
        <f t="shared" si="548"/>
        <v>2.6834187088297964E-3</v>
      </c>
      <c r="BH334" s="5">
        <f t="shared" si="549"/>
        <v>1.0965459987560134E-3</v>
      </c>
      <c r="BI334" s="5">
        <f t="shared" si="550"/>
        <v>3.5847201137303769E-4</v>
      </c>
      <c r="BJ334" s="8">
        <f t="shared" si="551"/>
        <v>0.27924238770946308</v>
      </c>
      <c r="BK334" s="8">
        <f t="shared" si="552"/>
        <v>0.20295190632651511</v>
      </c>
      <c r="BL334" s="8">
        <f t="shared" si="553"/>
        <v>0.47013492658101919</v>
      </c>
      <c r="BM334" s="8">
        <f t="shared" si="554"/>
        <v>0.73423093023322961</v>
      </c>
      <c r="BN334" s="8">
        <f t="shared" si="555"/>
        <v>0.25595770033603088</v>
      </c>
    </row>
    <row r="335" spans="1:66" x14ac:dyDescent="0.25">
      <c r="A335" t="s">
        <v>10</v>
      </c>
      <c r="B335" t="s">
        <v>243</v>
      </c>
      <c r="C335" t="s">
        <v>49</v>
      </c>
      <c r="D335" s="4" t="s">
        <v>499</v>
      </c>
      <c r="E335">
        <f>VLOOKUP(A335,home!$A$2:$E$405,3,FALSE)</f>
        <v>1.5362318840579701</v>
      </c>
      <c r="F335">
        <f>VLOOKUP(B335,home!$B$2:$E$405,3,FALSE)</f>
        <v>0.98</v>
      </c>
      <c r="G335">
        <f>VLOOKUP(C335,away!$B$2:$E$405,4,FALSE)</f>
        <v>1.25</v>
      </c>
      <c r="H335">
        <f>VLOOKUP(A335,away!$A$2:$E$405,3,FALSE)</f>
        <v>1.42512077294686</v>
      </c>
      <c r="I335">
        <f>VLOOKUP(C335,away!$B$2:$E$405,3,FALSE)</f>
        <v>1.1499999999999999</v>
      </c>
      <c r="J335">
        <f>VLOOKUP(B335,home!$B$2:$E$405,4,FALSE)</f>
        <v>0.82</v>
      </c>
      <c r="K335" s="3">
        <f t="shared" si="556"/>
        <v>1.8818840579710132</v>
      </c>
      <c r="L335" s="3">
        <f t="shared" si="557"/>
        <v>1.3438888888888887</v>
      </c>
      <c r="M335" s="5">
        <f t="shared" si="502"/>
        <v>3.9725064342612977E-2</v>
      </c>
      <c r="N335" s="5">
        <f t="shared" si="503"/>
        <v>7.4757965288236097E-2</v>
      </c>
      <c r="O335" s="5">
        <f t="shared" si="504"/>
        <v>5.3386072580433763E-2</v>
      </c>
      <c r="P335" s="5">
        <f t="shared" si="505"/>
        <v>0.10046639890680172</v>
      </c>
      <c r="Q335" s="5">
        <f t="shared" si="506"/>
        <v>7.0342911541140973E-2</v>
      </c>
      <c r="R335" s="5">
        <f t="shared" si="507"/>
        <v>3.5872474881130358E-2</v>
      </c>
      <c r="S335" s="5">
        <f t="shared" si="508"/>
        <v>6.3520962623547908E-2</v>
      </c>
      <c r="T335" s="5">
        <f t="shared" si="509"/>
        <v>9.4533057232233333E-2</v>
      </c>
      <c r="U335" s="5">
        <f t="shared" si="510"/>
        <v>6.750783859876483E-2</v>
      </c>
      <c r="V335" s="5">
        <f t="shared" si="511"/>
        <v>1.7849694520432207E-2</v>
      </c>
      <c r="W335" s="5">
        <f t="shared" si="512"/>
        <v>4.4125734606846122E-2</v>
      </c>
      <c r="X335" s="5">
        <f t="shared" si="513"/>
        <v>5.9300084452200419E-2</v>
      </c>
      <c r="Y335" s="5">
        <f t="shared" si="514"/>
        <v>3.9846362302742452E-2</v>
      </c>
      <c r="Z335" s="5">
        <f t="shared" si="515"/>
        <v>1.6069540136565606E-2</v>
      </c>
      <c r="AA335" s="5">
        <f t="shared" si="516"/>
        <v>3.0241011401928149E-2</v>
      </c>
      <c r="AB335" s="5">
        <f t="shared" si="517"/>
        <v>2.8455038627104124E-2</v>
      </c>
      <c r="AC335" s="5">
        <f t="shared" si="518"/>
        <v>2.8214153956237806E-3</v>
      </c>
      <c r="AD335" s="5">
        <f t="shared" si="519"/>
        <v>2.0759879125720894E-2</v>
      </c>
      <c r="AE335" s="5">
        <f t="shared" si="520"/>
        <v>2.7898970891732686E-2</v>
      </c>
      <c r="AF335" s="5">
        <f t="shared" si="521"/>
        <v>1.8746558496417046E-2</v>
      </c>
      <c r="AG335" s="5">
        <f t="shared" si="522"/>
        <v>8.3977638894134829E-3</v>
      </c>
      <c r="AH335" s="5">
        <f t="shared" si="523"/>
        <v>5.3989191097711404E-3</v>
      </c>
      <c r="AI335" s="5">
        <f t="shared" si="524"/>
        <v>1.0160139802953362E-2</v>
      </c>
      <c r="AJ335" s="5">
        <f t="shared" si="525"/>
        <v>9.5601025609673464E-3</v>
      </c>
      <c r="AK335" s="5">
        <f t="shared" si="526"/>
        <v>5.9970015340174328E-3</v>
      </c>
      <c r="AL335" s="5">
        <f t="shared" si="527"/>
        <v>2.8541924279726474E-4</v>
      </c>
      <c r="AM335" s="5">
        <f t="shared" si="528"/>
        <v>7.81353711441987E-3</v>
      </c>
      <c r="AN335" s="5">
        <f t="shared" si="529"/>
        <v>1.0500525710989811E-2</v>
      </c>
      <c r="AO335" s="5">
        <f t="shared" si="530"/>
        <v>7.0557699152456544E-3</v>
      </c>
      <c r="AP335" s="5">
        <f t="shared" si="531"/>
        <v>3.1607235972183753E-3</v>
      </c>
      <c r="AQ335" s="5">
        <f t="shared" si="532"/>
        <v>1.0619153307876738E-3</v>
      </c>
      <c r="AR335" s="5">
        <f t="shared" si="533"/>
        <v>1.4511094807262653E-3</v>
      </c>
      <c r="AS335" s="5">
        <f t="shared" si="534"/>
        <v>2.7308197981493532E-3</v>
      </c>
      <c r="AT335" s="5">
        <f t="shared" si="535"/>
        <v>2.5695431216644451E-3</v>
      </c>
      <c r="AU335" s="5">
        <f t="shared" si="536"/>
        <v>1.61186074564313E-3</v>
      </c>
      <c r="AV335" s="5">
        <f t="shared" si="537"/>
        <v>7.5833376022376938E-4</v>
      </c>
      <c r="AW335" s="5">
        <f t="shared" si="538"/>
        <v>2.0051043323986114E-5</v>
      </c>
      <c r="AX335" s="5">
        <f t="shared" si="539"/>
        <v>2.450695155331931E-3</v>
      </c>
      <c r="AY335" s="5">
        <f t="shared" si="540"/>
        <v>3.2934619893044111E-3</v>
      </c>
      <c r="AZ335" s="5">
        <f t="shared" si="541"/>
        <v>2.2130234867020477E-3</v>
      </c>
      <c r="BA335" s="5">
        <f t="shared" si="542"/>
        <v>9.9135255820967578E-4</v>
      </c>
      <c r="BB335" s="5">
        <f t="shared" si="543"/>
        <v>3.3306692198738978E-4</v>
      </c>
      <c r="BC335" s="5">
        <f t="shared" si="544"/>
        <v>8.9520987143055079E-5</v>
      </c>
      <c r="BD335" s="5">
        <f t="shared" si="545"/>
        <v>3.2502165128489184E-4</v>
      </c>
      <c r="BE335" s="5">
        <f t="shared" si="546"/>
        <v>6.1165306404845174E-4</v>
      </c>
      <c r="BF335" s="5">
        <f t="shared" si="547"/>
        <v>5.7553007512095252E-4</v>
      </c>
      <c r="BG335" s="5">
        <f t="shared" si="548"/>
        <v>3.6102695775099328E-4</v>
      </c>
      <c r="BH335" s="5">
        <f t="shared" si="549"/>
        <v>1.6985271907234224E-4</v>
      </c>
      <c r="BI335" s="5">
        <f t="shared" si="550"/>
        <v>6.3928624845053955E-5</v>
      </c>
      <c r="BJ335" s="8">
        <f t="shared" si="551"/>
        <v>0.49767288059402337</v>
      </c>
      <c r="BK335" s="8">
        <f t="shared" si="552"/>
        <v>0.22796241702112027</v>
      </c>
      <c r="BL335" s="8">
        <f t="shared" si="553"/>
        <v>0.25780727909560019</v>
      </c>
      <c r="BM335" s="8">
        <f t="shared" si="554"/>
        <v>0.62168781836097331</v>
      </c>
      <c r="BN335" s="8">
        <f t="shared" si="555"/>
        <v>0.37455088754035593</v>
      </c>
    </row>
    <row r="336" spans="1:66" x14ac:dyDescent="0.25">
      <c r="A336" t="s">
        <v>10</v>
      </c>
      <c r="B336" t="s">
        <v>247</v>
      </c>
      <c r="C336" t="s">
        <v>240</v>
      </c>
      <c r="D336" s="4" t="s">
        <v>499</v>
      </c>
      <c r="E336">
        <f>VLOOKUP(A336,home!$A$2:$E$405,3,FALSE)</f>
        <v>1.5362318840579701</v>
      </c>
      <c r="F336">
        <f>VLOOKUP(B336,home!$B$2:$E$405,3,FALSE)</f>
        <v>0.87</v>
      </c>
      <c r="G336">
        <f>VLOOKUP(C336,away!$B$2:$E$405,4,FALSE)</f>
        <v>0.8</v>
      </c>
      <c r="H336">
        <f>VLOOKUP(A336,away!$A$2:$E$405,3,FALSE)</f>
        <v>1.42512077294686</v>
      </c>
      <c r="I336">
        <f>VLOOKUP(C336,away!$B$2:$E$405,3,FALSE)</f>
        <v>0.85</v>
      </c>
      <c r="J336">
        <f>VLOOKUP(B336,home!$B$2:$E$405,4,FALSE)</f>
        <v>0.94</v>
      </c>
      <c r="K336" s="3">
        <f t="shared" si="556"/>
        <v>1.0692173913043472</v>
      </c>
      <c r="L336" s="3">
        <f t="shared" si="557"/>
        <v>1.1386714975845411</v>
      </c>
      <c r="M336" s="5">
        <f t="shared" si="502"/>
        <v>0.10993248340198776</v>
      </c>
      <c r="N336" s="5">
        <f t="shared" si="503"/>
        <v>0.1175417231226818</v>
      </c>
      <c r="O336" s="5">
        <f t="shared" si="504"/>
        <v>0.1251769855085291</v>
      </c>
      <c r="P336" s="5">
        <f t="shared" si="505"/>
        <v>0.13384140989677154</v>
      </c>
      <c r="Q336" s="5">
        <f t="shared" si="506"/>
        <v>6.2838827283325849E-2</v>
      </c>
      <c r="R336" s="5">
        <f t="shared" si="507"/>
        <v>7.1267732776057635E-2</v>
      </c>
      <c r="S336" s="5">
        <f t="shared" si="508"/>
        <v>4.0737556472848047E-2</v>
      </c>
      <c r="T336" s="5">
        <f t="shared" si="509"/>
        <v>7.1552781569160964E-2</v>
      </c>
      <c r="U336" s="5">
        <f t="shared" si="510"/>
        <v>7.6200699322991658E-2</v>
      </c>
      <c r="V336" s="5">
        <f t="shared" si="511"/>
        <v>5.5108289352249866E-3</v>
      </c>
      <c r="W336" s="5">
        <f t="shared" si="512"/>
        <v>2.2396122326834036E-2</v>
      </c>
      <c r="X336" s="5">
        <f t="shared" si="513"/>
        <v>2.5501826149982688E-2</v>
      </c>
      <c r="Y336" s="5">
        <f t="shared" si="514"/>
        <v>1.4519101286670704E-2</v>
      </c>
      <c r="Z336" s="5">
        <f t="shared" si="515"/>
        <v>2.705017866985613E-2</v>
      </c>
      <c r="AA336" s="5">
        <f t="shared" si="516"/>
        <v>2.8922521471700068E-2</v>
      </c>
      <c r="AB336" s="5">
        <f t="shared" si="517"/>
        <v>1.5462231478957559E-2</v>
      </c>
      <c r="AC336" s="5">
        <f t="shared" si="518"/>
        <v>4.1933528855920313E-4</v>
      </c>
      <c r="AD336" s="5">
        <f t="shared" si="519"/>
        <v>5.986580872407634E-3</v>
      </c>
      <c r="AE336" s="5">
        <f t="shared" si="520"/>
        <v>6.8167490073953686E-3</v>
      </c>
      <c r="AF336" s="5">
        <f t="shared" si="521"/>
        <v>3.8810189004544107E-3</v>
      </c>
      <c r="AG336" s="5">
        <f t="shared" si="522"/>
        <v>1.4730685345114435E-3</v>
      </c>
      <c r="AH336" s="5">
        <f t="shared" si="523"/>
        <v>7.7003168639836316E-3</v>
      </c>
      <c r="AI336" s="5">
        <f t="shared" si="524"/>
        <v>8.2333127095254501E-3</v>
      </c>
      <c r="AJ336" s="5">
        <f t="shared" si="525"/>
        <v>4.4016005685358645E-3</v>
      </c>
      <c r="AK336" s="5">
        <f t="shared" si="526"/>
        <v>1.5687559591512164E-3</v>
      </c>
      <c r="AL336" s="5">
        <f t="shared" si="527"/>
        <v>2.0421416674452533E-5</v>
      </c>
      <c r="AM336" s="5">
        <f t="shared" si="528"/>
        <v>1.2801912766456389E-3</v>
      </c>
      <c r="AN336" s="5">
        <f t="shared" si="529"/>
        <v>1.4577173181727549E-3</v>
      </c>
      <c r="AO336" s="5">
        <f t="shared" si="530"/>
        <v>8.2993058086934621E-4</v>
      </c>
      <c r="AP336" s="5">
        <f t="shared" si="531"/>
        <v>3.1500609913656869E-4</v>
      </c>
      <c r="AQ336" s="5">
        <f t="shared" si="532"/>
        <v>8.9672116663025382E-5</v>
      </c>
      <c r="AR336" s="5">
        <f t="shared" si="533"/>
        <v>1.7536262670775455E-3</v>
      </c>
      <c r="AS336" s="5">
        <f t="shared" si="534"/>
        <v>1.8750077026074335E-3</v>
      </c>
      <c r="AT336" s="5">
        <f t="shared" si="535"/>
        <v>1.0023954222287388E-3</v>
      </c>
      <c r="AU336" s="5">
        <f t="shared" si="536"/>
        <v>3.5725953947027728E-4</v>
      </c>
      <c r="AV336" s="5">
        <f t="shared" si="537"/>
        <v>9.5497028202750584E-5</v>
      </c>
      <c r="AW336" s="5">
        <f t="shared" si="538"/>
        <v>6.9063380116371962E-7</v>
      </c>
      <c r="AX336" s="5">
        <f t="shared" si="539"/>
        <v>2.2813379619760526E-4</v>
      </c>
      <c r="AY336" s="5">
        <f t="shared" si="540"/>
        <v>2.5976945136597365E-4</v>
      </c>
      <c r="AZ336" s="5">
        <f t="shared" si="541"/>
        <v>1.4789603510680397E-4</v>
      </c>
      <c r="BA336" s="5">
        <f t="shared" si="542"/>
        <v>5.613499992729342E-5</v>
      </c>
      <c r="BB336" s="5">
        <f t="shared" si="543"/>
        <v>1.5979831108529844E-5</v>
      </c>
      <c r="BC336" s="5">
        <f t="shared" si="544"/>
        <v>3.6391556438995384E-6</v>
      </c>
      <c r="BD336" s="5">
        <f t="shared" si="545"/>
        <v>3.3280070795612917E-4</v>
      </c>
      <c r="BE336" s="5">
        <f t="shared" si="546"/>
        <v>3.5583630478509235E-4</v>
      </c>
      <c r="BF336" s="5">
        <f t="shared" si="547"/>
        <v>1.9023318276684752E-4</v>
      </c>
      <c r="BG336" s="5">
        <f t="shared" si="548"/>
        <v>6.7800209139163935E-5</v>
      </c>
      <c r="BH336" s="5">
        <f t="shared" si="549"/>
        <v>1.8123290686416509E-5</v>
      </c>
      <c r="BI336" s="5">
        <f t="shared" si="550"/>
        <v>3.8755475179161262E-6</v>
      </c>
      <c r="BJ336" s="8">
        <f t="shared" si="551"/>
        <v>0.33719186971426224</v>
      </c>
      <c r="BK336" s="8">
        <f t="shared" si="552"/>
        <v>0.29072180486343197</v>
      </c>
      <c r="BL336" s="8">
        <f t="shared" si="553"/>
        <v>0.34498661186187046</v>
      </c>
      <c r="BM336" s="8">
        <f t="shared" si="554"/>
        <v>0.37909222430250233</v>
      </c>
      <c r="BN336" s="8">
        <f t="shared" si="555"/>
        <v>0.62059916198935361</v>
      </c>
    </row>
    <row r="337" spans="1:66" x14ac:dyDescent="0.25">
      <c r="A337" t="s">
        <v>13</v>
      </c>
      <c r="B337" t="s">
        <v>251</v>
      </c>
      <c r="C337" t="s">
        <v>248</v>
      </c>
      <c r="D337" s="4" t="s">
        <v>499</v>
      </c>
      <c r="E337">
        <f>VLOOKUP(A337,home!$A$2:$E$405,3,FALSE)</f>
        <v>1.6049382716049401</v>
      </c>
      <c r="F337">
        <f>VLOOKUP(B337,home!$B$2:$E$405,3,FALSE)</f>
        <v>0.5</v>
      </c>
      <c r="G337">
        <f>VLOOKUP(C337,away!$B$2:$E$405,4,FALSE)</f>
        <v>0.87</v>
      </c>
      <c r="H337">
        <f>VLOOKUP(A337,away!$A$2:$E$405,3,FALSE)</f>
        <v>1.49382716049383</v>
      </c>
      <c r="I337">
        <f>VLOOKUP(C337,away!$B$2:$E$405,3,FALSE)</f>
        <v>1.43</v>
      </c>
      <c r="J337">
        <f>VLOOKUP(B337,home!$B$2:$E$405,4,FALSE)</f>
        <v>1.27</v>
      </c>
      <c r="K337" s="3">
        <f t="shared" si="556"/>
        <v>0.69814814814814896</v>
      </c>
      <c r="L337" s="3">
        <f t="shared" si="557"/>
        <v>2.7129395061728445</v>
      </c>
      <c r="M337" s="5">
        <f t="shared" si="502"/>
        <v>3.3005282508180182E-2</v>
      </c>
      <c r="N337" s="5">
        <f t="shared" si="503"/>
        <v>2.3042576862192486E-2</v>
      </c>
      <c r="O337" s="5">
        <f t="shared" si="504"/>
        <v>8.954133482883754E-2</v>
      </c>
      <c r="P337" s="5">
        <f t="shared" si="505"/>
        <v>6.2513117093466283E-2</v>
      </c>
      <c r="Q337" s="5">
        <f t="shared" si="506"/>
        <v>8.0435661824505341E-3</v>
      </c>
      <c r="R337" s="5">
        <f t="shared" si="507"/>
        <v>0.12146011234630197</v>
      </c>
      <c r="S337" s="5">
        <f t="shared" si="508"/>
        <v>2.9600487496000669E-2</v>
      </c>
      <c r="T337" s="5">
        <f t="shared" si="509"/>
        <v>2.1821708466885938E-2</v>
      </c>
      <c r="U337" s="5">
        <f t="shared" si="510"/>
        <v>8.4797152508436835E-2</v>
      </c>
      <c r="V337" s="5">
        <f t="shared" si="511"/>
        <v>6.2293689583463189E-3</v>
      </c>
      <c r="W337" s="5">
        <f t="shared" si="512"/>
        <v>1.8718669449283058E-3</v>
      </c>
      <c r="X337" s="5">
        <f t="shared" si="513"/>
        <v>5.0782617851950684E-3</v>
      </c>
      <c r="Y337" s="5">
        <f t="shared" si="514"/>
        <v>6.8885085098717696E-3</v>
      </c>
      <c r="Z337" s="5">
        <f t="shared" si="515"/>
        <v>0.10983797906949157</v>
      </c>
      <c r="AA337" s="5">
        <f t="shared" si="516"/>
        <v>7.6683181683700682E-2</v>
      </c>
      <c r="AB337" s="5">
        <f t="shared" si="517"/>
        <v>2.6768110643291838E-2</v>
      </c>
      <c r="AC337" s="5">
        <f t="shared" si="518"/>
        <v>7.3741466804403332E-4</v>
      </c>
      <c r="AD337" s="5">
        <f t="shared" si="519"/>
        <v>3.267101102953574E-4</v>
      </c>
      <c r="AE337" s="5">
        <f t="shared" si="520"/>
        <v>8.8634476528636223E-4</v>
      </c>
      <c r="AF337" s="5">
        <f t="shared" si="521"/>
        <v>1.202299864917435E-3</v>
      </c>
      <c r="AG337" s="5">
        <f t="shared" si="522"/>
        <v>1.0872556006002614E-3</v>
      </c>
      <c r="AH337" s="5">
        <f t="shared" si="523"/>
        <v>7.4495948173952428E-2</v>
      </c>
      <c r="AI337" s="5">
        <f t="shared" si="524"/>
        <v>5.2009208262185372E-2</v>
      </c>
      <c r="AJ337" s="5">
        <f t="shared" si="525"/>
        <v>1.8155066217448061E-2</v>
      </c>
      <c r="AK337" s="5">
        <f t="shared" si="526"/>
        <v>4.2249752864061286E-3</v>
      </c>
      <c r="AL337" s="5">
        <f t="shared" si="527"/>
        <v>5.586752905805437E-5</v>
      </c>
      <c r="AM337" s="5">
        <f t="shared" si="528"/>
        <v>4.5618411696796259E-5</v>
      </c>
      <c r="AN337" s="5">
        <f t="shared" si="529"/>
        <v>1.2375999130109593E-4</v>
      </c>
      <c r="AO337" s="5">
        <f t="shared" si="530"/>
        <v>1.6787668484217542E-4</v>
      </c>
      <c r="AP337" s="5">
        <f t="shared" si="531"/>
        <v>1.5181309682455523E-4</v>
      </c>
      <c r="AQ337" s="5">
        <f t="shared" si="532"/>
        <v>1.0296493698244478E-4</v>
      </c>
      <c r="AR337" s="5">
        <f t="shared" si="533"/>
        <v>4.0420600170184069E-2</v>
      </c>
      <c r="AS337" s="5">
        <f t="shared" si="534"/>
        <v>2.8219567155850764E-2</v>
      </c>
      <c r="AT337" s="5">
        <f t="shared" si="535"/>
        <v>9.8507192756997677E-3</v>
      </c>
      <c r="AU337" s="5">
        <f t="shared" si="536"/>
        <v>2.292420473419023E-3</v>
      </c>
      <c r="AV337" s="5">
        <f t="shared" si="537"/>
        <v>4.0011227707359843E-4</v>
      </c>
      <c r="AW337" s="5">
        <f t="shared" si="538"/>
        <v>2.9393050649991437E-6</v>
      </c>
      <c r="AX337" s="5">
        <f t="shared" si="539"/>
        <v>5.3080682745963594E-6</v>
      </c>
      <c r="AY337" s="5">
        <f t="shared" si="540"/>
        <v>1.4400468123615187E-5</v>
      </c>
      <c r="AZ337" s="5">
        <f t="shared" si="541"/>
        <v>1.9533799439969191E-5</v>
      </c>
      <c r="BA337" s="5">
        <f t="shared" si="542"/>
        <v>1.7664672068783138E-5</v>
      </c>
      <c r="BB337" s="5">
        <f t="shared" si="543"/>
        <v>1.1980796679747443E-5</v>
      </c>
      <c r="BC337" s="5">
        <f t="shared" si="544"/>
        <v>6.5006353255822574E-6</v>
      </c>
      <c r="BD337" s="5">
        <f t="shared" si="545"/>
        <v>1.8276440510818177E-2</v>
      </c>
      <c r="BE337" s="5">
        <f t="shared" si="546"/>
        <v>1.275966309736752E-2</v>
      </c>
      <c r="BF337" s="5">
        <f t="shared" si="547"/>
        <v>4.4540675812107036E-3</v>
      </c>
      <c r="BG337" s="5">
        <f t="shared" si="548"/>
        <v>1.0365330111829863E-3</v>
      </c>
      <c r="BH337" s="5">
        <f t="shared" si="549"/>
        <v>1.8091340056295655E-4</v>
      </c>
      <c r="BI337" s="5">
        <f t="shared" si="550"/>
        <v>2.5260871115642489E-5</v>
      </c>
      <c r="BJ337" s="8">
        <f t="shared" si="551"/>
        <v>7.0916520654182899E-2</v>
      </c>
      <c r="BK337" s="8">
        <f t="shared" si="552"/>
        <v>0.13215593872121917</v>
      </c>
      <c r="BL337" s="8">
        <f t="shared" si="553"/>
        <v>0.66605138777504624</v>
      </c>
      <c r="BM337" s="8">
        <f t="shared" si="554"/>
        <v>0.64134437523545229</v>
      </c>
      <c r="BN337" s="8">
        <f t="shared" si="555"/>
        <v>0.33760598982142898</v>
      </c>
    </row>
    <row r="338" spans="1:66" x14ac:dyDescent="0.25">
      <c r="A338" t="s">
        <v>13</v>
      </c>
      <c r="B338" t="s">
        <v>55</v>
      </c>
      <c r="C338" t="s">
        <v>53</v>
      </c>
      <c r="D338" s="4" t="s">
        <v>499</v>
      </c>
      <c r="E338">
        <f>VLOOKUP(A338,home!$A$2:$E$405,3,FALSE)</f>
        <v>1.6049382716049401</v>
      </c>
      <c r="F338">
        <f>VLOOKUP(B338,home!$B$2:$E$405,3,FALSE)</f>
        <v>1.04</v>
      </c>
      <c r="G338">
        <f>VLOOKUP(C338,away!$B$2:$E$405,4,FALSE)</f>
        <v>0.9</v>
      </c>
      <c r="H338">
        <f>VLOOKUP(A338,away!$A$2:$E$405,3,FALSE)</f>
        <v>1.49382716049383</v>
      </c>
      <c r="I338">
        <f>VLOOKUP(C338,away!$B$2:$E$405,3,FALSE)</f>
        <v>0.48</v>
      </c>
      <c r="J338">
        <f>VLOOKUP(B338,home!$B$2:$E$405,4,FALSE)</f>
        <v>0.97</v>
      </c>
      <c r="K338" s="3">
        <f t="shared" si="556"/>
        <v>1.5022222222222239</v>
      </c>
      <c r="L338" s="3">
        <f t="shared" si="557"/>
        <v>0.69552592592592721</v>
      </c>
      <c r="M338" s="5">
        <f t="shared" si="502"/>
        <v>0.1110529518030387</v>
      </c>
      <c r="N338" s="5">
        <f t="shared" si="503"/>
        <v>0.16682621204189829</v>
      </c>
      <c r="O338" s="5">
        <f t="shared" si="504"/>
        <v>7.7240207129615851E-2</v>
      </c>
      <c r="P338" s="5">
        <f t="shared" si="505"/>
        <v>0.11603195559915638</v>
      </c>
      <c r="Q338" s="5">
        <f t="shared" si="506"/>
        <v>0.12530502148924821</v>
      </c>
      <c r="R338" s="5">
        <f t="shared" si="507"/>
        <v>2.6861283291268231E-2</v>
      </c>
      <c r="S338" s="5">
        <f t="shared" si="508"/>
        <v>3.0308547637803999E-2</v>
      </c>
      <c r="T338" s="5">
        <f t="shared" si="509"/>
        <v>8.7152891094477575E-2</v>
      </c>
      <c r="U338" s="5">
        <f t="shared" si="510"/>
        <v>4.0351616677549648E-2</v>
      </c>
      <c r="V338" s="5">
        <f t="shared" si="511"/>
        <v>3.5186018088038322E-3</v>
      </c>
      <c r="W338" s="5">
        <f t="shared" si="512"/>
        <v>6.2745329279060666E-2</v>
      </c>
      <c r="X338" s="5">
        <f t="shared" si="513"/>
        <v>4.3641003244345861E-2</v>
      </c>
      <c r="Y338" s="5">
        <f t="shared" si="514"/>
        <v>1.5176724594930019E-2</v>
      </c>
      <c r="Z338" s="5">
        <f t="shared" si="515"/>
        <v>6.2275729775726589E-3</v>
      </c>
      <c r="AA338" s="5">
        <f t="shared" si="516"/>
        <v>9.3551985174202702E-3</v>
      </c>
      <c r="AB338" s="5">
        <f t="shared" si="517"/>
        <v>7.0267935530845677E-3</v>
      </c>
      <c r="AC338" s="5">
        <f t="shared" si="518"/>
        <v>2.2977228555253615E-4</v>
      </c>
      <c r="AD338" s="5">
        <f t="shared" si="519"/>
        <v>2.3564356995913912E-2</v>
      </c>
      <c r="AE338" s="5">
        <f t="shared" si="520"/>
        <v>1.6389621218432123E-2</v>
      </c>
      <c r="AF338" s="5">
        <f t="shared" si="521"/>
        <v>5.6997032367626125E-3</v>
      </c>
      <c r="AG338" s="5">
        <f t="shared" si="522"/>
        <v>1.3214304570841068E-3</v>
      </c>
      <c r="AH338" s="5">
        <f t="shared" si="523"/>
        <v>1.0828596153743767E-3</v>
      </c>
      <c r="AI338" s="5">
        <f t="shared" si="524"/>
        <v>1.6266957777623986E-3</v>
      </c>
      <c r="AJ338" s="5">
        <f t="shared" si="525"/>
        <v>1.2218292730748698E-3</v>
      </c>
      <c r="AK338" s="5">
        <f t="shared" si="526"/>
        <v>6.1181969525823184E-4</v>
      </c>
      <c r="AL338" s="5">
        <f t="shared" si="527"/>
        <v>9.6029604624769805E-6</v>
      </c>
      <c r="AM338" s="5">
        <f t="shared" si="528"/>
        <v>7.0797801463279176E-3</v>
      </c>
      <c r="AN338" s="5">
        <f t="shared" si="529"/>
        <v>4.9241706416267217E-3</v>
      </c>
      <c r="AO338" s="5">
        <f t="shared" si="530"/>
        <v>1.712444172467346E-3</v>
      </c>
      <c r="AP338" s="5">
        <f t="shared" si="531"/>
        <v>3.9701643955060304E-4</v>
      </c>
      <c r="AQ338" s="5">
        <f t="shared" si="532"/>
        <v>6.9033806681562018E-5</v>
      </c>
      <c r="AR338" s="5">
        <f t="shared" si="533"/>
        <v>1.5063138732621142E-4</v>
      </c>
      <c r="AS338" s="5">
        <f t="shared" si="534"/>
        <v>2.262818174055978E-4</v>
      </c>
      <c r="AT338" s="5">
        <f t="shared" si="535"/>
        <v>1.6996278729576036E-4</v>
      </c>
      <c r="AU338" s="5">
        <f t="shared" si="536"/>
        <v>8.5107292008840092E-5</v>
      </c>
      <c r="AV338" s="5">
        <f t="shared" si="537"/>
        <v>3.1962516332208864E-5</v>
      </c>
      <c r="AW338" s="5">
        <f t="shared" si="538"/>
        <v>2.7870845591919755E-7</v>
      </c>
      <c r="AX338" s="5">
        <f t="shared" si="539"/>
        <v>1.7725671773769188E-3</v>
      </c>
      <c r="AY338" s="5">
        <f t="shared" si="540"/>
        <v>1.2328664273109887E-3</v>
      </c>
      <c r="AZ338" s="5">
        <f t="shared" si="541"/>
        <v>4.2874528169923253E-4</v>
      </c>
      <c r="BA338" s="5">
        <f t="shared" si="542"/>
        <v>9.9401153013410406E-5</v>
      </c>
      <c r="BB338" s="5">
        <f t="shared" si="543"/>
        <v>1.7284019746939262E-5</v>
      </c>
      <c r="BC338" s="5">
        <f t="shared" si="544"/>
        <v>2.4042967676423888E-6</v>
      </c>
      <c r="BD338" s="5">
        <f t="shared" si="545"/>
        <v>1.7461339190595015E-5</v>
      </c>
      <c r="BE338" s="5">
        <f t="shared" si="546"/>
        <v>2.6230811761871651E-5</v>
      </c>
      <c r="BF338" s="5">
        <f t="shared" si="547"/>
        <v>1.9702254167805843E-5</v>
      </c>
      <c r="BG338" s="5">
        <f t="shared" si="548"/>
        <v>9.8657213462494558E-6</v>
      </c>
      <c r="BH338" s="5">
        <f t="shared" si="549"/>
        <v>3.7051264611470208E-6</v>
      </c>
      <c r="BI338" s="5">
        <f t="shared" si="550"/>
        <v>1.1131846612157278E-6</v>
      </c>
      <c r="BJ338" s="8">
        <f t="shared" si="551"/>
        <v>0.56555800721472282</v>
      </c>
      <c r="BK338" s="8">
        <f t="shared" si="552"/>
        <v>0.26238429852212891</v>
      </c>
      <c r="BL338" s="8">
        <f t="shared" si="553"/>
        <v>0.16612032776836594</v>
      </c>
      <c r="BM338" s="8">
        <f t="shared" si="554"/>
        <v>0.37573998740970938</v>
      </c>
      <c r="BN338" s="8">
        <f t="shared" si="555"/>
        <v>0.62331763135422569</v>
      </c>
    </row>
    <row r="339" spans="1:66" x14ac:dyDescent="0.25">
      <c r="A339" t="s">
        <v>16</v>
      </c>
      <c r="B339" t="s">
        <v>253</v>
      </c>
      <c r="C339" t="s">
        <v>254</v>
      </c>
      <c r="D339" s="4" t="s">
        <v>499</v>
      </c>
      <c r="E339">
        <f>VLOOKUP(A339,home!$A$2:$E$405,3,FALSE)</f>
        <v>1.62745098039216</v>
      </c>
      <c r="F339">
        <f>VLOOKUP(B339,home!$B$2:$E$405,3,FALSE)</f>
        <v>0.77</v>
      </c>
      <c r="G339">
        <f>VLOOKUP(C339,away!$B$2:$E$405,4,FALSE)</f>
        <v>0.31</v>
      </c>
      <c r="H339">
        <f>VLOOKUP(A339,away!$A$2:$E$405,3,FALSE)</f>
        <v>1.3529411764705901</v>
      </c>
      <c r="I339">
        <f>VLOOKUP(C339,away!$B$2:$E$405,3,FALSE)</f>
        <v>1.08</v>
      </c>
      <c r="J339">
        <f>VLOOKUP(B339,home!$B$2:$E$405,4,FALSE)</f>
        <v>1.1100000000000001</v>
      </c>
      <c r="K339" s="3">
        <f t="shared" si="556"/>
        <v>0.38847254901960859</v>
      </c>
      <c r="L339" s="3">
        <f t="shared" si="557"/>
        <v>1.6219058823529435</v>
      </c>
      <c r="M339" s="5">
        <f t="shared" si="502"/>
        <v>0.13393797874381286</v>
      </c>
      <c r="N339" s="5">
        <f t="shared" si="503"/>
        <v>5.2031228013143124E-2</v>
      </c>
      <c r="O339" s="5">
        <f t="shared" si="504"/>
        <v>0.2172347955950536</v>
      </c>
      <c r="P339" s="5">
        <f t="shared" si="505"/>
        <v>8.4389754780564097E-2</v>
      </c>
      <c r="Q339" s="5">
        <f t="shared" si="506"/>
        <v>1.0106351887443087E-2</v>
      </c>
      <c r="R339" s="5">
        <f t="shared" si="507"/>
        <v>0.1761671964136784</v>
      </c>
      <c r="S339" s="5">
        <f t="shared" si="508"/>
        <v>1.3292776960494336E-2</v>
      </c>
      <c r="T339" s="5">
        <f t="shared" si="509"/>
        <v>1.6391551575372719E-2</v>
      </c>
      <c r="U339" s="5">
        <f t="shared" si="510"/>
        <v>6.8436119844459686E-2</v>
      </c>
      <c r="V339" s="5">
        <f t="shared" si="511"/>
        <v>9.3059173819755596E-4</v>
      </c>
      <c r="W339" s="5">
        <f t="shared" si="512"/>
        <v>1.3086800930013829E-3</v>
      </c>
      <c r="X339" s="5">
        <f t="shared" si="513"/>
        <v>2.1225559409571403E-3</v>
      </c>
      <c r="Y339" s="5">
        <f t="shared" si="514"/>
        <v>1.7212929831307868E-3</v>
      </c>
      <c r="Z339" s="5">
        <f t="shared" si="515"/>
        <v>9.5242204046990422E-2</v>
      </c>
      <c r="AA339" s="5">
        <f t="shared" si="516"/>
        <v>3.6998981780380046E-2</v>
      </c>
      <c r="AB339" s="5">
        <f t="shared" si="517"/>
        <v>7.1865443816771461E-3</v>
      </c>
      <c r="AC339" s="5">
        <f t="shared" si="518"/>
        <v>3.6645883286734681E-5</v>
      </c>
      <c r="AD339" s="5">
        <f t="shared" si="519"/>
        <v>1.2709657289486638E-4</v>
      </c>
      <c r="AE339" s="5">
        <f t="shared" si="520"/>
        <v>2.061386792050835E-4</v>
      </c>
      <c r="AF339" s="5">
        <f t="shared" si="521"/>
        <v>1.6716876819159568E-4</v>
      </c>
      <c r="AG339" s="5">
        <f t="shared" si="522"/>
        <v>9.0377336158548187E-5</v>
      </c>
      <c r="AH339" s="5">
        <f t="shared" si="523"/>
        <v>3.8618472748018273E-2</v>
      </c>
      <c r="AI339" s="5">
        <f t="shared" si="524"/>
        <v>1.5002216547666945E-2</v>
      </c>
      <c r="AJ339" s="5">
        <f t="shared" si="525"/>
        <v>2.9139746516081656E-3</v>
      </c>
      <c r="AK339" s="5">
        <f t="shared" si="526"/>
        <v>3.7733305356291668E-4</v>
      </c>
      <c r="AL339" s="5">
        <f t="shared" si="527"/>
        <v>9.2357287553215925E-7</v>
      </c>
      <c r="AM339" s="5">
        <f t="shared" si="528"/>
        <v>9.8747059288250499E-6</v>
      </c>
      <c r="AN339" s="5">
        <f t="shared" si="529"/>
        <v>1.6015843632466835E-5</v>
      </c>
      <c r="AO339" s="5">
        <f t="shared" si="530"/>
        <v>1.2988095499171451E-5</v>
      </c>
      <c r="AP339" s="5">
        <f t="shared" si="531"/>
        <v>7.0218228302226522E-6</v>
      </c>
      <c r="AQ339" s="5">
        <f t="shared" si="532"/>
        <v>2.847183938294579E-6</v>
      </c>
      <c r="AR339" s="5">
        <f t="shared" si="533"/>
        <v>1.2527105623499533E-2</v>
      </c>
      <c r="AS339" s="5">
        <f t="shared" si="534"/>
        <v>4.8664366533987362E-3</v>
      </c>
      <c r="AT339" s="5">
        <f t="shared" si="535"/>
        <v>9.4523852569413031E-4</v>
      </c>
      <c r="AU339" s="5">
        <f t="shared" si="536"/>
        <v>1.2239973983597854E-4</v>
      </c>
      <c r="AV339" s="5">
        <f t="shared" si="537"/>
        <v>1.1887234733354876E-5</v>
      </c>
      <c r="AW339" s="5">
        <f t="shared" si="538"/>
        <v>1.6164216291071065E-8</v>
      </c>
      <c r="AX339" s="5">
        <f t="shared" si="539"/>
        <v>6.3934203049828456E-7</v>
      </c>
      <c r="AY339" s="5">
        <f t="shared" si="540"/>
        <v>1.0369526001006427E-6</v>
      </c>
      <c r="AZ339" s="5">
        <f t="shared" si="541"/>
        <v>8.4091976091220617E-7</v>
      </c>
      <c r="BA339" s="5">
        <f t="shared" si="542"/>
        <v>4.5463090227011254E-7</v>
      </c>
      <c r="BB339" s="5">
        <f t="shared" si="543"/>
        <v>1.8434213367283046E-7</v>
      </c>
      <c r="BC339" s="5">
        <f t="shared" si="544"/>
        <v>5.9797118193891249E-8</v>
      </c>
      <c r="BD339" s="5">
        <f t="shared" si="545"/>
        <v>3.386297716601754E-3</v>
      </c>
      <c r="BE339" s="5">
        <f t="shared" si="546"/>
        <v>1.3154837057075632E-3</v>
      </c>
      <c r="BF339" s="5">
        <f t="shared" si="547"/>
        <v>2.5551465417498884E-4</v>
      </c>
      <c r="BG339" s="5">
        <f t="shared" si="548"/>
        <v>3.3086809673073902E-5</v>
      </c>
      <c r="BH339" s="5">
        <f t="shared" si="549"/>
        <v>3.2133293231564148E-6</v>
      </c>
      <c r="BI339" s="5">
        <f t="shared" si="550"/>
        <v>2.4965804660120522E-7</v>
      </c>
      <c r="BJ339" s="8">
        <f t="shared" si="551"/>
        <v>8.4324405485872944E-2</v>
      </c>
      <c r="BK339" s="8">
        <f t="shared" si="552"/>
        <v>0.2325897086318312</v>
      </c>
      <c r="BL339" s="8">
        <f t="shared" si="553"/>
        <v>0.58640254866679387</v>
      </c>
      <c r="BM339" s="8">
        <f t="shared" si="554"/>
        <v>0.32469054060940961</v>
      </c>
      <c r="BN339" s="8">
        <f t="shared" si="555"/>
        <v>0.67386730543369522</v>
      </c>
    </row>
    <row r="340" spans="1:66" x14ac:dyDescent="0.25">
      <c r="A340" t="s">
        <v>16</v>
      </c>
      <c r="B340" t="s">
        <v>64</v>
      </c>
      <c r="C340" t="s">
        <v>67</v>
      </c>
      <c r="D340" s="4" t="s">
        <v>499</v>
      </c>
      <c r="E340">
        <f>VLOOKUP(A340,home!$A$2:$E$405,3,FALSE)</f>
        <v>1.62745098039216</v>
      </c>
      <c r="F340">
        <f>VLOOKUP(B340,home!$B$2:$E$405,3,FALSE)</f>
        <v>0.89</v>
      </c>
      <c r="G340">
        <f>VLOOKUP(C340,away!$B$2:$E$405,4,FALSE)</f>
        <v>0.89</v>
      </c>
      <c r="H340">
        <f>VLOOKUP(A340,away!$A$2:$E$405,3,FALSE)</f>
        <v>1.3529411764705901</v>
      </c>
      <c r="I340">
        <f>VLOOKUP(C340,away!$B$2:$E$405,3,FALSE)</f>
        <v>0.75</v>
      </c>
      <c r="J340">
        <f>VLOOKUP(B340,home!$B$2:$E$405,4,FALSE)</f>
        <v>1.23</v>
      </c>
      <c r="K340" s="3">
        <f t="shared" si="556"/>
        <v>1.28910392156863</v>
      </c>
      <c r="L340" s="3">
        <f t="shared" si="557"/>
        <v>1.2480882352941192</v>
      </c>
      <c r="M340" s="5">
        <f t="shared" si="502"/>
        <v>7.9088155451949568E-2</v>
      </c>
      <c r="N340" s="5">
        <f t="shared" si="503"/>
        <v>0.10195285134273761</v>
      </c>
      <c r="O340" s="5">
        <f t="shared" si="504"/>
        <v>9.8708996370690694E-2</v>
      </c>
      <c r="P340" s="5">
        <f t="shared" si="505"/>
        <v>0.12724615431556105</v>
      </c>
      <c r="Q340" s="5">
        <f t="shared" si="506"/>
        <v>6.5713910240513318E-2</v>
      </c>
      <c r="R340" s="5">
        <f t="shared" si="507"/>
        <v>6.1598768543974489E-2</v>
      </c>
      <c r="S340" s="5">
        <f t="shared" si="508"/>
        <v>5.1182075544601829E-2</v>
      </c>
      <c r="T340" s="5">
        <f t="shared" si="509"/>
        <v>8.2016758266358417E-2</v>
      </c>
      <c r="U340" s="5">
        <f t="shared" si="510"/>
        <v>7.9407214093835887E-2</v>
      </c>
      <c r="V340" s="5">
        <f t="shared" si="511"/>
        <v>9.1497368358161475E-3</v>
      </c>
      <c r="W340" s="5">
        <f t="shared" si="512"/>
        <v>2.8237353130884903E-2</v>
      </c>
      <c r="X340" s="5">
        <f t="shared" si="513"/>
        <v>3.5242708238503007E-2</v>
      </c>
      <c r="Y340" s="5">
        <f t="shared" si="514"/>
        <v>2.1993004766189369E-2</v>
      </c>
      <c r="Z340" s="5">
        <f t="shared" si="515"/>
        <v>2.5626899442780009E-2</v>
      </c>
      <c r="AA340" s="5">
        <f t="shared" si="516"/>
        <v>3.3035736569332654E-2</v>
      </c>
      <c r="AB340" s="5">
        <f t="shared" si="517"/>
        <v>2.1293248781717462E-2</v>
      </c>
      <c r="AC340" s="5">
        <f t="shared" si="518"/>
        <v>9.2007205338129935E-4</v>
      </c>
      <c r="AD340" s="5">
        <f t="shared" si="519"/>
        <v>9.1002206639354891E-3</v>
      </c>
      <c r="AE340" s="5">
        <f t="shared" si="520"/>
        <v>1.1357878349238321E-2</v>
      </c>
      <c r="AF340" s="5">
        <f t="shared" si="521"/>
        <v>7.0878171727930704E-3</v>
      </c>
      <c r="AG340" s="5">
        <f t="shared" si="522"/>
        <v>2.9487404090928855E-3</v>
      </c>
      <c r="AH340" s="5">
        <f t="shared" si="523"/>
        <v>7.9961579253997848E-3</v>
      </c>
      <c r="AI340" s="5">
        <f t="shared" si="524"/>
        <v>1.0307878539114943E-2</v>
      </c>
      <c r="AJ340" s="5">
        <f t="shared" si="525"/>
        <v>6.6439633239130987E-3</v>
      </c>
      <c r="AK340" s="5">
        <f t="shared" si="526"/>
        <v>2.8549197252048428E-3</v>
      </c>
      <c r="AL340" s="5">
        <f t="shared" si="527"/>
        <v>5.9212725251695479E-5</v>
      </c>
      <c r="AM340" s="5">
        <f t="shared" si="528"/>
        <v>2.3462260290038218E-3</v>
      </c>
      <c r="AN340" s="5">
        <f t="shared" si="529"/>
        <v>2.9282971041405086E-3</v>
      </c>
      <c r="AO340" s="5">
        <f t="shared" si="530"/>
        <v>1.8273865825618038E-3</v>
      </c>
      <c r="AP340" s="5">
        <f t="shared" si="531"/>
        <v>7.6024656500990433E-4</v>
      </c>
      <c r="AQ340" s="5">
        <f t="shared" si="532"/>
        <v>2.3721369842790677E-4</v>
      </c>
      <c r="AR340" s="5">
        <f t="shared" si="533"/>
        <v>1.9959821268490593E-3</v>
      </c>
      <c r="AS340" s="5">
        <f t="shared" si="534"/>
        <v>2.5730283871020173E-3</v>
      </c>
      <c r="AT340" s="5">
        <f t="shared" si="535"/>
        <v>1.6584504920603091E-3</v>
      </c>
      <c r="AU340" s="5">
        <f t="shared" si="536"/>
        <v>7.126383443474564E-4</v>
      </c>
      <c r="AV340" s="5">
        <f t="shared" si="537"/>
        <v>2.2966622108962039E-4</v>
      </c>
      <c r="AW340" s="5">
        <f t="shared" si="538"/>
        <v>2.6463407727201907E-6</v>
      </c>
      <c r="AX340" s="5">
        <f t="shared" si="539"/>
        <v>5.0408819581253728E-4</v>
      </c>
      <c r="AY340" s="5">
        <f t="shared" si="540"/>
        <v>6.2914654674426588E-4</v>
      </c>
      <c r="AZ340" s="5">
        <f t="shared" si="541"/>
        <v>3.9261520163372005E-4</v>
      </c>
      <c r="BA340" s="5">
        <f t="shared" si="542"/>
        <v>1.6333947138555814E-4</v>
      </c>
      <c r="BB340" s="5">
        <f t="shared" si="543"/>
        <v>5.0965518148868874E-5</v>
      </c>
      <c r="BC340" s="5">
        <f t="shared" si="544"/>
        <v>1.2721892721454425E-5</v>
      </c>
      <c r="BD340" s="5">
        <f t="shared" si="545"/>
        <v>4.1519363506294066E-4</v>
      </c>
      <c r="BE340" s="5">
        <f t="shared" si="546"/>
        <v>5.3522774316997152E-4</v>
      </c>
      <c r="BF340" s="5">
        <f t="shared" si="547"/>
        <v>3.4498209132636896E-4</v>
      </c>
      <c r="BG340" s="5">
        <f t="shared" si="548"/>
        <v>1.4823925559992321E-4</v>
      </c>
      <c r="BH340" s="5">
        <f t="shared" si="549"/>
        <v>4.7773951431068863E-5</v>
      </c>
      <c r="BI340" s="5">
        <f t="shared" si="550"/>
        <v>1.2317117627724016E-5</v>
      </c>
      <c r="BJ340" s="8">
        <f t="shared" si="551"/>
        <v>0.37550348938583672</v>
      </c>
      <c r="BK340" s="8">
        <f t="shared" si="552"/>
        <v>0.26827455347330587</v>
      </c>
      <c r="BL340" s="8">
        <f t="shared" si="553"/>
        <v>0.33052038323885036</v>
      </c>
      <c r="BM340" s="8">
        <f t="shared" si="554"/>
        <v>0.46498998906937467</v>
      </c>
      <c r="BN340" s="8">
        <f t="shared" si="555"/>
        <v>0.5343088362654268</v>
      </c>
    </row>
    <row r="341" spans="1:66" x14ac:dyDescent="0.25">
      <c r="A341" t="s">
        <v>16</v>
      </c>
      <c r="B341" t="s">
        <v>257</v>
      </c>
      <c r="C341" t="s">
        <v>63</v>
      </c>
      <c r="D341" s="4" t="s">
        <v>499</v>
      </c>
      <c r="E341">
        <f>VLOOKUP(A341,home!$A$2:$E$405,3,FALSE)</f>
        <v>1.62745098039216</v>
      </c>
      <c r="F341">
        <f>VLOOKUP(B341,home!$B$2:$E$405,3,FALSE)</f>
        <v>0.89</v>
      </c>
      <c r="G341">
        <f>VLOOKUP(C341,away!$B$2:$E$405,4,FALSE)</f>
        <v>0.84</v>
      </c>
      <c r="H341">
        <f>VLOOKUP(A341,away!$A$2:$E$405,3,FALSE)</f>
        <v>1.3529411764705901</v>
      </c>
      <c r="I341">
        <f>VLOOKUP(C341,away!$B$2:$E$405,3,FALSE)</f>
        <v>0.92</v>
      </c>
      <c r="J341">
        <f>VLOOKUP(B341,home!$B$2:$E$405,4,FALSE)</f>
        <v>1.23</v>
      </c>
      <c r="K341" s="3">
        <f t="shared" si="556"/>
        <v>1.2166823529411788</v>
      </c>
      <c r="L341" s="3">
        <f t="shared" si="557"/>
        <v>1.5309882352941198</v>
      </c>
      <c r="M341" s="5">
        <f t="shared" si="502"/>
        <v>6.407694909482041E-2</v>
      </c>
      <c r="N341" s="5">
        <f t="shared" si="503"/>
        <v>7.7961293193978237E-2</v>
      </c>
      <c r="O341" s="5">
        <f t="shared" si="504"/>
        <v>9.8101055217710245E-2</v>
      </c>
      <c r="P341" s="5">
        <f t="shared" si="505"/>
        <v>0.11935782268829621</v>
      </c>
      <c r="Q341" s="5">
        <f t="shared" si="506"/>
        <v>4.7427064820793279E-2</v>
      </c>
      <c r="R341" s="5">
        <f t="shared" si="507"/>
        <v>7.5095780704126605E-2</v>
      </c>
      <c r="S341" s="5">
        <f t="shared" si="508"/>
        <v>5.5582740900355782E-2</v>
      </c>
      <c r="T341" s="5">
        <f t="shared" si="509"/>
        <v>7.261027827516614E-2</v>
      </c>
      <c r="U341" s="5">
        <f t="shared" si="510"/>
        <v>9.1367711163051535E-2</v>
      </c>
      <c r="V341" s="5">
        <f t="shared" si="511"/>
        <v>1.1503937456158119E-2</v>
      </c>
      <c r="W341" s="5">
        <f t="shared" si="512"/>
        <v>1.9234557606418855E-2</v>
      </c>
      <c r="X341" s="5">
        <f t="shared" si="513"/>
        <v>2.9447881406514293E-2</v>
      </c>
      <c r="Y341" s="5">
        <f t="shared" si="514"/>
        <v>2.2542179993854921E-2</v>
      </c>
      <c r="Z341" s="5">
        <f t="shared" si="515"/>
        <v>3.8323585592748337E-2</v>
      </c>
      <c r="AA341" s="5">
        <f t="shared" si="516"/>
        <v>4.6627630292127707E-2</v>
      </c>
      <c r="AB341" s="5">
        <f t="shared" si="517"/>
        <v>2.8365507467948664E-2</v>
      </c>
      <c r="AC341" s="5">
        <f t="shared" si="518"/>
        <v>1.3392929775314878E-3</v>
      </c>
      <c r="AD341" s="5">
        <f t="shared" si="519"/>
        <v>5.8505867015900817E-3</v>
      </c>
      <c r="AE341" s="5">
        <f t="shared" si="520"/>
        <v>8.9571794097026442E-3</v>
      </c>
      <c r="AF341" s="5">
        <f t="shared" si="521"/>
        <v>6.8566681488367396E-3</v>
      </c>
      <c r="AG341" s="5">
        <f t="shared" si="522"/>
        <v>3.4991594230616529E-3</v>
      </c>
      <c r="AH341" s="5">
        <f t="shared" si="523"/>
        <v>1.4668239669196234E-2</v>
      </c>
      <c r="AI341" s="5">
        <f t="shared" si="524"/>
        <v>1.7846588354222814E-2</v>
      </c>
      <c r="AJ341" s="5">
        <f t="shared" si="525"/>
        <v>1.0856814555394228E-2</v>
      </c>
      <c r="AK341" s="5">
        <f t="shared" si="526"/>
        <v>4.4030982262343614E-3</v>
      </c>
      <c r="AL341" s="5">
        <f t="shared" si="527"/>
        <v>9.9789453772732934E-5</v>
      </c>
      <c r="AM341" s="5">
        <f t="shared" si="528"/>
        <v>1.4236611188353997E-3</v>
      </c>
      <c r="AN341" s="5">
        <f t="shared" si="529"/>
        <v>2.179608423982661E-3</v>
      </c>
      <c r="AO341" s="5">
        <f t="shared" si="530"/>
        <v>1.6684774273327059E-3</v>
      </c>
      <c r="AP341" s="5">
        <f t="shared" si="531"/>
        <v>8.5147310403339079E-4</v>
      </c>
      <c r="AQ341" s="5">
        <f t="shared" si="532"/>
        <v>3.2589882623612192E-4</v>
      </c>
      <c r="AR341" s="5">
        <f t="shared" si="533"/>
        <v>4.4913804732027839E-3</v>
      </c>
      <c r="AS341" s="5">
        <f t="shared" si="534"/>
        <v>5.4645833620904282E-3</v>
      </c>
      <c r="AT341" s="5">
        <f t="shared" si="535"/>
        <v>3.3243310714157004E-3</v>
      </c>
      <c r="AU341" s="5">
        <f t="shared" si="536"/>
        <v>1.3482183166418412E-3</v>
      </c>
      <c r="AV341" s="5">
        <f t="shared" si="537"/>
        <v>4.1008835844254747E-4</v>
      </c>
      <c r="AW341" s="5">
        <f t="shared" si="538"/>
        <v>5.1633457454162434E-6</v>
      </c>
      <c r="AX341" s="5">
        <f t="shared" si="539"/>
        <v>2.8869055997592032E-4</v>
      </c>
      <c r="AY341" s="5">
        <f t="shared" si="540"/>
        <v>4.419818509636055E-4</v>
      </c>
      <c r="AZ341" s="5">
        <f t="shared" si="541"/>
        <v>3.3833450701939953E-4</v>
      </c>
      <c r="BA341" s="5">
        <f t="shared" si="542"/>
        <v>1.7266204994691216E-4</v>
      </c>
      <c r="BB341" s="5">
        <f t="shared" si="543"/>
        <v>6.6085891787622062E-5</v>
      </c>
      <c r="BC341" s="5">
        <f t="shared" si="544"/>
        <v>2.0235344569153909E-5</v>
      </c>
      <c r="BD341" s="5">
        <f t="shared" si="545"/>
        <v>1.1460417774505356E-3</v>
      </c>
      <c r="BE341" s="5">
        <f t="shared" si="546"/>
        <v>1.3943688063574084E-3</v>
      </c>
      <c r="BF341" s="5">
        <f t="shared" si="547"/>
        <v>8.4825196009335731E-4</v>
      </c>
      <c r="BG341" s="5">
        <f t="shared" si="548"/>
        <v>3.4401773023111761E-4</v>
      </c>
      <c r="BH341" s="5">
        <f t="shared" si="549"/>
        <v>1.0464007536776991E-4</v>
      </c>
      <c r="BI341" s="5">
        <f t="shared" si="550"/>
        <v>2.5462746622080141E-5</v>
      </c>
      <c r="BJ341" s="8">
        <f t="shared" si="551"/>
        <v>0.30216395808459984</v>
      </c>
      <c r="BK341" s="8">
        <f t="shared" si="552"/>
        <v>0.25240251442189837</v>
      </c>
      <c r="BL341" s="8">
        <f t="shared" si="553"/>
        <v>0.40623381032792794</v>
      </c>
      <c r="BM341" s="8">
        <f t="shared" si="554"/>
        <v>0.5166670842022314</v>
      </c>
      <c r="BN341" s="8">
        <f t="shared" si="555"/>
        <v>0.48201996571972494</v>
      </c>
    </row>
    <row r="342" spans="1:66" x14ac:dyDescent="0.25">
      <c r="A342" t="s">
        <v>16</v>
      </c>
      <c r="B342" t="s">
        <v>68</v>
      </c>
      <c r="C342" t="s">
        <v>256</v>
      </c>
      <c r="D342" s="4" t="s">
        <v>499</v>
      </c>
      <c r="E342">
        <f>VLOOKUP(A342,home!$A$2:$E$405,3,FALSE)</f>
        <v>1.62745098039216</v>
      </c>
      <c r="F342">
        <f>VLOOKUP(B342,home!$B$2:$E$405,3,FALSE)</f>
        <v>0.84</v>
      </c>
      <c r="G342">
        <f>VLOOKUP(C342,away!$B$2:$E$405,4,FALSE)</f>
        <v>1</v>
      </c>
      <c r="H342">
        <f>VLOOKUP(A342,away!$A$2:$E$405,3,FALSE)</f>
        <v>1.3529411764705901</v>
      </c>
      <c r="I342">
        <f>VLOOKUP(C342,away!$B$2:$E$405,3,FALSE)</f>
        <v>0.54</v>
      </c>
      <c r="J342">
        <f>VLOOKUP(B342,home!$B$2:$E$405,4,FALSE)</f>
        <v>1.29</v>
      </c>
      <c r="K342" s="3">
        <f t="shared" si="556"/>
        <v>1.3670588235294143</v>
      </c>
      <c r="L342" s="3">
        <f t="shared" si="557"/>
        <v>0.94245882352941313</v>
      </c>
      <c r="M342" s="5">
        <f t="shared" si="502"/>
        <v>9.9309142065414552E-2</v>
      </c>
      <c r="N342" s="5">
        <f t="shared" si="503"/>
        <v>0.1357614389176611</v>
      </c>
      <c r="O342" s="5">
        <f t="shared" si="504"/>
        <v>9.3594777196685949E-2</v>
      </c>
      <c r="P342" s="5">
        <f t="shared" si="505"/>
        <v>0.12794956600299914</v>
      </c>
      <c r="Q342" s="5">
        <f t="shared" si="506"/>
        <v>9.2796936483719117E-2</v>
      </c>
      <c r="R342" s="5">
        <f t="shared" si="507"/>
        <v>4.4104611802643086E-2</v>
      </c>
      <c r="S342" s="5">
        <f t="shared" si="508"/>
        <v>4.1212448068407091E-2</v>
      </c>
      <c r="T342" s="5">
        <f t="shared" si="509"/>
        <v>8.7457291585579591E-2</v>
      </c>
      <c r="U342" s="5">
        <f t="shared" si="510"/>
        <v>6.0293598723142786E-2</v>
      </c>
      <c r="V342" s="5">
        <f t="shared" si="511"/>
        <v>5.8997755612250442E-3</v>
      </c>
      <c r="W342" s="5">
        <f t="shared" si="512"/>
        <v>4.2286290272188949E-2</v>
      </c>
      <c r="X342" s="5">
        <f t="shared" si="513"/>
        <v>3.985308738135046E-2</v>
      </c>
      <c r="Y342" s="5">
        <f t="shared" si="514"/>
        <v>1.877994692372123E-2</v>
      </c>
      <c r="Z342" s="5">
        <f t="shared" si="515"/>
        <v>1.3855593517246826E-2</v>
      </c>
      <c r="AA342" s="5">
        <f t="shared" si="516"/>
        <v>1.8941411372989228E-2</v>
      </c>
      <c r="AB342" s="5">
        <f t="shared" si="517"/>
        <v>1.2947011773772662E-2</v>
      </c>
      <c r="AC342" s="5">
        <f t="shared" si="518"/>
        <v>4.7507819199352512E-4</v>
      </c>
      <c r="AD342" s="5">
        <f t="shared" si="519"/>
        <v>1.4451961557730474E-2</v>
      </c>
      <c r="AE342" s="5">
        <f t="shared" si="520"/>
        <v>1.3620378687390966E-2</v>
      </c>
      <c r="AF342" s="5">
        <f t="shared" si="521"/>
        <v>6.4183230368717913E-3</v>
      </c>
      <c r="AG342" s="5">
        <f t="shared" si="522"/>
        <v>2.0163350594539732E-3</v>
      </c>
      <c r="AH342" s="5">
        <f t="shared" si="523"/>
        <v>3.2645815913915515E-3</v>
      </c>
      <c r="AI342" s="5">
        <f t="shared" si="524"/>
        <v>4.4628750696435173E-3</v>
      </c>
      <c r="AJ342" s="5">
        <f t="shared" si="525"/>
        <v>3.0505063711328104E-3</v>
      </c>
      <c r="AK342" s="5">
        <f t="shared" si="526"/>
        <v>1.3900738836299343E-3</v>
      </c>
      <c r="AL342" s="5">
        <f t="shared" si="527"/>
        <v>2.4483566051963883E-5</v>
      </c>
      <c r="AM342" s="5">
        <f t="shared" si="528"/>
        <v>3.9513363129606684E-3</v>
      </c>
      <c r="AN342" s="5">
        <f t="shared" si="529"/>
        <v>3.7239717728819602E-3</v>
      </c>
      <c r="AO342" s="5">
        <f t="shared" si="530"/>
        <v>1.7548450279635374E-3</v>
      </c>
      <c r="AP342" s="5">
        <f t="shared" si="531"/>
        <v>5.5128972684365194E-4</v>
      </c>
      <c r="AQ342" s="5">
        <f t="shared" si="532"/>
        <v>1.298919668462299E-4</v>
      </c>
      <c r="AR342" s="5">
        <f t="shared" si="533"/>
        <v>6.1534674518773228E-4</v>
      </c>
      <c r="AS342" s="5">
        <f t="shared" si="534"/>
        <v>8.4121519753899566E-4</v>
      </c>
      <c r="AT342" s="5">
        <f t="shared" si="535"/>
        <v>5.7499532914136165E-4</v>
      </c>
      <c r="AU342" s="5">
        <f t="shared" si="536"/>
        <v>2.620174793969661E-4</v>
      </c>
      <c r="AV342" s="5">
        <f t="shared" si="537"/>
        <v>8.9548326782139682E-5</v>
      </c>
      <c r="AW342" s="5">
        <f t="shared" si="538"/>
        <v>8.7623734705866288E-7</v>
      </c>
      <c r="AX342" s="5">
        <f t="shared" si="539"/>
        <v>9.0028486189417886E-4</v>
      </c>
      <c r="AY342" s="5">
        <f t="shared" si="540"/>
        <v>8.4848141178212792E-4</v>
      </c>
      <c r="AZ342" s="5">
        <f t="shared" si="541"/>
        <v>3.9982939656737988E-4</v>
      </c>
      <c r="BA342" s="5">
        <f t="shared" si="542"/>
        <v>1.2560758090045601E-4</v>
      </c>
      <c r="BB342" s="5">
        <f t="shared" si="543"/>
        <v>2.9594993230454837E-5</v>
      </c>
      <c r="BC342" s="5">
        <f t="shared" si="544"/>
        <v>5.5784125004670835E-6</v>
      </c>
      <c r="BD342" s="5">
        <f t="shared" si="545"/>
        <v>9.6656494922047251E-5</v>
      </c>
      <c r="BE342" s="5">
        <f t="shared" si="546"/>
        <v>1.3213511423461072E-4</v>
      </c>
      <c r="BF342" s="5">
        <f t="shared" si="547"/>
        <v>9.0318236906245867E-5</v>
      </c>
      <c r="BG342" s="5">
        <f t="shared" si="548"/>
        <v>4.1156780896101136E-5</v>
      </c>
      <c r="BH342" s="5">
        <f t="shared" si="549"/>
        <v>1.4065935118020463E-5</v>
      </c>
      <c r="BI342" s="5">
        <f t="shared" si="550"/>
        <v>3.845792142856425E-6</v>
      </c>
      <c r="BJ342" s="8">
        <f t="shared" si="551"/>
        <v>0.46586270137003877</v>
      </c>
      <c r="BK342" s="8">
        <f t="shared" si="552"/>
        <v>0.27571897486787345</v>
      </c>
      <c r="BL342" s="8">
        <f t="shared" si="553"/>
        <v>0.24481074921729859</v>
      </c>
      <c r="BM342" s="8">
        <f t="shared" si="554"/>
        <v>0.40588394132889954</v>
      </c>
      <c r="BN342" s="8">
        <f t="shared" si="555"/>
        <v>0.59351647246912298</v>
      </c>
    </row>
    <row r="343" spans="1:66" x14ac:dyDescent="0.25">
      <c r="A343" t="s">
        <v>80</v>
      </c>
      <c r="B343" t="s">
        <v>88</v>
      </c>
      <c r="C343" t="s">
        <v>412</v>
      </c>
      <c r="D343" s="4" t="s">
        <v>499</v>
      </c>
      <c r="E343">
        <f>VLOOKUP(A343,home!$A$2:$E$405,3,FALSE)</f>
        <v>1.1734693877550999</v>
      </c>
      <c r="F343">
        <f>VLOOKUP(B343,home!$B$2:$E$405,3,FALSE)</f>
        <v>0.66</v>
      </c>
      <c r="G343">
        <f>VLOOKUP(C343,away!$B$2:$E$405,4,FALSE)</f>
        <v>1.05</v>
      </c>
      <c r="H343">
        <f>VLOOKUP(A343,away!$A$2:$E$405,3,FALSE)</f>
        <v>1.0136054421768701</v>
      </c>
      <c r="I343">
        <f>VLOOKUP(C343,away!$B$2:$E$405,3,FALSE)</f>
        <v>1.18</v>
      </c>
      <c r="J343">
        <f>VLOOKUP(B343,home!$B$2:$E$405,4,FALSE)</f>
        <v>0.99</v>
      </c>
      <c r="K343" s="3">
        <f t="shared" si="556"/>
        <v>0.81321428571428434</v>
      </c>
      <c r="L343" s="3">
        <f t="shared" si="557"/>
        <v>1.1840938775510195</v>
      </c>
      <c r="M343" s="5">
        <f t="shared" si="502"/>
        <v>0.13570007448249496</v>
      </c>
      <c r="N343" s="5">
        <f t="shared" si="503"/>
        <v>0.11035323914165733</v>
      </c>
      <c r="O343" s="5">
        <f t="shared" si="504"/>
        <v>0.16068162737793962</v>
      </c>
      <c r="P343" s="5">
        <f t="shared" si="505"/>
        <v>0.13066859483555998</v>
      </c>
      <c r="Q343" s="5">
        <f t="shared" si="506"/>
        <v>4.4870415272420236E-2</v>
      </c>
      <c r="R343" s="5">
        <f t="shared" si="507"/>
        <v>9.5131065606576318E-2</v>
      </c>
      <c r="S343" s="5">
        <f t="shared" si="508"/>
        <v>3.145591802623196E-2</v>
      </c>
      <c r="T343" s="5">
        <f t="shared" si="509"/>
        <v>5.3130784007244559E-2</v>
      </c>
      <c r="U343" s="5">
        <f t="shared" si="510"/>
        <v>7.7361941566490677E-2</v>
      </c>
      <c r="V343" s="5">
        <f t="shared" si="511"/>
        <v>3.365510809551716E-3</v>
      </c>
      <c r="W343" s="5">
        <f t="shared" si="512"/>
        <v>1.2163087568488178E-2</v>
      </c>
      <c r="X343" s="5">
        <f t="shared" si="513"/>
        <v>1.4402237521963769E-2</v>
      </c>
      <c r="Y343" s="5">
        <f t="shared" si="514"/>
        <v>8.5268006363964349E-3</v>
      </c>
      <c r="Z343" s="5">
        <f t="shared" si="515"/>
        <v>3.7548037449883769E-2</v>
      </c>
      <c r="AA343" s="5">
        <f t="shared" si="516"/>
        <v>3.0534600454780424E-2</v>
      </c>
      <c r="AB343" s="5">
        <f t="shared" si="517"/>
        <v>1.2415586649202661E-2</v>
      </c>
      <c r="AC343" s="5">
        <f t="shared" si="518"/>
        <v>2.0254528694305362E-4</v>
      </c>
      <c r="AD343" s="5">
        <f t="shared" si="519"/>
        <v>2.4727991422721016E-3</v>
      </c>
      <c r="AE343" s="5">
        <f t="shared" si="520"/>
        <v>2.9280263247778078E-3</v>
      </c>
      <c r="AF343" s="5">
        <f t="shared" si="521"/>
        <v>1.7335290222388079E-3</v>
      </c>
      <c r="AG343" s="5">
        <f t="shared" si="522"/>
        <v>6.8422036726332536E-4</v>
      </c>
      <c r="AH343" s="5">
        <f t="shared" si="523"/>
        <v>1.1115100314615952E-2</v>
      </c>
      <c r="AI343" s="5">
        <f t="shared" si="524"/>
        <v>9.0389583629930277E-3</v>
      </c>
      <c r="AJ343" s="5">
        <f t="shared" si="525"/>
        <v>3.6753050343812663E-3</v>
      </c>
      <c r="AK343" s="5">
        <f t="shared" si="526"/>
        <v>9.9627018610549153E-4</v>
      </c>
      <c r="AL343" s="5">
        <f t="shared" si="527"/>
        <v>7.8014129723497497E-6</v>
      </c>
      <c r="AM343" s="5">
        <f t="shared" si="528"/>
        <v>4.0218311763954049E-4</v>
      </c>
      <c r="AN343" s="5">
        <f t="shared" si="529"/>
        <v>4.7622256725136133E-4</v>
      </c>
      <c r="AO343" s="5">
        <f t="shared" si="530"/>
        <v>2.8194611311698284E-4</v>
      </c>
      <c r="AP343" s="5">
        <f t="shared" si="531"/>
        <v>1.1128355544704212E-4</v>
      </c>
      <c r="AQ343" s="5">
        <f t="shared" si="532"/>
        <v>3.2942544169238029E-5</v>
      </c>
      <c r="AR343" s="5">
        <f t="shared" si="533"/>
        <v>2.6322644461804295E-3</v>
      </c>
      <c r="AS343" s="5">
        <f t="shared" si="534"/>
        <v>2.1405950514117242E-3</v>
      </c>
      <c r="AT343" s="5">
        <f t="shared" si="535"/>
        <v>8.7038123786865851E-4</v>
      </c>
      <c r="AU343" s="5">
        <f t="shared" si="536"/>
        <v>2.3593548555082526E-4</v>
      </c>
      <c r="AV343" s="5">
        <f t="shared" si="537"/>
        <v>4.7966526839216805E-5</v>
      </c>
      <c r="AW343" s="5">
        <f t="shared" si="538"/>
        <v>2.0867090626893082E-7</v>
      </c>
      <c r="AX343" s="5">
        <f t="shared" si="539"/>
        <v>5.4510176122930467E-5</v>
      </c>
      <c r="AY343" s="5">
        <f t="shared" si="540"/>
        <v>6.4545165811389724E-5</v>
      </c>
      <c r="AZ343" s="5">
        <f t="shared" si="541"/>
        <v>3.8213767831390993E-5</v>
      </c>
      <c r="BA343" s="5">
        <f t="shared" si="542"/>
        <v>1.5082896175768713E-5</v>
      </c>
      <c r="BB343" s="5">
        <f t="shared" si="543"/>
        <v>4.4648912543663587E-6</v>
      </c>
      <c r="BC343" s="5">
        <f t="shared" si="544"/>
        <v>1.0573700796452587E-6</v>
      </c>
      <c r="BD343" s="5">
        <f t="shared" si="545"/>
        <v>5.1947470246957873E-4</v>
      </c>
      <c r="BE343" s="5">
        <f t="shared" si="546"/>
        <v>4.224442491154389E-4</v>
      </c>
      <c r="BF343" s="5">
        <f t="shared" si="547"/>
        <v>1.7176884914925941E-4</v>
      </c>
      <c r="BG343" s="5">
        <f t="shared" si="548"/>
        <v>4.6561627322959879E-5</v>
      </c>
      <c r="BH343" s="5">
        <f t="shared" si="549"/>
        <v>9.4661451262838817E-6</v>
      </c>
      <c r="BI343" s="5">
        <f t="shared" si="550"/>
        <v>1.5396008894677405E-6</v>
      </c>
      <c r="BJ343" s="8">
        <f t="shared" si="551"/>
        <v>0.25274759116962237</v>
      </c>
      <c r="BK343" s="8">
        <f t="shared" si="552"/>
        <v>0.30146499001956539</v>
      </c>
      <c r="BL343" s="8">
        <f t="shared" si="553"/>
        <v>0.40804885347500919</v>
      </c>
      <c r="BM343" s="8">
        <f t="shared" si="554"/>
        <v>0.32234011890252723</v>
      </c>
      <c r="BN343" s="8">
        <f t="shared" si="555"/>
        <v>0.67740501671664843</v>
      </c>
    </row>
    <row r="344" spans="1:66" x14ac:dyDescent="0.25">
      <c r="A344" t="s">
        <v>80</v>
      </c>
      <c r="B344" t="s">
        <v>81</v>
      </c>
      <c r="C344" t="s">
        <v>83</v>
      </c>
      <c r="D344" s="4" t="s">
        <v>499</v>
      </c>
      <c r="E344">
        <f>VLOOKUP(A344,home!$A$2:$E$405,3,FALSE)</f>
        <v>1.1734693877550999</v>
      </c>
      <c r="F344">
        <f>VLOOKUP(B344,home!$B$2:$E$405,3,FALSE)</f>
        <v>1.07</v>
      </c>
      <c r="G344">
        <f>VLOOKUP(C344,away!$B$2:$E$405,4,FALSE)</f>
        <v>0.98</v>
      </c>
      <c r="H344">
        <f>VLOOKUP(A344,away!$A$2:$E$405,3,FALSE)</f>
        <v>1.0136054421768701</v>
      </c>
      <c r="I344">
        <f>VLOOKUP(C344,away!$B$2:$E$405,3,FALSE)</f>
        <v>1.38</v>
      </c>
      <c r="J344">
        <f>VLOOKUP(B344,home!$B$2:$E$405,4,FALSE)</f>
        <v>0.49</v>
      </c>
      <c r="K344" s="3">
        <f t="shared" si="556"/>
        <v>1.2304999999999977</v>
      </c>
      <c r="L344" s="3">
        <f t="shared" si="557"/>
        <v>0.68539999999999945</v>
      </c>
      <c r="M344" s="5">
        <f t="shared" si="502"/>
        <v>0.14720928459237903</v>
      </c>
      <c r="N344" s="5">
        <f t="shared" si="503"/>
        <v>0.18114102469092203</v>
      </c>
      <c r="O344" s="5">
        <f t="shared" si="504"/>
        <v>0.1008972436596165</v>
      </c>
      <c r="P344" s="5">
        <f t="shared" si="505"/>
        <v>0.12415405832315786</v>
      </c>
      <c r="Q344" s="5">
        <f t="shared" si="506"/>
        <v>0.11144701544108958</v>
      </c>
      <c r="R344" s="5">
        <f t="shared" si="507"/>
        <v>3.457748540215054E-2</v>
      </c>
      <c r="S344" s="5">
        <f t="shared" si="508"/>
        <v>2.6177408308164677E-2</v>
      </c>
      <c r="T344" s="5">
        <f t="shared" si="509"/>
        <v>7.6385784383322733E-2</v>
      </c>
      <c r="U344" s="5">
        <f t="shared" si="510"/>
        <v>4.2547595787346161E-2</v>
      </c>
      <c r="V344" s="5">
        <f t="shared" si="511"/>
        <v>2.4530695169732125E-3</v>
      </c>
      <c r="W344" s="5">
        <f t="shared" si="512"/>
        <v>4.5711850833420158E-2</v>
      </c>
      <c r="X344" s="5">
        <f t="shared" si="513"/>
        <v>3.133090256122615E-2</v>
      </c>
      <c r="Y344" s="5">
        <f t="shared" si="514"/>
        <v>1.0737100307732192E-2</v>
      </c>
      <c r="Z344" s="5">
        <f t="shared" si="515"/>
        <v>7.8998028315446535E-3</v>
      </c>
      <c r="AA344" s="5">
        <f t="shared" si="516"/>
        <v>9.7207073842156787E-3</v>
      </c>
      <c r="AB344" s="5">
        <f t="shared" si="517"/>
        <v>5.9806652181386847E-3</v>
      </c>
      <c r="AC344" s="5">
        <f t="shared" si="518"/>
        <v>1.293050811657245E-4</v>
      </c>
      <c r="AD344" s="5">
        <f t="shared" si="519"/>
        <v>1.4062108112630848E-2</v>
      </c>
      <c r="AE344" s="5">
        <f t="shared" si="520"/>
        <v>9.6381689003971743E-3</v>
      </c>
      <c r="AF344" s="5">
        <f t="shared" si="521"/>
        <v>3.3030004821661086E-3</v>
      </c>
      <c r="AG344" s="5">
        <f t="shared" si="522"/>
        <v>7.54625510158883E-4</v>
      </c>
      <c r="AH344" s="5">
        <f t="shared" si="523"/>
        <v>1.3536312151851753E-3</v>
      </c>
      <c r="AI344" s="5">
        <f t="shared" si="524"/>
        <v>1.6656432102853552E-3</v>
      </c>
      <c r="AJ344" s="5">
        <f t="shared" si="525"/>
        <v>1.0247869851280629E-3</v>
      </c>
      <c r="AK344" s="5">
        <f t="shared" si="526"/>
        <v>4.2033346173335967E-4</v>
      </c>
      <c r="AL344" s="5">
        <f t="shared" si="527"/>
        <v>4.3621570834971963E-6</v>
      </c>
      <c r="AM344" s="5">
        <f t="shared" si="528"/>
        <v>3.4606848065184439E-3</v>
      </c>
      <c r="AN344" s="5">
        <f t="shared" si="529"/>
        <v>2.3719533663877392E-3</v>
      </c>
      <c r="AO344" s="5">
        <f t="shared" si="530"/>
        <v>8.128684186610776E-4</v>
      </c>
      <c r="AP344" s="5">
        <f t="shared" si="531"/>
        <v>1.8571333805010069E-4</v>
      </c>
      <c r="AQ344" s="5">
        <f t="shared" si="532"/>
        <v>3.1821980474884726E-5</v>
      </c>
      <c r="AR344" s="5">
        <f t="shared" si="533"/>
        <v>1.8555576697758375E-4</v>
      </c>
      <c r="AS344" s="5">
        <f t="shared" si="534"/>
        <v>2.2832637126591636E-4</v>
      </c>
      <c r="AT344" s="5">
        <f t="shared" si="535"/>
        <v>1.4047779992135479E-4</v>
      </c>
      <c r="AU344" s="5">
        <f t="shared" si="536"/>
        <v>5.7619310934408909E-5</v>
      </c>
      <c r="AV344" s="5">
        <f t="shared" si="537"/>
        <v>1.7725140526197508E-5</v>
      </c>
      <c r="AW344" s="5">
        <f t="shared" si="538"/>
        <v>1.0219379286717078E-7</v>
      </c>
      <c r="AX344" s="5">
        <f t="shared" si="539"/>
        <v>7.0972877573682327E-4</v>
      </c>
      <c r="AY344" s="5">
        <f t="shared" si="540"/>
        <v>4.8644810289001818E-4</v>
      </c>
      <c r="AZ344" s="5">
        <f t="shared" si="541"/>
        <v>1.667057648604091E-4</v>
      </c>
      <c r="BA344" s="5">
        <f t="shared" si="542"/>
        <v>3.8086710411774771E-5</v>
      </c>
      <c r="BB344" s="5">
        <f t="shared" si="543"/>
        <v>6.5261578290576013E-6</v>
      </c>
      <c r="BC344" s="5">
        <f t="shared" si="544"/>
        <v>8.9460571520721545E-7</v>
      </c>
      <c r="BD344" s="5">
        <f t="shared" si="545"/>
        <v>2.1196653781072623E-5</v>
      </c>
      <c r="BE344" s="5">
        <f t="shared" si="546"/>
        <v>2.6082482477609811E-5</v>
      </c>
      <c r="BF344" s="5">
        <f t="shared" si="547"/>
        <v>1.6047247344349406E-5</v>
      </c>
      <c r="BG344" s="5">
        <f t="shared" si="548"/>
        <v>6.5820459524073022E-6</v>
      </c>
      <c r="BH344" s="5">
        <f t="shared" si="549"/>
        <v>2.0248018861092926E-6</v>
      </c>
      <c r="BI344" s="5">
        <f t="shared" si="550"/>
        <v>4.9830374417149578E-7</v>
      </c>
      <c r="BJ344" s="8">
        <f t="shared" si="551"/>
        <v>0.49278301325060136</v>
      </c>
      <c r="BK344" s="8">
        <f t="shared" si="552"/>
        <v>0.30061393608181397</v>
      </c>
      <c r="BL344" s="8">
        <f t="shared" si="553"/>
        <v>0.19889022824861075</v>
      </c>
      <c r="BM344" s="8">
        <f t="shared" si="554"/>
        <v>0.30027452239415797</v>
      </c>
      <c r="BN344" s="8">
        <f t="shared" si="555"/>
        <v>0.6994261121093156</v>
      </c>
    </row>
    <row r="345" spans="1:66" x14ac:dyDescent="0.25">
      <c r="A345" t="s">
        <v>21</v>
      </c>
      <c r="B345" t="s">
        <v>269</v>
      </c>
      <c r="C345" t="s">
        <v>152</v>
      </c>
      <c r="D345" s="4" t="s">
        <v>499</v>
      </c>
      <c r="E345">
        <f>VLOOKUP(A345,home!$A$2:$E$405,3,FALSE)</f>
        <v>1.4057971014492801</v>
      </c>
      <c r="F345">
        <f>VLOOKUP(B345,home!$B$2:$E$405,3,FALSE)</f>
        <v>0.78</v>
      </c>
      <c r="G345">
        <f>VLOOKUP(C345,away!$B$2:$E$405,4,FALSE)</f>
        <v>1.29</v>
      </c>
      <c r="H345">
        <f>VLOOKUP(A345,away!$A$2:$E$405,3,FALSE)</f>
        <v>1.32850241545894</v>
      </c>
      <c r="I345">
        <f>VLOOKUP(C345,away!$B$2:$E$405,3,FALSE)</f>
        <v>1.1000000000000001</v>
      </c>
      <c r="J345">
        <f>VLOOKUP(B345,home!$B$2:$E$405,4,FALSE)</f>
        <v>0.62</v>
      </c>
      <c r="K345" s="3">
        <f t="shared" si="556"/>
        <v>1.4145130434782658</v>
      </c>
      <c r="L345" s="3">
        <f t="shared" si="557"/>
        <v>0.90603864734299711</v>
      </c>
      <c r="M345" s="5">
        <f t="shared" si="502"/>
        <v>9.8219383921871128E-2</v>
      </c>
      <c r="N345" s="5">
        <f t="shared" si="503"/>
        <v>0.13893259967988617</v>
      </c>
      <c r="O345" s="5">
        <f t="shared" si="504"/>
        <v>8.8990557751434621E-2</v>
      </c>
      <c r="P345" s="5">
        <f t="shared" si="505"/>
        <v>0.12587830468581016</v>
      </c>
      <c r="Q345" s="5">
        <f t="shared" si="506"/>
        <v>9.8260987205771685E-2</v>
      </c>
      <c r="R345" s="5">
        <f t="shared" si="507"/>
        <v>4.0314442285704348E-2</v>
      </c>
      <c r="S345" s="5">
        <f t="shared" si="508"/>
        <v>4.0331518479025198E-2</v>
      </c>
      <c r="T345" s="5">
        <f t="shared" si="509"/>
        <v>8.9028251934504907E-2</v>
      </c>
      <c r="U345" s="5">
        <f t="shared" si="510"/>
        <v>5.702530445368055E-2</v>
      </c>
      <c r="V345" s="5">
        <f t="shared" si="511"/>
        <v>5.743223846710931E-3</v>
      </c>
      <c r="W345" s="5">
        <f t="shared" si="512"/>
        <v>4.6330482689205012E-2</v>
      </c>
      <c r="X345" s="5">
        <f t="shared" si="513"/>
        <v>4.1977207866475449E-2</v>
      </c>
      <c r="Y345" s="5">
        <f t="shared" si="514"/>
        <v>1.9016486317288615E-2</v>
      </c>
      <c r="Z345" s="5">
        <f t="shared" si="515"/>
        <v>1.2175480918975632E-2</v>
      </c>
      <c r="AA345" s="5">
        <f t="shared" si="516"/>
        <v>1.7222376570511774E-2</v>
      </c>
      <c r="AB345" s="5">
        <f t="shared" si="517"/>
        <v>1.2180638149341696E-2</v>
      </c>
      <c r="AC345" s="5">
        <f t="shared" si="518"/>
        <v>4.6003348091029508E-4</v>
      </c>
      <c r="AD345" s="5">
        <f t="shared" si="519"/>
        <v>1.638376801863111E-2</v>
      </c>
      <c r="AE345" s="5">
        <f t="shared" si="520"/>
        <v>1.4844327013981987E-2</v>
      </c>
      <c r="AF345" s="5">
        <f t="shared" si="521"/>
        <v>6.7247669842326746E-3</v>
      </c>
      <c r="AG345" s="5">
        <f t="shared" si="522"/>
        <v>2.0309662606970065E-3</v>
      </c>
      <c r="AH345" s="5">
        <f t="shared" si="523"/>
        <v>2.7578640656447874E-3</v>
      </c>
      <c r="AI345" s="5">
        <f t="shared" si="524"/>
        <v>3.9010346929945522E-3</v>
      </c>
      <c r="AJ345" s="5">
        <f t="shared" si="525"/>
        <v>2.7590322281510135E-3</v>
      </c>
      <c r="AK345" s="5">
        <f t="shared" si="526"/>
        <v>1.3008956913655037E-3</v>
      </c>
      <c r="AL345" s="5">
        <f t="shared" si="527"/>
        <v>2.3583220485994196E-5</v>
      </c>
      <c r="AM345" s="5">
        <f t="shared" si="528"/>
        <v>4.6350107127351558E-3</v>
      </c>
      <c r="AN345" s="5">
        <f t="shared" si="529"/>
        <v>4.1994988365868608E-3</v>
      </c>
      <c r="AO345" s="5">
        <f t="shared" si="530"/>
        <v>1.9024541227098248E-3</v>
      </c>
      <c r="AP345" s="5">
        <f t="shared" si="531"/>
        <v>5.7456565332403937E-4</v>
      </c>
      <c r="AQ345" s="5">
        <f t="shared" si="532"/>
        <v>1.3014467183686449E-4</v>
      </c>
      <c r="AR345" s="5">
        <f t="shared" si="533"/>
        <v>4.9974628551853256E-4</v>
      </c>
      <c r="AS345" s="5">
        <f t="shared" si="534"/>
        <v>7.0689763929577783E-4</v>
      </c>
      <c r="AT345" s="5">
        <f t="shared" si="535"/>
        <v>4.9995796559393606E-4</v>
      </c>
      <c r="AU345" s="5">
        <f t="shared" si="536"/>
        <v>2.3573235450782687E-4</v>
      </c>
      <c r="AV345" s="5">
        <f t="shared" si="537"/>
        <v>8.3361622555290865E-5</v>
      </c>
      <c r="AW345" s="5">
        <f t="shared" si="538"/>
        <v>8.3956493200127323E-7</v>
      </c>
      <c r="AX345" s="5">
        <f t="shared" si="539"/>
        <v>1.0927138516375618E-3</v>
      </c>
      <c r="AY345" s="5">
        <f t="shared" si="540"/>
        <v>9.9004098007065286E-4</v>
      </c>
      <c r="AZ345" s="5">
        <f t="shared" si="541"/>
        <v>4.4850769519867468E-4</v>
      </c>
      <c r="BA345" s="5">
        <f t="shared" si="542"/>
        <v>1.3545510182691085E-4</v>
      </c>
      <c r="BB345" s="5">
        <f t="shared" si="543"/>
        <v>3.0681889308740553E-5</v>
      </c>
      <c r="BC345" s="5">
        <f t="shared" si="544"/>
        <v>5.5597954974437722E-6</v>
      </c>
      <c r="BD345" s="5">
        <f t="shared" si="545"/>
        <v>7.5464908090983046E-5</v>
      </c>
      <c r="BE345" s="5">
        <f t="shared" si="546"/>
        <v>1.0674609681958403E-4</v>
      </c>
      <c r="BF345" s="5">
        <f t="shared" si="547"/>
        <v>7.5496873145847735E-5</v>
      </c>
      <c r="BG345" s="5">
        <f t="shared" si="548"/>
        <v>3.559710393554188E-5</v>
      </c>
      <c r="BH345" s="5">
        <f t="shared" si="549"/>
        <v>1.2588141956718865E-5</v>
      </c>
      <c r="BI345" s="5">
        <f t="shared" si="550"/>
        <v>3.561218198186972E-6</v>
      </c>
      <c r="BJ345" s="8">
        <f t="shared" si="551"/>
        <v>0.48767447728140734</v>
      </c>
      <c r="BK345" s="8">
        <f t="shared" si="552"/>
        <v>0.27164608861488437</v>
      </c>
      <c r="BL345" s="8">
        <f t="shared" si="553"/>
        <v>0.22878729609844708</v>
      </c>
      <c r="BM345" s="8">
        <f t="shared" si="554"/>
        <v>0.40869786596809748</v>
      </c>
      <c r="BN345" s="8">
        <f t="shared" si="555"/>
        <v>0.59059627553047811</v>
      </c>
    </row>
    <row r="346" spans="1:66" x14ac:dyDescent="0.25">
      <c r="A346" t="s">
        <v>21</v>
      </c>
      <c r="B346" t="s">
        <v>372</v>
      </c>
      <c r="C346" t="s">
        <v>270</v>
      </c>
      <c r="D346" s="4" t="s">
        <v>499</v>
      </c>
      <c r="E346">
        <f>VLOOKUP(A346,home!$A$2:$E$405,3,FALSE)</f>
        <v>1.4057971014492801</v>
      </c>
      <c r="F346">
        <f>VLOOKUP(B346,home!$B$2:$E$405,3,FALSE)</f>
        <v>0.26</v>
      </c>
      <c r="G346">
        <f>VLOOKUP(C346,away!$B$2:$E$405,4,FALSE)</f>
        <v>1.23</v>
      </c>
      <c r="H346">
        <f>VLOOKUP(A346,away!$A$2:$E$405,3,FALSE)</f>
        <v>1.32850241545894</v>
      </c>
      <c r="I346">
        <f>VLOOKUP(C346,away!$B$2:$E$405,3,FALSE)</f>
        <v>1.1599999999999999</v>
      </c>
      <c r="J346">
        <f>VLOOKUP(B346,home!$B$2:$E$405,4,FALSE)</f>
        <v>0.75</v>
      </c>
      <c r="K346" s="3">
        <f t="shared" si="556"/>
        <v>0.44957391304347977</v>
      </c>
      <c r="L346" s="3">
        <f t="shared" si="557"/>
        <v>1.1557971014492776</v>
      </c>
      <c r="M346" s="5">
        <f t="shared" si="502"/>
        <v>0.20081503579860682</v>
      </c>
      <c r="N346" s="5">
        <f t="shared" si="503"/>
        <v>9.0281201441946138E-2</v>
      </c>
      <c r="O346" s="5">
        <f t="shared" si="504"/>
        <v>0.23210143630346269</v>
      </c>
      <c r="P346" s="5">
        <f t="shared" si="505"/>
        <v>0.10434675094195969</v>
      </c>
      <c r="Q346" s="5">
        <f t="shared" si="506"/>
        <v>2.0294036503261184E-2</v>
      </c>
      <c r="R346" s="5">
        <f t="shared" si="507"/>
        <v>0.1341310836608782</v>
      </c>
      <c r="S346" s="5">
        <f t="shared" si="508"/>
        <v>1.3555066219074053E-2</v>
      </c>
      <c r="T346" s="5">
        <f t="shared" si="509"/>
        <v>2.3455788567175111E-2</v>
      </c>
      <c r="U346" s="5">
        <f t="shared" si="510"/>
        <v>6.030183614218336E-2</v>
      </c>
      <c r="V346" s="5">
        <f t="shared" si="511"/>
        <v>7.8260359403122621E-4</v>
      </c>
      <c r="W346" s="5">
        <f t="shared" si="512"/>
        <v>3.0412231340727837E-3</v>
      </c>
      <c r="X346" s="5">
        <f t="shared" si="513"/>
        <v>3.5150368832218113E-3</v>
      </c>
      <c r="Y346" s="5">
        <f t="shared" si="514"/>
        <v>2.0313347205575365E-3</v>
      </c>
      <c r="Z346" s="5">
        <f t="shared" si="515"/>
        <v>5.1676105903164515E-2</v>
      </c>
      <c r="AA346" s="5">
        <f t="shared" si="516"/>
        <v>2.3232229141734936E-2</v>
      </c>
      <c r="AB346" s="5">
        <f t="shared" si="517"/>
        <v>5.2223020819862692E-3</v>
      </c>
      <c r="AC346" s="5">
        <f t="shared" si="518"/>
        <v>2.5415845353630592E-5</v>
      </c>
      <c r="AD346" s="5">
        <f t="shared" si="519"/>
        <v>3.4181364620586405E-4</v>
      </c>
      <c r="AE346" s="5">
        <f t="shared" si="520"/>
        <v>3.9506722152054657E-4</v>
      </c>
      <c r="AF346" s="5">
        <f t="shared" si="521"/>
        <v>2.2830877475553375E-4</v>
      </c>
      <c r="AG346" s="5">
        <f t="shared" si="522"/>
        <v>8.7959540032627289E-5</v>
      </c>
      <c r="AH346" s="5">
        <f t="shared" si="523"/>
        <v>1.4931773354265869E-2</v>
      </c>
      <c r="AI346" s="5">
        <f t="shared" si="524"/>
        <v>6.7129357755556724E-3</v>
      </c>
      <c r="AJ346" s="5">
        <f t="shared" si="525"/>
        <v>1.5089804023130651E-3</v>
      </c>
      <c r="AK346" s="5">
        <f t="shared" si="526"/>
        <v>2.2613274139126973E-4</v>
      </c>
      <c r="AL346" s="5">
        <f t="shared" si="527"/>
        <v>5.2825942530605108E-7</v>
      </c>
      <c r="AM346" s="5">
        <f t="shared" si="528"/>
        <v>3.0734099691285989E-5</v>
      </c>
      <c r="AN346" s="5">
        <f t="shared" si="529"/>
        <v>3.5522383338841488E-5</v>
      </c>
      <c r="AO346" s="5">
        <f t="shared" si="530"/>
        <v>2.0528333849801557E-5</v>
      </c>
      <c r="AP346" s="5">
        <f t="shared" si="531"/>
        <v>7.908862920394575E-6</v>
      </c>
      <c r="AQ346" s="5">
        <f t="shared" si="532"/>
        <v>2.2852602097879307E-6</v>
      </c>
      <c r="AR346" s="5">
        <f t="shared" si="533"/>
        <v>3.4516200724716058E-3</v>
      </c>
      <c r="AS346" s="5">
        <f t="shared" si="534"/>
        <v>1.5517583423204791E-3</v>
      </c>
      <c r="AT346" s="5">
        <f t="shared" si="535"/>
        <v>3.4881503502744068E-4</v>
      </c>
      <c r="AU346" s="5">
        <f t="shared" si="536"/>
        <v>5.2272713408561667E-5</v>
      </c>
      <c r="AV346" s="5">
        <f t="shared" si="537"/>
        <v>5.8751120781218582E-6</v>
      </c>
      <c r="AW346" s="5">
        <f t="shared" si="538"/>
        <v>7.6247824640584256E-9</v>
      </c>
      <c r="AX346" s="5">
        <f t="shared" si="539"/>
        <v>2.30287491034664E-6</v>
      </c>
      <c r="AY346" s="5">
        <f t="shared" si="540"/>
        <v>2.661656146378912E-6</v>
      </c>
      <c r="AZ346" s="5">
        <f t="shared" si="541"/>
        <v>1.5381672295197006E-6</v>
      </c>
      <c r="BA346" s="5">
        <f t="shared" si="542"/>
        <v>5.9260307514104516E-7</v>
      </c>
      <c r="BB346" s="5">
        <f t="shared" si="543"/>
        <v>1.7123222913948718E-7</v>
      </c>
      <c r="BC346" s="5">
        <f t="shared" si="544"/>
        <v>3.9581942822823519E-8</v>
      </c>
      <c r="BD346" s="5">
        <f t="shared" si="545"/>
        <v>6.6489541251113927E-4</v>
      </c>
      <c r="BE346" s="5">
        <f t="shared" si="546"/>
        <v>2.9891963236729154E-4</v>
      </c>
      <c r="BF346" s="5">
        <f t="shared" si="547"/>
        <v>6.7193234404440823E-5</v>
      </c>
      <c r="BG346" s="5">
        <f t="shared" si="548"/>
        <v>1.0069441773750748E-5</v>
      </c>
      <c r="BH346" s="5">
        <f t="shared" si="549"/>
        <v>1.13173958509715E-6</v>
      </c>
      <c r="BI346" s="5">
        <f t="shared" si="550"/>
        <v>1.0176011876366604E-7</v>
      </c>
      <c r="BJ346" s="8">
        <f t="shared" si="551"/>
        <v>0.14377605548829261</v>
      </c>
      <c r="BK346" s="8">
        <f t="shared" si="552"/>
        <v>0.31952806231459707</v>
      </c>
      <c r="BL346" s="8">
        <f t="shared" si="553"/>
        <v>0.48482136209983806</v>
      </c>
      <c r="BM346" s="8">
        <f t="shared" si="554"/>
        <v>0.21782938712441366</v>
      </c>
      <c r="BN346" s="8">
        <f t="shared" si="555"/>
        <v>0.7819695446501147</v>
      </c>
    </row>
    <row r="347" spans="1:66" x14ac:dyDescent="0.25">
      <c r="A347" t="s">
        <v>21</v>
      </c>
      <c r="B347" t="s">
        <v>275</v>
      </c>
      <c r="C347" t="s">
        <v>266</v>
      </c>
      <c r="D347" s="4" t="s">
        <v>499</v>
      </c>
      <c r="E347">
        <f>VLOOKUP(A347,home!$A$2:$E$405,3,FALSE)</f>
        <v>1.4057971014492801</v>
      </c>
      <c r="F347">
        <f>VLOOKUP(B347,home!$B$2:$E$405,3,FALSE)</f>
        <v>0.91</v>
      </c>
      <c r="G347">
        <f>VLOOKUP(C347,away!$B$2:$E$405,4,FALSE)</f>
        <v>1.23</v>
      </c>
      <c r="H347">
        <f>VLOOKUP(A347,away!$A$2:$E$405,3,FALSE)</f>
        <v>1.32850241545894</v>
      </c>
      <c r="I347">
        <f>VLOOKUP(C347,away!$B$2:$E$405,3,FALSE)</f>
        <v>0.57999999999999996</v>
      </c>
      <c r="J347">
        <f>VLOOKUP(B347,home!$B$2:$E$405,4,FALSE)</f>
        <v>0.68</v>
      </c>
      <c r="K347" s="3">
        <f t="shared" si="556"/>
        <v>1.5735086956521791</v>
      </c>
      <c r="L347" s="3">
        <f t="shared" si="557"/>
        <v>0.52396135265700594</v>
      </c>
      <c r="M347" s="5">
        <f t="shared" si="502"/>
        <v>0.12276662933210651</v>
      </c>
      <c r="N347" s="5">
        <f t="shared" si="503"/>
        <v>0.19317435878997744</v>
      </c>
      <c r="O347" s="5">
        <f t="shared" si="504"/>
        <v>6.4324969165991785E-2</v>
      </c>
      <c r="P347" s="5">
        <f t="shared" si="505"/>
        <v>0.10121589833024637</v>
      </c>
      <c r="Q347" s="5">
        <f t="shared" si="506"/>
        <v>0.15198076666653176</v>
      </c>
      <c r="R347" s="5">
        <f t="shared" si="507"/>
        <v>1.6851898926916627E-2</v>
      </c>
      <c r="S347" s="5">
        <f t="shared" si="508"/>
        <v>2.0862057813538792E-2</v>
      </c>
      <c r="T347" s="5">
        <f t="shared" si="509"/>
        <v>7.9632048080444787E-2</v>
      </c>
      <c r="U347" s="5">
        <f t="shared" si="510"/>
        <v>2.6516609499754939E-2</v>
      </c>
      <c r="V347" s="5">
        <f t="shared" si="511"/>
        <v>1.9110983480541332E-3</v>
      </c>
      <c r="W347" s="5">
        <f t="shared" si="512"/>
        <v>7.9714352640557554E-2</v>
      </c>
      <c r="X347" s="5">
        <f t="shared" si="513"/>
        <v>4.1767240035724108E-2</v>
      </c>
      <c r="Y347" s="5">
        <f t="shared" si="514"/>
        <v>1.0942209792933928E-2</v>
      </c>
      <c r="Z347" s="5">
        <f t="shared" si="515"/>
        <v>2.9432479188621287E-3</v>
      </c>
      <c r="AA347" s="5">
        <f t="shared" si="516"/>
        <v>4.631226193789739E-3</v>
      </c>
      <c r="AB347" s="5">
        <f t="shared" si="517"/>
        <v>3.6436373437301497E-3</v>
      </c>
      <c r="AC347" s="5">
        <f t="shared" si="518"/>
        <v>9.8476239608075457E-5</v>
      </c>
      <c r="AD347" s="5">
        <f t="shared" si="519"/>
        <v>3.1357806762050383E-2</v>
      </c>
      <c r="AE347" s="5">
        <f t="shared" si="520"/>
        <v>1.6430278847400927E-2</v>
      </c>
      <c r="AF347" s="5">
        <f t="shared" si="521"/>
        <v>4.3044155647079911E-3</v>
      </c>
      <c r="AG347" s="5">
        <f t="shared" si="522"/>
        <v>7.517824672274233E-4</v>
      </c>
      <c r="AH347" s="5">
        <f t="shared" si="523"/>
        <v>3.8553704019297957E-4</v>
      </c>
      <c r="AI347" s="5">
        <f t="shared" si="524"/>
        <v>6.0664588523965692E-4</v>
      </c>
      <c r="AJ347" s="5">
        <f t="shared" si="525"/>
        <v>4.7728128780310717E-4</v>
      </c>
      <c r="AK347" s="5">
        <f t="shared" si="526"/>
        <v>2.5033541887675324E-4</v>
      </c>
      <c r="AL347" s="5">
        <f t="shared" si="527"/>
        <v>3.2475799361249497E-6</v>
      </c>
      <c r="AM347" s="5">
        <f t="shared" si="528"/>
        <v>9.8683563233333948E-3</v>
      </c>
      <c r="AN347" s="5">
        <f t="shared" si="529"/>
        <v>5.1706373276750837E-3</v>
      </c>
      <c r="AO347" s="5">
        <f t="shared" si="530"/>
        <v>1.3546070641537215E-3</v>
      </c>
      <c r="AP347" s="5">
        <f t="shared" si="531"/>
        <v>2.3658724988423994E-4</v>
      </c>
      <c r="AQ347" s="5">
        <f t="shared" si="532"/>
        <v>3.0990643867686848E-5</v>
      </c>
      <c r="AR347" s="5">
        <f t="shared" si="533"/>
        <v>4.0401301815778412E-5</v>
      </c>
      <c r="AS347" s="5">
        <f t="shared" si="534"/>
        <v>6.3571799722795505E-5</v>
      </c>
      <c r="AT347" s="5">
        <f t="shared" si="535"/>
        <v>5.0015389831038769E-5</v>
      </c>
      <c r="AU347" s="5">
        <f t="shared" si="536"/>
        <v>2.6233216938524366E-5</v>
      </c>
      <c r="AV347" s="5">
        <f t="shared" si="537"/>
        <v>1.031954874192453E-5</v>
      </c>
      <c r="AW347" s="5">
        <f t="shared" si="538"/>
        <v>7.437478970883639E-8</v>
      </c>
      <c r="AX347" s="5">
        <f t="shared" si="539"/>
        <v>2.5879907477598784E-3</v>
      </c>
      <c r="AY347" s="5">
        <f t="shared" si="540"/>
        <v>1.3560071328600821E-3</v>
      </c>
      <c r="AZ347" s="5">
        <f t="shared" si="541"/>
        <v>3.5524766577295851E-4</v>
      </c>
      <c r="BA347" s="5">
        <f t="shared" si="542"/>
        <v>6.2045349162214447E-5</v>
      </c>
      <c r="BB347" s="5">
        <f t="shared" si="543"/>
        <v>8.1273412682775247E-6</v>
      </c>
      <c r="BC347" s="5">
        <f t="shared" si="544"/>
        <v>8.5168254488635987E-7</v>
      </c>
      <c r="BD347" s="5">
        <f t="shared" si="545"/>
        <v>3.5281201247498684E-6</v>
      </c>
      <c r="BE347" s="5">
        <f t="shared" si="546"/>
        <v>5.5515276955993685E-6</v>
      </c>
      <c r="BF347" s="5">
        <f t="shared" si="547"/>
        <v>4.3676885515897554E-6</v>
      </c>
      <c r="BG347" s="5">
        <f t="shared" si="548"/>
        <v>2.2908653052756514E-6</v>
      </c>
      <c r="BH347" s="5">
        <f t="shared" si="549"/>
        <v>9.0117411960478023E-7</v>
      </c>
      <c r="BI347" s="5">
        <f t="shared" si="550"/>
        <v>2.8360106269896366E-7</v>
      </c>
      <c r="BJ347" s="8">
        <f t="shared" si="551"/>
        <v>0.63108670817583867</v>
      </c>
      <c r="BK347" s="8">
        <f t="shared" si="552"/>
        <v>0.24821341477635009</v>
      </c>
      <c r="BL347" s="8">
        <f t="shared" si="553"/>
        <v>0.11789560499620534</v>
      </c>
      <c r="BM347" s="8">
        <f t="shared" si="554"/>
        <v>0.34846852189741545</v>
      </c>
      <c r="BN347" s="8">
        <f t="shared" si="555"/>
        <v>0.65031452121177047</v>
      </c>
    </row>
    <row r="348" spans="1:66" x14ac:dyDescent="0.25">
      <c r="A348" t="s">
        <v>21</v>
      </c>
      <c r="B348" t="s">
        <v>273</v>
      </c>
      <c r="C348" t="s">
        <v>264</v>
      </c>
      <c r="D348" s="4" t="s">
        <v>499</v>
      </c>
      <c r="E348">
        <f>VLOOKUP(A348,home!$A$2:$E$405,3,FALSE)</f>
        <v>1.4057971014492801</v>
      </c>
      <c r="F348">
        <f>VLOOKUP(B348,home!$B$2:$E$405,3,FALSE)</f>
        <v>0.71</v>
      </c>
      <c r="G348">
        <f>VLOOKUP(C348,away!$B$2:$E$405,4,FALSE)</f>
        <v>1.36</v>
      </c>
      <c r="H348">
        <f>VLOOKUP(A348,away!$A$2:$E$405,3,FALSE)</f>
        <v>1.32850241545894</v>
      </c>
      <c r="I348">
        <f>VLOOKUP(C348,away!$B$2:$E$405,3,FALSE)</f>
        <v>0.71</v>
      </c>
      <c r="J348">
        <f>VLOOKUP(B348,home!$B$2:$E$405,4,FALSE)</f>
        <v>0.83</v>
      </c>
      <c r="K348" s="3">
        <f t="shared" si="556"/>
        <v>1.3574376811594249</v>
      </c>
      <c r="L348" s="3">
        <f t="shared" si="557"/>
        <v>0.78288647342995332</v>
      </c>
      <c r="M348" s="5">
        <f t="shared" si="502"/>
        <v>0.11761671084514504</v>
      </c>
      <c r="N348" s="5">
        <f t="shared" si="503"/>
        <v>0.15965735523523228</v>
      </c>
      <c r="O348" s="5">
        <f t="shared" si="504"/>
        <v>9.208053196998614E-2</v>
      </c>
      <c r="P348" s="5">
        <f t="shared" si="505"/>
        <v>0.12499358379726429</v>
      </c>
      <c r="Q348" s="5">
        <f t="shared" si="506"/>
        <v>0.10836245503528014</v>
      </c>
      <c r="R348" s="5">
        <f t="shared" si="507"/>
        <v>3.6044301472768263E-2</v>
      </c>
      <c r="S348" s="5">
        <f t="shared" si="508"/>
        <v>3.3208282815895093E-2</v>
      </c>
      <c r="T348" s="5">
        <f t="shared" si="509"/>
        <v>8.4835500274782344E-2</v>
      </c>
      <c r="U348" s="5">
        <f t="shared" si="510"/>
        <v>4.8927893010205795E-2</v>
      </c>
      <c r="V348" s="5">
        <f t="shared" si="511"/>
        <v>3.9212325556705358E-3</v>
      </c>
      <c r="W348" s="5">
        <f t="shared" si="512"/>
        <v>4.9031759895944368E-2</v>
      </c>
      <c r="X348" s="5">
        <f t="shared" si="513"/>
        <v>3.8386301591000101E-2</v>
      </c>
      <c r="Y348" s="5">
        <f t="shared" si="514"/>
        <v>1.5026058140298337E-2</v>
      </c>
      <c r="Z348" s="5">
        <f t="shared" si="515"/>
        <v>9.406198689087205E-3</v>
      </c>
      <c r="AA348" s="5">
        <f t="shared" si="516"/>
        <v>1.276832853703936E-2</v>
      </c>
      <c r="AB348" s="5">
        <f t="shared" si="517"/>
        <v>8.6661051408002086E-3</v>
      </c>
      <c r="AC348" s="5">
        <f t="shared" si="518"/>
        <v>2.6044816809719392E-4</v>
      </c>
      <c r="AD348" s="5">
        <f t="shared" si="519"/>
        <v>1.6639389614079111E-2</v>
      </c>
      <c r="AE348" s="5">
        <f t="shared" si="520"/>
        <v>1.3026753054993389E-2</v>
      </c>
      <c r="AF348" s="5">
        <f t="shared" si="521"/>
        <v>5.0992343797333223E-3</v>
      </c>
      <c r="AG348" s="5">
        <f t="shared" si="522"/>
        <v>1.3307072069140653E-3</v>
      </c>
      <c r="AH348" s="5">
        <f t="shared" si="523"/>
        <v>1.8409964300202329E-3</v>
      </c>
      <c r="AI348" s="5">
        <f t="shared" si="524"/>
        <v>2.4990379249894448E-3</v>
      </c>
      <c r="AJ348" s="5">
        <f t="shared" si="525"/>
        <v>1.6961441230135663E-3</v>
      </c>
      <c r="AK348" s="5">
        <f t="shared" si="526"/>
        <v>7.6746998175190721E-4</v>
      </c>
      <c r="AL348" s="5">
        <f t="shared" si="527"/>
        <v>1.1071334911503123E-5</v>
      </c>
      <c r="AM348" s="5">
        <f t="shared" si="528"/>
        <v>4.5173868907287485E-3</v>
      </c>
      <c r="AN348" s="5">
        <f t="shared" si="529"/>
        <v>3.5366010920013318E-3</v>
      </c>
      <c r="AO348" s="5">
        <f t="shared" si="530"/>
        <v>1.3843785784227224E-3</v>
      </c>
      <c r="AP348" s="5">
        <f t="shared" si="531"/>
        <v>3.6127042105111239E-4</v>
      </c>
      <c r="AQ348" s="5">
        <f t="shared" si="532"/>
        <v>7.070843147281493E-5</v>
      </c>
      <c r="AR348" s="5">
        <f t="shared" si="533"/>
        <v>2.8825824053913489E-4</v>
      </c>
      <c r="AS348" s="5">
        <f t="shared" si="534"/>
        <v>3.91292597612539E-4</v>
      </c>
      <c r="AT348" s="5">
        <f t="shared" si="535"/>
        <v>2.6557765817900644E-4</v>
      </c>
      <c r="AU348" s="5">
        <f t="shared" si="536"/>
        <v>1.2016837349542028E-4</v>
      </c>
      <c r="AV348" s="5">
        <f t="shared" si="537"/>
        <v>4.0780269566580781E-5</v>
      </c>
      <c r="AW348" s="5">
        <f t="shared" si="538"/>
        <v>3.2682568329713564E-7</v>
      </c>
      <c r="AX348" s="5">
        <f t="shared" si="539"/>
        <v>1.0220118643084687E-3</v>
      </c>
      <c r="AY348" s="5">
        <f t="shared" si="540"/>
        <v>8.0011926425202907E-4</v>
      </c>
      <c r="AZ348" s="5">
        <f t="shared" si="541"/>
        <v>3.1320127455681997E-4</v>
      </c>
      <c r="BA348" s="5">
        <f t="shared" si="542"/>
        <v>8.173368043718511E-5</v>
      </c>
      <c r="BB348" s="5">
        <f t="shared" si="543"/>
        <v>1.5997048209479655E-5</v>
      </c>
      <c r="BC348" s="5">
        <f t="shared" si="544"/>
        <v>2.5047745316016955E-6</v>
      </c>
      <c r="BD348" s="5">
        <f t="shared" si="545"/>
        <v>3.7612246228801066E-5</v>
      </c>
      <c r="BE348" s="5">
        <f t="shared" si="546"/>
        <v>5.105628030402105E-5</v>
      </c>
      <c r="BF348" s="5">
        <f t="shared" si="547"/>
        <v>3.4652859372257973E-5</v>
      </c>
      <c r="BG348" s="5">
        <f t="shared" si="548"/>
        <v>1.5679699023940501E-5</v>
      </c>
      <c r="BH348" s="5">
        <f t="shared" si="549"/>
        <v>5.3210535710838774E-6</v>
      </c>
      <c r="BI348" s="5">
        <f t="shared" si="550"/>
        <v>1.4445997241714335E-6</v>
      </c>
      <c r="BJ348" s="8">
        <f t="shared" si="551"/>
        <v>0.50350142774822981</v>
      </c>
      <c r="BK348" s="8">
        <f t="shared" si="552"/>
        <v>0.28081144878123571</v>
      </c>
      <c r="BL348" s="8">
        <f t="shared" si="553"/>
        <v>0.2065426524681919</v>
      </c>
      <c r="BM348" s="8">
        <f t="shared" si="554"/>
        <v>0.36070699689249963</v>
      </c>
      <c r="BN348" s="8">
        <f t="shared" si="555"/>
        <v>0.63875493835567609</v>
      </c>
    </row>
    <row r="349" spans="1:66" x14ac:dyDescent="0.25">
      <c r="A349" t="s">
        <v>21</v>
      </c>
      <c r="B349" t="s">
        <v>265</v>
      </c>
      <c r="C349" t="s">
        <v>272</v>
      </c>
      <c r="D349" s="4" t="s">
        <v>499</v>
      </c>
      <c r="E349">
        <f>VLOOKUP(A349,home!$A$2:$E$405,3,FALSE)</f>
        <v>1.4057971014492801</v>
      </c>
      <c r="F349">
        <f>VLOOKUP(B349,home!$B$2:$E$405,3,FALSE)</f>
        <v>0.91</v>
      </c>
      <c r="G349">
        <f>VLOOKUP(C349,away!$B$2:$E$405,4,FALSE)</f>
        <v>0.56999999999999995</v>
      </c>
      <c r="H349">
        <f>VLOOKUP(A349,away!$A$2:$E$405,3,FALSE)</f>
        <v>1.32850241545894</v>
      </c>
      <c r="I349">
        <f>VLOOKUP(C349,away!$B$2:$E$405,3,FALSE)</f>
        <v>1.1399999999999999</v>
      </c>
      <c r="J349">
        <f>VLOOKUP(B349,home!$B$2:$E$405,4,FALSE)</f>
        <v>0.96</v>
      </c>
      <c r="K349" s="3">
        <f t="shared" si="556"/>
        <v>0.72918695652174148</v>
      </c>
      <c r="L349" s="3">
        <f t="shared" si="557"/>
        <v>1.4539130434782637</v>
      </c>
      <c r="M349" s="5">
        <f t="shared" si="502"/>
        <v>0.11269164449918329</v>
      </c>
      <c r="N349" s="5">
        <f t="shared" si="503"/>
        <v>8.2173277277789517E-2</v>
      </c>
      <c r="O349" s="5">
        <f t="shared" si="504"/>
        <v>0.16384385182837807</v>
      </c>
      <c r="P349" s="5">
        <f t="shared" si="505"/>
        <v>0.11947279965953418</v>
      </c>
      <c r="Q349" s="5">
        <f t="shared" si="506"/>
        <v>2.9959840982804249E-2</v>
      </c>
      <c r="R349" s="5">
        <f t="shared" si="507"/>
        <v>0.11910735663349946</v>
      </c>
      <c r="S349" s="5">
        <f t="shared" si="508"/>
        <v>3.1665501736889291E-2</v>
      </c>
      <c r="T349" s="5">
        <f t="shared" si="509"/>
        <v>4.3559003585433735E-2</v>
      </c>
      <c r="U349" s="5">
        <f t="shared" si="510"/>
        <v>8.6851530882931127E-2</v>
      </c>
      <c r="V349" s="5">
        <f t="shared" si="511"/>
        <v>3.7301061296197563E-3</v>
      </c>
      <c r="W349" s="5">
        <f t="shared" si="512"/>
        <v>7.2821084213754569E-3</v>
      </c>
      <c r="X349" s="5">
        <f t="shared" si="513"/>
        <v>1.0587552417860684E-2</v>
      </c>
      <c r="Y349" s="5">
        <f t="shared" si="514"/>
        <v>7.6966902794187407E-3</v>
      </c>
      <c r="Z349" s="5">
        <f t="shared" si="515"/>
        <v>5.7723913127887383E-2</v>
      </c>
      <c r="AA349" s="5">
        <f t="shared" si="516"/>
        <v>4.2091524532249604E-2</v>
      </c>
      <c r="AB349" s="5">
        <f t="shared" si="517"/>
        <v>1.5346295334515651E-2</v>
      </c>
      <c r="AC349" s="5">
        <f t="shared" si="518"/>
        <v>2.4716019559023928E-4</v>
      </c>
      <c r="AD349" s="5">
        <f t="shared" si="519"/>
        <v>1.3275046192110283E-3</v>
      </c>
      <c r="AE349" s="5">
        <f t="shared" si="520"/>
        <v>1.9300762811485595E-3</v>
      </c>
      <c r="AF349" s="5">
        <f t="shared" si="521"/>
        <v>1.4030815400349558E-3</v>
      </c>
      <c r="AG349" s="5">
        <f t="shared" si="522"/>
        <v>6.7998618404013062E-4</v>
      </c>
      <c r="AH349" s="5">
        <f t="shared" si="523"/>
        <v>2.0981387554310411E-2</v>
      </c>
      <c r="AI349" s="5">
        <f t="shared" si="524"/>
        <v>1.5299354134330754E-2</v>
      </c>
      <c r="AJ349" s="5">
        <f t="shared" si="525"/>
        <v>5.5780447389804817E-3</v>
      </c>
      <c r="AK349" s="5">
        <f t="shared" si="526"/>
        <v>1.3558124888530965E-3</v>
      </c>
      <c r="AL349" s="5">
        <f t="shared" si="527"/>
        <v>1.0481316751670249E-5</v>
      </c>
      <c r="AM349" s="5">
        <f t="shared" si="528"/>
        <v>1.9359981061020862E-4</v>
      </c>
      <c r="AN349" s="5">
        <f t="shared" si="529"/>
        <v>2.8147728986110384E-4</v>
      </c>
      <c r="AO349" s="5">
        <f t="shared" si="530"/>
        <v>2.0462175158598552E-4</v>
      </c>
      <c r="AP349" s="5">
        <f t="shared" si="531"/>
        <v>9.9167411203411146E-5</v>
      </c>
      <c r="AQ349" s="5">
        <f t="shared" si="532"/>
        <v>3.6045198159152991E-5</v>
      </c>
      <c r="AR349" s="5">
        <f t="shared" si="533"/>
        <v>6.1010226070968843E-3</v>
      </c>
      <c r="AS349" s="5">
        <f t="shared" si="534"/>
        <v>4.4487861065393179E-3</v>
      </c>
      <c r="AT349" s="5">
        <f t="shared" si="535"/>
        <v>1.6219984006218063E-3</v>
      </c>
      <c r="AU349" s="5">
        <f t="shared" si="536"/>
        <v>3.9424669241084915E-4</v>
      </c>
      <c r="AV349" s="5">
        <f t="shared" si="537"/>
        <v>7.1869886439457562E-5</v>
      </c>
      <c r="AW349" s="5">
        <f t="shared" si="538"/>
        <v>3.0866733288127011E-7</v>
      </c>
      <c r="AX349" s="5">
        <f t="shared" si="539"/>
        <v>2.3528409447007257E-5</v>
      </c>
      <c r="AY349" s="5">
        <f t="shared" si="540"/>
        <v>3.4208261387301047E-5</v>
      </c>
      <c r="AZ349" s="5">
        <f t="shared" si="541"/>
        <v>2.4867918712855426E-5</v>
      </c>
      <c r="BA349" s="5">
        <f t="shared" si="542"/>
        <v>1.2051930460259232E-5</v>
      </c>
      <c r="BB349" s="5">
        <f t="shared" si="543"/>
        <v>4.3806147238159733E-6</v>
      </c>
      <c r="BC349" s="5">
        <f t="shared" si="544"/>
        <v>1.2738065770817955E-6</v>
      </c>
      <c r="BD349" s="5">
        <f t="shared" si="545"/>
        <v>1.4783927245023188E-3</v>
      </c>
      <c r="BE349" s="5">
        <f t="shared" si="546"/>
        <v>1.0780246913237315E-3</v>
      </c>
      <c r="BF349" s="5">
        <f t="shared" si="547"/>
        <v>3.9304077186082069E-4</v>
      </c>
      <c r="BG349" s="5">
        <f t="shared" si="548"/>
        <v>9.5533401407382656E-5</v>
      </c>
      <c r="BH349" s="5">
        <f t="shared" si="549"/>
        <v>1.7415427554604803E-5</v>
      </c>
      <c r="BI349" s="5">
        <f t="shared" si="550"/>
        <v>2.5398205230134308E-6</v>
      </c>
      <c r="BJ349" s="8">
        <f t="shared" si="551"/>
        <v>0.18751434399184524</v>
      </c>
      <c r="BK349" s="8">
        <f t="shared" si="552"/>
        <v>0.26785190179895574</v>
      </c>
      <c r="BL349" s="8">
        <f t="shared" si="553"/>
        <v>0.48615802865832891</v>
      </c>
      <c r="BM349" s="8">
        <f t="shared" si="554"/>
        <v>0.37196551710177406</v>
      </c>
      <c r="BN349" s="8">
        <f t="shared" si="555"/>
        <v>0.6272487708811888</v>
      </c>
    </row>
    <row r="350" spans="1:66" x14ac:dyDescent="0.25">
      <c r="A350" t="s">
        <v>21</v>
      </c>
      <c r="B350" t="s">
        <v>271</v>
      </c>
      <c r="C350" t="s">
        <v>274</v>
      </c>
      <c r="D350" s="4" t="s">
        <v>499</v>
      </c>
      <c r="E350">
        <f>VLOOKUP(A350,home!$A$2:$E$405,3,FALSE)</f>
        <v>1.4057971014492801</v>
      </c>
      <c r="F350">
        <f>VLOOKUP(B350,home!$B$2:$E$405,3,FALSE)</f>
        <v>0.64</v>
      </c>
      <c r="G350">
        <f>VLOOKUP(C350,away!$B$2:$E$405,4,FALSE)</f>
        <v>0.65</v>
      </c>
      <c r="H350">
        <f>VLOOKUP(A350,away!$A$2:$E$405,3,FALSE)</f>
        <v>1.32850241545894</v>
      </c>
      <c r="I350">
        <f>VLOOKUP(C350,away!$B$2:$E$405,3,FALSE)</f>
        <v>1.42</v>
      </c>
      <c r="J350">
        <f>VLOOKUP(B350,home!$B$2:$E$405,4,FALSE)</f>
        <v>1.2</v>
      </c>
      <c r="K350" s="3">
        <f t="shared" si="556"/>
        <v>0.58481159420290052</v>
      </c>
      <c r="L350" s="3">
        <f t="shared" si="557"/>
        <v>2.2637681159420335</v>
      </c>
      <c r="M350" s="5">
        <f t="shared" si="502"/>
        <v>5.792653494703618E-2</v>
      </c>
      <c r="N350" s="5">
        <f t="shared" si="503"/>
        <v>3.3876109249026252E-2</v>
      </c>
      <c r="O350" s="5">
        <f t="shared" si="504"/>
        <v>0.13113224288010245</v>
      </c>
      <c r="P350" s="5">
        <f t="shared" si="505"/>
        <v>7.6687656010114652E-2</v>
      </c>
      <c r="Q350" s="5">
        <f t="shared" si="506"/>
        <v>9.9055707276573309E-3</v>
      </c>
      <c r="R350" s="5">
        <f t="shared" si="507"/>
        <v>0.14842649520197138</v>
      </c>
      <c r="S350" s="5">
        <f t="shared" si="508"/>
        <v>2.5381272113474559E-2</v>
      </c>
      <c r="T350" s="5">
        <f t="shared" si="509"/>
        <v>2.2423915183479394E-2</v>
      </c>
      <c r="U350" s="5">
        <f t="shared" si="510"/>
        <v>8.6801535281014031E-2</v>
      </c>
      <c r="V350" s="5">
        <f t="shared" si="511"/>
        <v>3.7335226357871083E-3</v>
      </c>
      <c r="W350" s="5">
        <f t="shared" si="512"/>
        <v>1.93096420291029E-3</v>
      </c>
      <c r="X350" s="5">
        <f t="shared" si="513"/>
        <v>4.371255195573737E-3</v>
      </c>
      <c r="Y350" s="5">
        <f t="shared" si="514"/>
        <v>4.9477540691928931E-3</v>
      </c>
      <c r="Z350" s="5">
        <f t="shared" si="515"/>
        <v>0.11200105579974864</v>
      </c>
      <c r="AA350" s="5">
        <f t="shared" si="516"/>
        <v>6.5499515994659016E-2</v>
      </c>
      <c r="AB350" s="5">
        <f t="shared" si="517"/>
        <v>1.9152438184177455E-2</v>
      </c>
      <c r="AC350" s="5">
        <f t="shared" si="518"/>
        <v>3.0892049285034519E-4</v>
      </c>
      <c r="AD350" s="5">
        <f t="shared" si="519"/>
        <v>2.8231256346317494E-4</v>
      </c>
      <c r="AE350" s="5">
        <f t="shared" si="520"/>
        <v>6.3909017989779722E-4</v>
      </c>
      <c r="AF350" s="5">
        <f t="shared" si="521"/>
        <v>7.2337598623214603E-4</v>
      </c>
      <c r="AG350" s="5">
        <f t="shared" si="522"/>
        <v>5.4585183115681848E-4</v>
      </c>
      <c r="AH350" s="5">
        <f t="shared" si="523"/>
        <v>6.3386104767828924E-2</v>
      </c>
      <c r="AI350" s="5">
        <f t="shared" si="524"/>
        <v>3.7068928979586108E-2</v>
      </c>
      <c r="AJ350" s="5">
        <f t="shared" si="525"/>
        <v>1.0839169725972922E-2</v>
      </c>
      <c r="AK350" s="5">
        <f t="shared" si="526"/>
        <v>2.1129573757606803E-3</v>
      </c>
      <c r="AL350" s="5">
        <f t="shared" si="527"/>
        <v>1.6358919802016909E-5</v>
      </c>
      <c r="AM350" s="5">
        <f t="shared" si="528"/>
        <v>3.3019932060481384E-5</v>
      </c>
      <c r="AN350" s="5">
        <f t="shared" si="529"/>
        <v>7.4749469389089892E-5</v>
      </c>
      <c r="AO350" s="5">
        <f t="shared" si="530"/>
        <v>8.4607732743303382E-5</v>
      </c>
      <c r="AP350" s="5">
        <f t="shared" si="531"/>
        <v>6.3844095915478326E-5</v>
      </c>
      <c r="AQ350" s="5">
        <f t="shared" si="532"/>
        <v>3.6132057181151231E-5</v>
      </c>
      <c r="AR350" s="5">
        <f t="shared" si="533"/>
        <v>2.8698288593434488E-2</v>
      </c>
      <c r="AS350" s="5">
        <f t="shared" si="534"/>
        <v>1.6783091903221338E-2</v>
      </c>
      <c r="AT350" s="5">
        <f t="shared" si="535"/>
        <v>4.9074733657883301E-3</v>
      </c>
      <c r="AU350" s="5">
        <f t="shared" si="536"/>
        <v>9.5664910751831582E-4</v>
      </c>
      <c r="AV350" s="5">
        <f t="shared" si="537"/>
        <v>1.3986487241514207E-4</v>
      </c>
      <c r="AW350" s="5">
        <f t="shared" si="538"/>
        <v>6.0158920625408162E-7</v>
      </c>
      <c r="AX350" s="5">
        <f t="shared" si="539"/>
        <v>3.2184065181269284E-6</v>
      </c>
      <c r="AY350" s="5">
        <f t="shared" si="540"/>
        <v>7.2857260598757568E-6</v>
      </c>
      <c r="AZ350" s="5">
        <f t="shared" si="541"/>
        <v>8.2465971779173614E-6</v>
      </c>
      <c r="BA350" s="5">
        <f t="shared" si="542"/>
        <v>6.2227945854622904E-6</v>
      </c>
      <c r="BB350" s="5">
        <f t="shared" si="543"/>
        <v>3.5217409936565662E-6</v>
      </c>
      <c r="BC350" s="5">
        <f t="shared" si="544"/>
        <v>1.5944809948091501E-6</v>
      </c>
      <c r="BD350" s="5">
        <f t="shared" si="545"/>
        <v>1.0827711783319994E-2</v>
      </c>
      <c r="BE350" s="5">
        <f t="shared" si="546"/>
        <v>6.3321713895728958E-3</v>
      </c>
      <c r="BF350" s="5">
        <f t="shared" si="547"/>
        <v>1.85156362255106E-3</v>
      </c>
      <c r="BG350" s="5">
        <f t="shared" si="548"/>
        <v>3.6093862462406102E-4</v>
      </c>
      <c r="BH350" s="5">
        <f t="shared" si="549"/>
        <v>5.2770273118949858E-5</v>
      </c>
      <c r="BI350" s="5">
        <f t="shared" si="550"/>
        <v>6.1721335098431087E-6</v>
      </c>
      <c r="BJ350" s="8">
        <f t="shared" si="551"/>
        <v>7.9968642222209202E-2</v>
      </c>
      <c r="BK350" s="8">
        <f t="shared" si="552"/>
        <v>0.16406155084512472</v>
      </c>
      <c r="BL350" s="8">
        <f t="shared" si="553"/>
        <v>0.6353360840601473</v>
      </c>
      <c r="BM350" s="8">
        <f t="shared" si="554"/>
        <v>0.53340603977446799</v>
      </c>
      <c r="BN350" s="8">
        <f t="shared" si="555"/>
        <v>0.45795460901590829</v>
      </c>
    </row>
    <row r="351" spans="1:66" x14ac:dyDescent="0.25">
      <c r="A351" t="s">
        <v>175</v>
      </c>
      <c r="B351" t="s">
        <v>285</v>
      </c>
      <c r="C351" t="s">
        <v>276</v>
      </c>
      <c r="D351" s="4" t="s">
        <v>499</v>
      </c>
      <c r="E351">
        <f>VLOOKUP(A351,home!$A$2:$E$405,3,FALSE)</f>
        <v>1.19354838709677</v>
      </c>
      <c r="F351">
        <f>VLOOKUP(B351,home!$B$2:$E$405,3,FALSE)</f>
        <v>1.01</v>
      </c>
      <c r="G351">
        <f>VLOOKUP(C351,away!$B$2:$E$405,4,FALSE)</f>
        <v>0.47</v>
      </c>
      <c r="H351">
        <f>VLOOKUP(A351,away!$A$2:$E$405,3,FALSE)</f>
        <v>1.0967741935483899</v>
      </c>
      <c r="I351">
        <f>VLOOKUP(C351,away!$B$2:$E$405,3,FALSE)</f>
        <v>1.86</v>
      </c>
      <c r="J351">
        <f>VLOOKUP(B351,home!$B$2:$E$405,4,FALSE)</f>
        <v>1.0900000000000001</v>
      </c>
      <c r="K351" s="3">
        <f t="shared" si="556"/>
        <v>0.56657741935483674</v>
      </c>
      <c r="L351" s="3">
        <f t="shared" si="557"/>
        <v>2.223600000000006</v>
      </c>
      <c r="M351" s="5">
        <f t="shared" si="502"/>
        <v>6.1410317569493549E-2</v>
      </c>
      <c r="N351" s="5">
        <f t="shared" si="503"/>
        <v>3.4793699250284645E-2</v>
      </c>
      <c r="O351" s="5">
        <f t="shared" si="504"/>
        <v>0.13655198214752623</v>
      </c>
      <c r="P351" s="5">
        <f t="shared" si="505"/>
        <v>7.7367269652933141E-2</v>
      </c>
      <c r="Q351" s="5">
        <f t="shared" si="506"/>
        <v>9.8566621655172947E-3</v>
      </c>
      <c r="R351" s="5">
        <f t="shared" si="507"/>
        <v>0.1518184937516201</v>
      </c>
      <c r="S351" s="5">
        <f t="shared" si="508"/>
        <v>2.43676252234655E-2</v>
      </c>
      <c r="T351" s="5">
        <f t="shared" si="509"/>
        <v>2.1917273991244313E-2</v>
      </c>
      <c r="U351" s="5">
        <f t="shared" si="510"/>
        <v>8.6016930400131322E-2</v>
      </c>
      <c r="V351" s="5">
        <f t="shared" si="511"/>
        <v>3.4110385248321477E-3</v>
      </c>
      <c r="W351" s="5">
        <f t="shared" si="512"/>
        <v>1.8615207377304156E-3</v>
      </c>
      <c r="X351" s="5">
        <f t="shared" si="513"/>
        <v>4.1392775124173631E-3</v>
      </c>
      <c r="Y351" s="5">
        <f t="shared" si="514"/>
        <v>4.6020487383056381E-3</v>
      </c>
      <c r="Z351" s="5">
        <f t="shared" si="515"/>
        <v>0.11252786756870112</v>
      </c>
      <c r="AA351" s="5">
        <f t="shared" si="516"/>
        <v>6.3755748812577492E-2</v>
      </c>
      <c r="AB351" s="5">
        <f t="shared" si="517"/>
        <v>1.8061283815632677E-2</v>
      </c>
      <c r="AC351" s="5">
        <f t="shared" si="518"/>
        <v>2.6858550382086914E-4</v>
      </c>
      <c r="AD351" s="5">
        <f t="shared" si="519"/>
        <v>2.636739039147026E-4</v>
      </c>
      <c r="AE351" s="5">
        <f t="shared" si="520"/>
        <v>5.8630529274473423E-4</v>
      </c>
      <c r="AF351" s="5">
        <f t="shared" si="521"/>
        <v>6.5185422447359748E-4</v>
      </c>
      <c r="AG351" s="5">
        <f t="shared" si="522"/>
        <v>4.831543511798317E-4</v>
      </c>
      <c r="AH351" s="5">
        <f t="shared" si="523"/>
        <v>6.25542415814411E-2</v>
      </c>
      <c r="AI351" s="5">
        <f t="shared" si="524"/>
        <v>3.5441820764911917E-2</v>
      </c>
      <c r="AJ351" s="5">
        <f t="shared" si="525"/>
        <v>1.0040267673110229E-2</v>
      </c>
      <c r="AK351" s="5">
        <f t="shared" si="526"/>
        <v>1.8961963159541957E-3</v>
      </c>
      <c r="AL351" s="5">
        <f t="shared" si="527"/>
        <v>1.3535007094182963E-5</v>
      </c>
      <c r="AM351" s="5">
        <f t="shared" si="528"/>
        <v>2.9878336006241484E-5</v>
      </c>
      <c r="AN351" s="5">
        <f t="shared" si="529"/>
        <v>6.643746794347874E-5</v>
      </c>
      <c r="AO351" s="5">
        <f t="shared" si="530"/>
        <v>7.3865176859559887E-5</v>
      </c>
      <c r="AP351" s="5">
        <f t="shared" si="531"/>
        <v>5.4748869088305925E-5</v>
      </c>
      <c r="AQ351" s="5">
        <f t="shared" si="532"/>
        <v>3.043489632618934E-5</v>
      </c>
      <c r="AR351" s="5">
        <f t="shared" si="533"/>
        <v>2.7819122316098569E-2</v>
      </c>
      <c r="AS351" s="5">
        <f t="shared" si="534"/>
        <v>1.5761686530571674E-2</v>
      </c>
      <c r="AT351" s="5">
        <f t="shared" si="535"/>
        <v>4.465107839585594E-3</v>
      </c>
      <c r="AU351" s="5">
        <f t="shared" si="536"/>
        <v>8.432764256311524E-4</v>
      </c>
      <c r="AV351" s="5">
        <f t="shared" si="537"/>
        <v>1.1944534525921726E-4</v>
      </c>
      <c r="AW351" s="5">
        <f t="shared" si="538"/>
        <v>4.7366567534528664E-7</v>
      </c>
      <c r="AX351" s="5">
        <f t="shared" si="539"/>
        <v>2.8213984181721668E-6</v>
      </c>
      <c r="AY351" s="5">
        <f t="shared" si="540"/>
        <v>6.2736615226476462E-6</v>
      </c>
      <c r="AZ351" s="5">
        <f t="shared" si="541"/>
        <v>6.975056880879674E-6</v>
      </c>
      <c r="BA351" s="5">
        <f t="shared" si="542"/>
        <v>5.1699121601080275E-6</v>
      </c>
      <c r="BB351" s="5">
        <f t="shared" si="543"/>
        <v>2.8739541698040596E-6</v>
      </c>
      <c r="BC351" s="5">
        <f t="shared" si="544"/>
        <v>1.2781048983952652E-6</v>
      </c>
      <c r="BD351" s="5">
        <f t="shared" si="545"/>
        <v>1.030976673034616E-2</v>
      </c>
      <c r="BE351" s="5">
        <f t="shared" si="546"/>
        <v>5.8412810282298796E-3</v>
      </c>
      <c r="BF351" s="5">
        <f t="shared" si="547"/>
        <v>1.6547689653504262E-3</v>
      </c>
      <c r="BG351" s="5">
        <f t="shared" si="548"/>
        <v>3.1251824333890596E-4</v>
      </c>
      <c r="BH351" s="5">
        <f t="shared" si="549"/>
        <v>4.4266444953066043E-5</v>
      </c>
      <c r="BI351" s="5">
        <f t="shared" si="550"/>
        <v>5.0160736291042207E-6</v>
      </c>
      <c r="BJ351" s="8">
        <f t="shared" si="551"/>
        <v>7.9436227002086329E-2</v>
      </c>
      <c r="BK351" s="8">
        <f t="shared" si="552"/>
        <v>0.16684464514316205</v>
      </c>
      <c r="BL351" s="8">
        <f t="shared" si="553"/>
        <v>0.63331322120589906</v>
      </c>
      <c r="BM351" s="8">
        <f t="shared" si="554"/>
        <v>0.52031773638662604</v>
      </c>
      <c r="BN351" s="8">
        <f t="shared" si="555"/>
        <v>0.47179842453737492</v>
      </c>
    </row>
    <row r="352" spans="1:66" x14ac:dyDescent="0.25">
      <c r="A352" t="s">
        <v>175</v>
      </c>
      <c r="B352" t="s">
        <v>277</v>
      </c>
      <c r="C352" t="s">
        <v>280</v>
      </c>
      <c r="D352" s="4" t="s">
        <v>499</v>
      </c>
      <c r="E352">
        <f>VLOOKUP(A352,home!$A$2:$E$405,3,FALSE)</f>
        <v>1.19354838709677</v>
      </c>
      <c r="F352">
        <f>VLOOKUP(B352,home!$B$2:$E$405,3,FALSE)</f>
        <v>0.65</v>
      </c>
      <c r="G352">
        <f>VLOOKUP(C352,away!$B$2:$E$405,4,FALSE)</f>
        <v>1.42</v>
      </c>
      <c r="H352">
        <f>VLOOKUP(A352,away!$A$2:$E$405,3,FALSE)</f>
        <v>1.0967741935483899</v>
      </c>
      <c r="I352">
        <f>VLOOKUP(C352,away!$B$2:$E$405,3,FALSE)</f>
        <v>1.17</v>
      </c>
      <c r="J352">
        <f>VLOOKUP(B352,home!$B$2:$E$405,4,FALSE)</f>
        <v>1.01</v>
      </c>
      <c r="K352" s="3">
        <f t="shared" si="556"/>
        <v>1.1016451612903186</v>
      </c>
      <c r="L352" s="3">
        <f t="shared" si="557"/>
        <v>1.2960580645161321</v>
      </c>
      <c r="M352" s="5">
        <f t="shared" si="502"/>
        <v>9.0926551403102157E-2</v>
      </c>
      <c r="N352" s="5">
        <f t="shared" si="503"/>
        <v>0.10016879538604294</v>
      </c>
      <c r="O352" s="5">
        <f t="shared" si="504"/>
        <v>0.1178460902246312</v>
      </c>
      <c r="P352" s="5">
        <f t="shared" si="505"/>
        <v>0.12982457507294728</v>
      </c>
      <c r="Q352" s="5">
        <f t="shared" si="506"/>
        <v>5.5175234374657108E-2</v>
      </c>
      <c r="R352" s="5">
        <f t="shared" si="507"/>
        <v>7.6367687803664513E-2</v>
      </c>
      <c r="S352" s="5">
        <f t="shared" si="508"/>
        <v>4.63407553481026E-2</v>
      </c>
      <c r="T352" s="5">
        <f t="shared" si="509"/>
        <v>7.1510307472842052E-2</v>
      </c>
      <c r="U352" s="5">
        <f t="shared" si="510"/>
        <v>8.4130093747836698E-2</v>
      </c>
      <c r="V352" s="5">
        <f t="shared" si="511"/>
        <v>7.3516832833025545E-3</v>
      </c>
      <c r="W352" s="5">
        <f t="shared" si="512"/>
        <v>2.0261176657300095E-2</v>
      </c>
      <c r="X352" s="5">
        <f t="shared" si="513"/>
        <v>2.6259661403279799E-2</v>
      </c>
      <c r="Y352" s="5">
        <f t="shared" si="514"/>
        <v>1.70170229665919E-2</v>
      </c>
      <c r="Z352" s="5">
        <f t="shared" si="515"/>
        <v>3.2992319215463209E-2</v>
      </c>
      <c r="AA352" s="5">
        <f t="shared" si="516"/>
        <v>3.6345828823460651E-2</v>
      </c>
      <c r="AB352" s="5">
        <f t="shared" si="517"/>
        <v>2.0020103228225814E-2</v>
      </c>
      <c r="AC352" s="5">
        <f t="shared" si="518"/>
        <v>6.5604404296496378E-4</v>
      </c>
      <c r="AD352" s="5">
        <f t="shared" si="519"/>
        <v>5.5801568066407492E-3</v>
      </c>
      <c r="AE352" s="5">
        <f t="shared" si="520"/>
        <v>7.2322072305113314E-3</v>
      </c>
      <c r="AF352" s="5">
        <f t="shared" si="521"/>
        <v>4.6866802526780472E-3</v>
      </c>
      <c r="AG352" s="5">
        <f t="shared" si="522"/>
        <v>2.0247365790972954E-3</v>
      </c>
      <c r="AH352" s="5">
        <f t="shared" si="523"/>
        <v>1.0689990346572913E-2</v>
      </c>
      <c r="AI352" s="5">
        <f t="shared" si="524"/>
        <v>1.1776576139542265E-2</v>
      </c>
      <c r="AJ352" s="5">
        <f t="shared" si="525"/>
        <v>6.4868040603468799E-3</v>
      </c>
      <c r="AK352" s="5">
        <f t="shared" si="526"/>
        <v>2.3820521017731784E-3</v>
      </c>
      <c r="AL352" s="5">
        <f t="shared" si="527"/>
        <v>3.7467884921525338E-5</v>
      </c>
      <c r="AM352" s="5">
        <f t="shared" si="528"/>
        <v>1.2294705490554037E-3</v>
      </c>
      <c r="AN352" s="5">
        <f t="shared" si="529"/>
        <v>1.5934652201883329E-3</v>
      </c>
      <c r="AO352" s="5">
        <f t="shared" si="530"/>
        <v>1.0326117245755316E-3</v>
      </c>
      <c r="AP352" s="5">
        <f t="shared" si="531"/>
        <v>4.4610825105000958E-4</v>
      </c>
      <c r="AQ352" s="5">
        <f t="shared" si="532"/>
        <v>1.4454554910513806E-4</v>
      </c>
      <c r="AR352" s="5">
        <f t="shared" si="533"/>
        <v>2.770969639655084E-3</v>
      </c>
      <c r="AS352" s="5">
        <f t="shared" si="534"/>
        <v>3.0526252956084013E-3</v>
      </c>
      <c r="AT352" s="5">
        <f t="shared" si="535"/>
        <v>1.6814549430697121E-3</v>
      </c>
      <c r="AU352" s="5">
        <f t="shared" si="536"/>
        <v>6.1745556732014577E-4</v>
      </c>
      <c r="AV352" s="5">
        <f t="shared" si="537"/>
        <v>1.7005423451250178E-4</v>
      </c>
      <c r="AW352" s="5">
        <f t="shared" si="538"/>
        <v>1.486013883293119E-6</v>
      </c>
      <c r="AX352" s="5">
        <f t="shared" si="539"/>
        <v>2.2574004688597277E-4</v>
      </c>
      <c r="AY352" s="5">
        <f t="shared" si="540"/>
        <v>2.9257220825081482E-4</v>
      </c>
      <c r="AZ352" s="5">
        <f t="shared" si="541"/>
        <v>1.8959528497838096E-4</v>
      </c>
      <c r="BA352" s="5">
        <f t="shared" si="542"/>
        <v>8.1908832696821614E-5</v>
      </c>
      <c r="BB352" s="5">
        <f t="shared" si="543"/>
        <v>2.6539650792954579E-5</v>
      </c>
      <c r="BC352" s="5">
        <f t="shared" si="544"/>
        <v>6.8793856879301464E-6</v>
      </c>
      <c r="BD352" s="5">
        <f t="shared" si="545"/>
        <v>5.9855625800072135E-4</v>
      </c>
      <c r="BE352" s="5">
        <f t="shared" si="546"/>
        <v>6.5939660538653422E-4</v>
      </c>
      <c r="BF352" s="5">
        <f t="shared" si="547"/>
        <v>3.6321053984766862E-4</v>
      </c>
      <c r="BG352" s="5">
        <f t="shared" si="548"/>
        <v>1.3337637791760958E-4</v>
      </c>
      <c r="BH352" s="5">
        <f t="shared" si="549"/>
        <v>3.6733360340840868E-5</v>
      </c>
      <c r="BI352" s="5">
        <f t="shared" si="550"/>
        <v>8.0934257354842065E-6</v>
      </c>
      <c r="BJ352" s="8">
        <f t="shared" si="551"/>
        <v>0.3151854158329086</v>
      </c>
      <c r="BK352" s="8">
        <f t="shared" si="552"/>
        <v>0.27542964924359192</v>
      </c>
      <c r="BL352" s="8">
        <f t="shared" si="553"/>
        <v>0.37613715272344878</v>
      </c>
      <c r="BM352" s="8">
        <f t="shared" si="554"/>
        <v>0.42914451655599978</v>
      </c>
      <c r="BN352" s="8">
        <f t="shared" si="555"/>
        <v>0.57030893426504525</v>
      </c>
    </row>
    <row r="353" spans="1:66" x14ac:dyDescent="0.25">
      <c r="A353" t="s">
        <v>175</v>
      </c>
      <c r="B353" t="s">
        <v>177</v>
      </c>
      <c r="C353" t="s">
        <v>281</v>
      </c>
      <c r="D353" s="4" t="s">
        <v>499</v>
      </c>
      <c r="E353">
        <f>VLOOKUP(A353,home!$A$2:$E$405,3,FALSE)</f>
        <v>1.19354838709677</v>
      </c>
      <c r="F353">
        <f>VLOOKUP(B353,home!$B$2:$E$405,3,FALSE)</f>
        <v>0.65</v>
      </c>
      <c r="G353">
        <f>VLOOKUP(C353,away!$B$2:$E$405,4,FALSE)</f>
        <v>1.56</v>
      </c>
      <c r="H353">
        <f>VLOOKUP(A353,away!$A$2:$E$405,3,FALSE)</f>
        <v>1.0967741935483899</v>
      </c>
      <c r="I353">
        <f>VLOOKUP(C353,away!$B$2:$E$405,3,FALSE)</f>
        <v>0.36</v>
      </c>
      <c r="J353">
        <f>VLOOKUP(B353,home!$B$2:$E$405,4,FALSE)</f>
        <v>1.22</v>
      </c>
      <c r="K353" s="3">
        <f t="shared" si="556"/>
        <v>1.2102580645161249</v>
      </c>
      <c r="L353" s="3">
        <f t="shared" si="557"/>
        <v>0.48170322580645281</v>
      </c>
      <c r="M353" s="5">
        <f t="shared" si="502"/>
        <v>0.18415798229626465</v>
      </c>
      <c r="N353" s="5">
        <f t="shared" si="503"/>
        <v>0.22287868321907203</v>
      </c>
      <c r="O353" s="5">
        <f t="shared" si="504"/>
        <v>8.8709494130118319E-2</v>
      </c>
      <c r="P353" s="5">
        <f t="shared" si="505"/>
        <v>0.10736138067012153</v>
      </c>
      <c r="Q353" s="5">
        <f t="shared" si="506"/>
        <v>0.13487036188730839</v>
      </c>
      <c r="R353" s="5">
        <f t="shared" si="507"/>
        <v>2.1365824741068289E-2</v>
      </c>
      <c r="S353" s="5">
        <f t="shared" si="508"/>
        <v>1.5647524364232435E-2</v>
      </c>
      <c r="T353" s="5">
        <f t="shared" si="509"/>
        <v>6.4967488386800124E-2</v>
      </c>
      <c r="U353" s="5">
        <f t="shared" si="510"/>
        <v>2.5858161697916038E-2</v>
      </c>
      <c r="V353" s="5">
        <f t="shared" si="511"/>
        <v>1.0135861484351653E-3</v>
      </c>
      <c r="W353" s="5">
        <f t="shared" si="512"/>
        <v>5.4409314379441062E-2</v>
      </c>
      <c r="X353" s="5">
        <f t="shared" si="513"/>
        <v>2.6209142250494179E-2</v>
      </c>
      <c r="Y353" s="5">
        <f t="shared" si="514"/>
        <v>6.312514183841619E-3</v>
      </c>
      <c r="Z353" s="5">
        <f t="shared" si="515"/>
        <v>3.4306622332626385E-3</v>
      </c>
      <c r="AA353" s="5">
        <f t="shared" si="516"/>
        <v>4.1519866344370071E-3</v>
      </c>
      <c r="AB353" s="5">
        <f t="shared" si="517"/>
        <v>2.512487654045277E-3</v>
      </c>
      <c r="AC353" s="5">
        <f t="shared" si="518"/>
        <v>3.6931608586563186E-5</v>
      </c>
      <c r="AD353" s="5">
        <f t="shared" si="519"/>
        <v>1.646232787812792E-2</v>
      </c>
      <c r="AE353" s="5">
        <f t="shared" si="520"/>
        <v>7.9299564431777186E-3</v>
      </c>
      <c r="AF353" s="5">
        <f t="shared" si="521"/>
        <v>1.9099427995916856E-3</v>
      </c>
      <c r="AG353" s="5">
        <f t="shared" si="522"/>
        <v>3.0667520255637419E-4</v>
      </c>
      <c r="AH353" s="5">
        <f t="shared" si="523"/>
        <v>4.1314026610374553E-4</v>
      </c>
      <c r="AI353" s="5">
        <f t="shared" si="524"/>
        <v>5.0000633882839589E-4</v>
      </c>
      <c r="AJ353" s="5">
        <f t="shared" si="525"/>
        <v>3.0256835193812417E-4</v>
      </c>
      <c r="AK353" s="5">
        <f t="shared" si="526"/>
        <v>1.220619293334893E-4</v>
      </c>
      <c r="AL353" s="5">
        <f t="shared" si="527"/>
        <v>8.6122326901761726E-7</v>
      </c>
      <c r="AM353" s="5">
        <f t="shared" si="528"/>
        <v>3.9847330150425868E-3</v>
      </c>
      <c r="AN353" s="5">
        <f t="shared" si="529"/>
        <v>1.9194587473234869E-3</v>
      </c>
      <c r="AO353" s="5">
        <f t="shared" si="530"/>
        <v>4.6230473519406825E-4</v>
      </c>
      <c r="AP353" s="5">
        <f t="shared" si="531"/>
        <v>7.4231227416193558E-5</v>
      </c>
      <c r="AQ353" s="5">
        <f t="shared" si="532"/>
        <v>8.9393554254882068E-6</v>
      </c>
      <c r="AR353" s="5">
        <f t="shared" si="533"/>
        <v>3.9802199778542121E-5</v>
      </c>
      <c r="AS353" s="5">
        <f t="shared" si="534"/>
        <v>4.8170933267462518E-5</v>
      </c>
      <c r="AT353" s="5">
        <f t="shared" si="535"/>
        <v>2.9149630231107314E-5</v>
      </c>
      <c r="AU353" s="5">
        <f t="shared" si="536"/>
        <v>1.1759525021620221E-5</v>
      </c>
      <c r="AV353" s="5">
        <f t="shared" si="537"/>
        <v>3.5580149980737567E-6</v>
      </c>
      <c r="AW353" s="5">
        <f t="shared" si="538"/>
        <v>1.3946678654510732E-8</v>
      </c>
      <c r="AX353" s="5">
        <f t="shared" si="539"/>
        <v>8.0375921106649081E-4</v>
      </c>
      <c r="AY353" s="5">
        <f t="shared" si="540"/>
        <v>3.8717340474237822E-4</v>
      </c>
      <c r="AZ353" s="5">
        <f t="shared" si="541"/>
        <v>9.3251339005435464E-5</v>
      </c>
      <c r="BA353" s="5">
        <f t="shared" si="542"/>
        <v>1.4973156936563122E-5</v>
      </c>
      <c r="BB353" s="5">
        <f t="shared" si="543"/>
        <v>1.80315449921218E-6</v>
      </c>
      <c r="BC353" s="5">
        <f t="shared" si="544"/>
        <v>1.7371706777958527E-7</v>
      </c>
      <c r="BD353" s="5">
        <f t="shared" si="545"/>
        <v>3.1954746712527685E-6</v>
      </c>
      <c r="BE353" s="5">
        <f t="shared" si="546"/>
        <v>3.8673489908406762E-6</v>
      </c>
      <c r="BF353" s="5">
        <f t="shared" si="547"/>
        <v>2.3402451522316139E-6</v>
      </c>
      <c r="BG353" s="5">
        <f t="shared" si="548"/>
        <v>9.4410018947769242E-7</v>
      </c>
      <c r="BH353" s="5">
        <f t="shared" si="549"/>
        <v>2.8565121700664464E-7</v>
      </c>
      <c r="BI353" s="5">
        <f t="shared" si="550"/>
        <v>6.9142337804227425E-8</v>
      </c>
      <c r="BJ353" s="8">
        <f t="shared" si="551"/>
        <v>0.54400720769413047</v>
      </c>
      <c r="BK353" s="8">
        <f t="shared" si="552"/>
        <v>0.3086054397156518</v>
      </c>
      <c r="BL353" s="8">
        <f t="shared" si="553"/>
        <v>0.14407887400964403</v>
      </c>
      <c r="BM353" s="8">
        <f t="shared" si="554"/>
        <v>0.24039129725067226</v>
      </c>
      <c r="BN353" s="8">
        <f t="shared" si="555"/>
        <v>0.75934372694395325</v>
      </c>
    </row>
    <row r="354" spans="1:66" x14ac:dyDescent="0.25">
      <c r="A354" t="s">
        <v>175</v>
      </c>
      <c r="B354" t="s">
        <v>279</v>
      </c>
      <c r="C354" t="s">
        <v>284</v>
      </c>
      <c r="D354" s="4" t="s">
        <v>499</v>
      </c>
      <c r="E354">
        <f>VLOOKUP(A354,home!$A$2:$E$405,3,FALSE)</f>
        <v>1.19354838709677</v>
      </c>
      <c r="F354">
        <f>VLOOKUP(B354,home!$B$2:$E$405,3,FALSE)</f>
        <v>1.58</v>
      </c>
      <c r="G354">
        <f>VLOOKUP(C354,away!$B$2:$E$405,4,FALSE)</f>
        <v>0.93</v>
      </c>
      <c r="H354">
        <f>VLOOKUP(A354,away!$A$2:$E$405,3,FALSE)</f>
        <v>1.0967741935483899</v>
      </c>
      <c r="I354">
        <f>VLOOKUP(C354,away!$B$2:$E$405,3,FALSE)</f>
        <v>1.21</v>
      </c>
      <c r="J354">
        <f>VLOOKUP(B354,home!$B$2:$E$405,4,FALSE)</f>
        <v>0.71</v>
      </c>
      <c r="K354" s="3">
        <f t="shared" si="556"/>
        <v>1.753799999999994</v>
      </c>
      <c r="L354" s="3">
        <f t="shared" si="557"/>
        <v>0.94223870967742174</v>
      </c>
      <c r="M354" s="5">
        <f t="shared" si="502"/>
        <v>6.7472261272366357E-2</v>
      </c>
      <c r="N354" s="5">
        <f t="shared" si="503"/>
        <v>0.11833285181947571</v>
      </c>
      <c r="O354" s="5">
        <f t="shared" si="504"/>
        <v>6.357497640029236E-2</v>
      </c>
      <c r="P354" s="5">
        <f t="shared" si="505"/>
        <v>0.11149779361083234</v>
      </c>
      <c r="Q354" s="5">
        <f t="shared" si="506"/>
        <v>0.10376607776049793</v>
      </c>
      <c r="R354" s="5">
        <f t="shared" si="507"/>
        <v>2.9951401865592E-2</v>
      </c>
      <c r="S354" s="5">
        <f t="shared" si="508"/>
        <v>4.60624771782151E-2</v>
      </c>
      <c r="T354" s="5">
        <f t="shared" si="509"/>
        <v>9.7772415217338579E-2</v>
      </c>
      <c r="U354" s="5">
        <f t="shared" si="510"/>
        <v>5.2528768591875066E-2</v>
      </c>
      <c r="V354" s="5">
        <f t="shared" si="511"/>
        <v>8.4575736536765273E-3</v>
      </c>
      <c r="W354" s="5">
        <f t="shared" si="512"/>
        <v>6.0661649058786883E-2</v>
      </c>
      <c r="X354" s="5">
        <f t="shared" si="513"/>
        <v>5.715775393605594E-2</v>
      </c>
      <c r="Y354" s="5">
        <f t="shared" si="514"/>
        <v>2.6928124158384456E-2</v>
      </c>
      <c r="Z354" s="5">
        <f t="shared" si="515"/>
        <v>9.4071234156217765E-3</v>
      </c>
      <c r="AA354" s="5">
        <f t="shared" si="516"/>
        <v>1.6498213046317413E-2</v>
      </c>
      <c r="AB354" s="5">
        <f t="shared" si="517"/>
        <v>1.4467283020315696E-2</v>
      </c>
      <c r="AC354" s="5">
        <f t="shared" si="518"/>
        <v>8.7350785336011308E-4</v>
      </c>
      <c r="AD354" s="5">
        <f t="shared" si="519"/>
        <v>2.6597100029825026E-2</v>
      </c>
      <c r="AE354" s="5">
        <f t="shared" si="520"/>
        <v>2.5060817213263649E-2</v>
      </c>
      <c r="AF354" s="5">
        <f t="shared" si="521"/>
        <v>1.1806636037243629E-2</v>
      </c>
      <c r="AG354" s="5">
        <f t="shared" si="522"/>
        <v>3.7082231684544618E-3</v>
      </c>
      <c r="AH354" s="5">
        <f t="shared" si="523"/>
        <v>2.2159389572279308E-3</v>
      </c>
      <c r="AI354" s="5">
        <f t="shared" si="524"/>
        <v>3.8863137431863312E-3</v>
      </c>
      <c r="AJ354" s="5">
        <f t="shared" si="525"/>
        <v>3.4079085214000831E-3</v>
      </c>
      <c r="AK354" s="5">
        <f t="shared" si="526"/>
        <v>1.9922633216104819E-3</v>
      </c>
      <c r="AL354" s="5">
        <f t="shared" si="527"/>
        <v>5.7738807927740404E-5</v>
      </c>
      <c r="AM354" s="5">
        <f t="shared" si="528"/>
        <v>9.3291988064613789E-3</v>
      </c>
      <c r="AN354" s="5">
        <f t="shared" si="529"/>
        <v>8.7903322457243138E-3</v>
      </c>
      <c r="AO354" s="5">
        <f t="shared" si="530"/>
        <v>4.1412956564235541E-3</v>
      </c>
      <c r="AP354" s="5">
        <f t="shared" si="531"/>
        <v>1.3006963585670806E-3</v>
      </c>
      <c r="AQ354" s="5">
        <f t="shared" si="532"/>
        <v>3.0639161464459172E-4</v>
      </c>
      <c r="AR354" s="5">
        <f t="shared" si="533"/>
        <v>4.1758869275647549E-4</v>
      </c>
      <c r="AS354" s="5">
        <f t="shared" si="534"/>
        <v>7.3236704935630414E-4</v>
      </c>
      <c r="AT354" s="5">
        <f t="shared" si="535"/>
        <v>6.4221266558054106E-4</v>
      </c>
      <c r="AU354" s="5">
        <f t="shared" si="536"/>
        <v>3.7543752429838303E-4</v>
      </c>
      <c r="AV354" s="5">
        <f t="shared" si="537"/>
        <v>1.6461058252862553E-4</v>
      </c>
      <c r="AW354" s="5">
        <f t="shared" si="538"/>
        <v>2.6503688611611346E-6</v>
      </c>
      <c r="AX354" s="5">
        <f t="shared" si="539"/>
        <v>2.7269248111286546E-3</v>
      </c>
      <c r="AY354" s="5">
        <f t="shared" si="540"/>
        <v>2.5694141154252105E-3</v>
      </c>
      <c r="AZ354" s="5">
        <f t="shared" si="541"/>
        <v>1.2105007203726021E-3</v>
      </c>
      <c r="BA354" s="5">
        <f t="shared" si="542"/>
        <v>3.8019354560915667E-4</v>
      </c>
      <c r="BB354" s="5">
        <f t="shared" si="543"/>
        <v>8.9558268960613938E-5</v>
      </c>
      <c r="BC354" s="5">
        <f t="shared" si="544"/>
        <v>1.687705355727848E-5</v>
      </c>
      <c r="BD354" s="5">
        <f t="shared" si="545"/>
        <v>6.5578038506457098E-5</v>
      </c>
      <c r="BE354" s="5">
        <f t="shared" si="546"/>
        <v>1.1501076393262404E-4</v>
      </c>
      <c r="BF354" s="5">
        <f t="shared" si="547"/>
        <v>1.0085293889251772E-4</v>
      </c>
      <c r="BG354" s="5">
        <f t="shared" si="548"/>
        <v>5.8958628076565651E-5</v>
      </c>
      <c r="BH354" s="5">
        <f t="shared" si="549"/>
        <v>2.585041048017013E-5</v>
      </c>
      <c r="BI354" s="5">
        <f t="shared" si="550"/>
        <v>9.0672899800244302E-6</v>
      </c>
      <c r="BJ354" s="8">
        <f t="shared" si="551"/>
        <v>0.56265303159620073</v>
      </c>
      <c r="BK354" s="8">
        <f t="shared" si="552"/>
        <v>0.2369907664918034</v>
      </c>
      <c r="BL354" s="8">
        <f t="shared" si="553"/>
        <v>0.19123060205220602</v>
      </c>
      <c r="BM354" s="8">
        <f t="shared" si="554"/>
        <v>0.50311939708021125</v>
      </c>
      <c r="BN354" s="8">
        <f t="shared" si="555"/>
        <v>0.49459536272905669</v>
      </c>
    </row>
    <row r="355" spans="1:66" x14ac:dyDescent="0.25">
      <c r="A355" t="s">
        <v>24</v>
      </c>
      <c r="B355" t="s">
        <v>295</v>
      </c>
      <c r="C355" t="s">
        <v>180</v>
      </c>
      <c r="D355" s="4" t="s">
        <v>499</v>
      </c>
      <c r="E355">
        <f>VLOOKUP(A355,home!$A$2:$E$405,3,FALSE)</f>
        <v>1.61578947368421</v>
      </c>
      <c r="F355">
        <f>VLOOKUP(B355,home!$B$2:$E$405,3,FALSE)</f>
        <v>1.3</v>
      </c>
      <c r="G355">
        <f>VLOOKUP(C355,away!$B$2:$E$405,4,FALSE)</f>
        <v>0.99</v>
      </c>
      <c r="H355">
        <f>VLOOKUP(A355,away!$A$2:$E$405,3,FALSE)</f>
        <v>1.46315789473684</v>
      </c>
      <c r="I355">
        <f>VLOOKUP(C355,away!$B$2:$E$405,3,FALSE)</f>
        <v>0.43</v>
      </c>
      <c r="J355">
        <f>VLOOKUP(B355,home!$B$2:$E$405,4,FALSE)</f>
        <v>0.55000000000000004</v>
      </c>
      <c r="K355" s="3">
        <f t="shared" si="556"/>
        <v>2.0795210526315784</v>
      </c>
      <c r="L355" s="3">
        <f t="shared" si="557"/>
        <v>0.34603684210526264</v>
      </c>
      <c r="M355" s="5">
        <f t="shared" si="502"/>
        <v>8.8428771331841974E-2</v>
      </c>
      <c r="N355" s="5">
        <f t="shared" si="503"/>
        <v>0.18388949164290919</v>
      </c>
      <c r="O355" s="5">
        <f t="shared" si="504"/>
        <v>3.0599612782918978E-2</v>
      </c>
      <c r="P355" s="5">
        <f t="shared" si="505"/>
        <v>6.3632538984454382E-2</v>
      </c>
      <c r="Q355" s="5">
        <f t="shared" si="506"/>
        <v>0.19120103461457419</v>
      </c>
      <c r="R355" s="5">
        <f t="shared" si="507"/>
        <v>5.2942966885225545E-3</v>
      </c>
      <c r="S355" s="5">
        <f t="shared" si="508"/>
        <v>1.144734896975234E-2</v>
      </c>
      <c r="T355" s="5">
        <f t="shared" si="509"/>
        <v>6.6162602225286263E-2</v>
      </c>
      <c r="U355" s="5">
        <f t="shared" si="510"/>
        <v>1.1009601422660305E-2</v>
      </c>
      <c r="V355" s="5">
        <f t="shared" si="511"/>
        <v>9.1526756961248564E-4</v>
      </c>
      <c r="W355" s="5">
        <f t="shared" si="512"/>
        <v>0.13253552558864873</v>
      </c>
      <c r="X355" s="5">
        <f t="shared" si="513"/>
        <v>4.5862174741457234E-2</v>
      </c>
      <c r="Y355" s="5">
        <f t="shared" si="514"/>
        <v>7.9350010598068007E-3</v>
      </c>
      <c r="Z355" s="5">
        <f t="shared" si="515"/>
        <v>6.1067390242156461E-4</v>
      </c>
      <c r="AA355" s="5">
        <f t="shared" si="516"/>
        <v>1.269909236378326E-3</v>
      </c>
      <c r="AB355" s="5">
        <f t="shared" si="517"/>
        <v>1.3204014959900103E-3</v>
      </c>
      <c r="AC355" s="5">
        <f t="shared" si="518"/>
        <v>4.1163638278722755E-5</v>
      </c>
      <c r="AD355" s="5">
        <f t="shared" si="519"/>
        <v>6.8902603920796571E-2</v>
      </c>
      <c r="AE355" s="5">
        <f t="shared" si="520"/>
        <v>2.3842839473582133E-2</v>
      </c>
      <c r="AF355" s="5">
        <f t="shared" si="521"/>
        <v>4.1252504391305319E-3</v>
      </c>
      <c r="AG355" s="5">
        <f t="shared" si="522"/>
        <v>4.7582954495002563E-4</v>
      </c>
      <c r="AH355" s="5">
        <f t="shared" si="523"/>
        <v>5.2828917187513882E-5</v>
      </c>
      <c r="AI355" s="5">
        <f t="shared" si="524"/>
        <v>1.0985884547916538E-4</v>
      </c>
      <c r="AJ355" s="5">
        <f t="shared" si="525"/>
        <v>1.1422689099586196E-4</v>
      </c>
      <c r="AK355" s="5">
        <f t="shared" si="526"/>
        <v>7.9179074867515801E-5</v>
      </c>
      <c r="AL355" s="5">
        <f t="shared" si="527"/>
        <v>1.1848391775945064E-6</v>
      </c>
      <c r="AM355" s="5">
        <f t="shared" si="528"/>
        <v>2.8656883086886346E-2</v>
      </c>
      <c r="AN355" s="5">
        <f t="shared" si="529"/>
        <v>9.9163373279658618E-3</v>
      </c>
      <c r="AO355" s="5">
        <f t="shared" si="530"/>
        <v>1.7157090271099225E-3</v>
      </c>
      <c r="AP355" s="5">
        <f t="shared" si="531"/>
        <v>1.9789951123753662E-4</v>
      </c>
      <c r="AQ355" s="5">
        <f t="shared" si="532"/>
        <v>1.712013048070303E-5</v>
      </c>
      <c r="AR355" s="5">
        <f t="shared" si="533"/>
        <v>3.6561503350815496E-6</v>
      </c>
      <c r="AS355" s="5">
        <f t="shared" si="534"/>
        <v>7.6030415933880828E-6</v>
      </c>
      <c r="AT355" s="5">
        <f t="shared" si="535"/>
        <v>7.9053425287420301E-6</v>
      </c>
      <c r="AU355" s="5">
        <f t="shared" si="536"/>
        <v>5.4797754055942699E-6</v>
      </c>
      <c r="AV355" s="5">
        <f t="shared" si="537"/>
        <v>2.8488270799065076E-6</v>
      </c>
      <c r="AW355" s="5">
        <f t="shared" si="538"/>
        <v>2.3683319110041078E-8</v>
      </c>
      <c r="AX355" s="5">
        <f t="shared" si="539"/>
        <v>9.9320986136636584E-3</v>
      </c>
      <c r="AY355" s="5">
        <f t="shared" si="540"/>
        <v>3.4368720397502293E-3</v>
      </c>
      <c r="AZ355" s="5">
        <f t="shared" si="541"/>
        <v>5.9464217367752098E-4</v>
      </c>
      <c r="BA355" s="5">
        <f t="shared" si="542"/>
        <v>6.8589366653992815E-5</v>
      </c>
      <c r="BB355" s="5">
        <f t="shared" si="543"/>
        <v>5.9336119597369205E-6</v>
      </c>
      <c r="BC355" s="5">
        <f t="shared" si="544"/>
        <v>4.1064966896507678E-7</v>
      </c>
      <c r="BD355" s="5">
        <f t="shared" si="545"/>
        <v>2.1086045270228594E-7</v>
      </c>
      <c r="BE355" s="5">
        <f t="shared" si="546"/>
        <v>4.3848875056182888E-7</v>
      </c>
      <c r="BF355" s="5">
        <f t="shared" si="547"/>
        <v>4.5592329406772003E-7</v>
      </c>
      <c r="BG355" s="5">
        <f t="shared" si="548"/>
        <v>3.160340294663206E-7</v>
      </c>
      <c r="BH355" s="5">
        <f t="shared" si="549"/>
        <v>1.6429985440580058E-7</v>
      </c>
      <c r="BI355" s="5">
        <f t="shared" si="550"/>
        <v>6.8333001236233159E-8</v>
      </c>
      <c r="BJ355" s="8">
        <f t="shared" si="551"/>
        <v>0.77947484879019602</v>
      </c>
      <c r="BK355" s="8">
        <f t="shared" si="552"/>
        <v>0.16790314737286774</v>
      </c>
      <c r="BL355" s="8">
        <f t="shared" si="553"/>
        <v>4.9879062431325387E-2</v>
      </c>
      <c r="BM355" s="8">
        <f t="shared" si="554"/>
        <v>0.43138513809515849</v>
      </c>
      <c r="BN355" s="8">
        <f t="shared" si="555"/>
        <v>0.56304574604522128</v>
      </c>
    </row>
    <row r="356" spans="1:66" x14ac:dyDescent="0.25">
      <c r="A356" t="s">
        <v>24</v>
      </c>
      <c r="B356" t="s">
        <v>293</v>
      </c>
      <c r="C356" t="s">
        <v>326</v>
      </c>
      <c r="D356" s="4" t="s">
        <v>499</v>
      </c>
      <c r="E356">
        <f>VLOOKUP(A356,home!$A$2:$E$405,3,FALSE)</f>
        <v>1.61578947368421</v>
      </c>
      <c r="F356">
        <f>VLOOKUP(B356,home!$B$2:$E$405,3,FALSE)</f>
        <v>0.87</v>
      </c>
      <c r="G356">
        <f>VLOOKUP(C356,away!$B$2:$E$405,4,FALSE)</f>
        <v>1.18</v>
      </c>
      <c r="H356">
        <f>VLOOKUP(A356,away!$A$2:$E$405,3,FALSE)</f>
        <v>1.46315789473684</v>
      </c>
      <c r="I356">
        <f>VLOOKUP(C356,away!$B$2:$E$405,3,FALSE)</f>
        <v>0.68</v>
      </c>
      <c r="J356">
        <f>VLOOKUP(B356,home!$B$2:$E$405,4,FALSE)</f>
        <v>1.0900000000000001</v>
      </c>
      <c r="K356" s="3">
        <f t="shared" si="556"/>
        <v>1.65876947368421</v>
      </c>
      <c r="L356" s="3">
        <f t="shared" si="557"/>
        <v>1.084492631578946</v>
      </c>
      <c r="M356" s="5">
        <f t="shared" si="502"/>
        <v>6.436005480866458E-2</v>
      </c>
      <c r="N356" s="5">
        <f t="shared" si="503"/>
        <v>0.10675849424125544</v>
      </c>
      <c r="O356" s="5">
        <f t="shared" si="504"/>
        <v>6.9798005208013839E-2</v>
      </c>
      <c r="P356" s="5">
        <f t="shared" si="505"/>
        <v>0.11577880036310487</v>
      </c>
      <c r="Q356" s="5">
        <f t="shared" si="506"/>
        <v>8.8543865651943041E-2</v>
      </c>
      <c r="R356" s="5">
        <f t="shared" si="507"/>
        <v>3.784771117349995E-2</v>
      </c>
      <c r="S356" s="5">
        <f t="shared" si="508"/>
        <v>5.2069294585634272E-2</v>
      </c>
      <c r="T356" s="5">
        <f t="shared" si="509"/>
        <v>9.6025169871048366E-2</v>
      </c>
      <c r="U356" s="5">
        <f t="shared" si="510"/>
        <v>6.2780627943418502E-2</v>
      </c>
      <c r="V356" s="5">
        <f t="shared" si="511"/>
        <v>1.040762953011423E-2</v>
      </c>
      <c r="W356" s="5">
        <f t="shared" si="512"/>
        <v>4.8957953808479657E-2</v>
      </c>
      <c r="X356" s="5">
        <f t="shared" si="513"/>
        <v>5.3094540162478589E-2</v>
      </c>
      <c r="Y356" s="5">
        <f t="shared" si="514"/>
        <v>2.8790318791640217E-2</v>
      </c>
      <c r="Z356" s="5">
        <f t="shared" si="515"/>
        <v>1.3681854629929617E-2</v>
      </c>
      <c r="AA356" s="5">
        <f t="shared" si="516"/>
        <v>2.2695042803512221E-2</v>
      </c>
      <c r="AB356" s="5">
        <f t="shared" si="517"/>
        <v>1.8822922103211296E-2</v>
      </c>
      <c r="AC356" s="5">
        <f t="shared" si="518"/>
        <v>1.170157935308761E-3</v>
      </c>
      <c r="AD356" s="5">
        <f t="shared" si="519"/>
        <v>2.0302489817886918E-2</v>
      </c>
      <c r="AE356" s="5">
        <f t="shared" si="520"/>
        <v>2.2017900610204942E-2</v>
      </c>
      <c r="AF356" s="5">
        <f t="shared" si="521"/>
        <v>1.1939125487302417E-2</v>
      </c>
      <c r="AG356" s="5">
        <f t="shared" si="522"/>
        <v>4.3159645394919557E-3</v>
      </c>
      <c r="AH356" s="5">
        <f t="shared" si="523"/>
        <v>3.709467633123238E-3</v>
      </c>
      <c r="AI356" s="5">
        <f t="shared" si="524"/>
        <v>6.1531516734444451E-3</v>
      </c>
      <c r="AJ356" s="5">
        <f t="shared" si="525"/>
        <v>5.1033300814292805E-3</v>
      </c>
      <c r="AK356" s="5">
        <f t="shared" si="526"/>
        <v>2.821749384403082E-3</v>
      </c>
      <c r="AL356" s="5">
        <f t="shared" si="527"/>
        <v>8.4200973655589178E-5</v>
      </c>
      <c r="AM356" s="5">
        <f t="shared" si="528"/>
        <v>6.7354300699390612E-3</v>
      </c>
      <c r="AN356" s="5">
        <f t="shared" si="529"/>
        <v>7.3045242813641765E-3</v>
      </c>
      <c r="AO356" s="5">
        <f t="shared" si="530"/>
        <v>3.9608513801644724E-3</v>
      </c>
      <c r="AP356" s="5">
        <f t="shared" si="531"/>
        <v>1.4318380455225566E-3</v>
      </c>
      <c r="AQ356" s="5">
        <f t="shared" si="532"/>
        <v>3.882044524959029E-4</v>
      </c>
      <c r="AR356" s="5">
        <f t="shared" si="533"/>
        <v>8.0457806304054926E-4</v>
      </c>
      <c r="AS356" s="5">
        <f t="shared" si="534"/>
        <v>1.3346095301676329E-3</v>
      </c>
      <c r="AT356" s="5">
        <f t="shared" si="535"/>
        <v>1.106904773965048E-3</v>
      </c>
      <c r="AU356" s="5">
        <f t="shared" si="536"/>
        <v>6.1203328310951413E-4</v>
      </c>
      <c r="AV356" s="5">
        <f t="shared" si="537"/>
        <v>2.5380553172519693E-4</v>
      </c>
      <c r="AW356" s="5">
        <f t="shared" si="538"/>
        <v>4.2075303057978153E-6</v>
      </c>
      <c r="AX356" s="5">
        <f t="shared" si="539"/>
        <v>1.8620876320249397E-3</v>
      </c>
      <c r="AY356" s="5">
        <f t="shared" si="540"/>
        <v>2.0194203162853348E-3</v>
      </c>
      <c r="AZ356" s="5">
        <f t="shared" si="541"/>
        <v>1.095023226536135E-3</v>
      </c>
      <c r="BA356" s="5">
        <f t="shared" si="542"/>
        <v>3.9584820686208055E-4</v>
      </c>
      <c r="BB356" s="5">
        <f t="shared" si="543"/>
        <v>1.0732361589141616E-4</v>
      </c>
      <c r="BC356" s="5">
        <f t="shared" si="544"/>
        <v>2.3278334125729989E-5</v>
      </c>
      <c r="BD356" s="5">
        <f t="shared" si="545"/>
        <v>1.4542649681625604E-4</v>
      </c>
      <c r="BE356" s="5">
        <f t="shared" si="546"/>
        <v>2.4122903358363945E-4</v>
      </c>
      <c r="BF356" s="5">
        <f t="shared" si="547"/>
        <v>2.0007167853744218E-4</v>
      </c>
      <c r="BG356" s="5">
        <f t="shared" si="548"/>
        <v>1.1062426430222314E-4</v>
      </c>
      <c r="BH356" s="5">
        <f t="shared" si="549"/>
        <v>4.5875038168325411E-5</v>
      </c>
      <c r="BI356" s="5">
        <f t="shared" si="550"/>
        <v>1.5219222583543232E-5</v>
      </c>
      <c r="BJ356" s="8">
        <f t="shared" si="551"/>
        <v>0.50606965254294334</v>
      </c>
      <c r="BK356" s="8">
        <f t="shared" si="552"/>
        <v>0.24588955851276761</v>
      </c>
      <c r="BL356" s="8">
        <f t="shared" si="553"/>
        <v>0.23460238492005525</v>
      </c>
      <c r="BM356" s="8">
        <f t="shared" si="554"/>
        <v>0.51514130637323441</v>
      </c>
      <c r="BN356" s="8">
        <f t="shared" si="555"/>
        <v>0.48308693144648174</v>
      </c>
    </row>
    <row r="357" spans="1:66" x14ac:dyDescent="0.25">
      <c r="A357" t="s">
        <v>24</v>
      </c>
      <c r="B357" t="s">
        <v>181</v>
      </c>
      <c r="C357" t="s">
        <v>286</v>
      </c>
      <c r="D357" s="4" t="s">
        <v>499</v>
      </c>
      <c r="E357">
        <f>VLOOKUP(A357,home!$A$2:$E$405,3,FALSE)</f>
        <v>1.61578947368421</v>
      </c>
      <c r="F357">
        <f>VLOOKUP(B357,home!$B$2:$E$405,3,FALSE)</f>
        <v>0.74</v>
      </c>
      <c r="G357">
        <f>VLOOKUP(C357,away!$B$2:$E$405,4,FALSE)</f>
        <v>0.74</v>
      </c>
      <c r="H357">
        <f>VLOOKUP(A357,away!$A$2:$E$405,3,FALSE)</f>
        <v>1.46315789473684</v>
      </c>
      <c r="I357">
        <f>VLOOKUP(C357,away!$B$2:$E$405,3,FALSE)</f>
        <v>0.99</v>
      </c>
      <c r="J357">
        <f>VLOOKUP(B357,home!$B$2:$E$405,4,FALSE)</f>
        <v>0.68</v>
      </c>
      <c r="K357" s="3">
        <f t="shared" si="556"/>
        <v>0.88480631578947344</v>
      </c>
      <c r="L357" s="3">
        <f t="shared" si="557"/>
        <v>0.98499789473684085</v>
      </c>
      <c r="M357" s="5">
        <f t="shared" si="502"/>
        <v>0.15415384056000461</v>
      </c>
      <c r="N357" s="5">
        <f t="shared" si="503"/>
        <v>0.13639629173069559</v>
      </c>
      <c r="O357" s="5">
        <f t="shared" si="504"/>
        <v>0.15184120841720317</v>
      </c>
      <c r="P357" s="5">
        <f t="shared" si="505"/>
        <v>0.13435006020464713</v>
      </c>
      <c r="Q357" s="5">
        <f t="shared" si="506"/>
        <v>6.0342150186791475E-2</v>
      </c>
      <c r="R357" s="5">
        <f t="shared" si="507"/>
        <v>7.4781635312621483E-2</v>
      </c>
      <c r="S357" s="5">
        <f t="shared" si="508"/>
        <v>2.9272606202059449E-2</v>
      </c>
      <c r="T357" s="5">
        <f t="shared" si="509"/>
        <v>5.9436890897883864E-2</v>
      </c>
      <c r="U357" s="5">
        <f t="shared" si="510"/>
        <v>6.6167263229672604E-2</v>
      </c>
      <c r="V357" s="5">
        <f t="shared" si="511"/>
        <v>2.8346692796601151E-3</v>
      </c>
      <c r="W357" s="5">
        <f t="shared" si="512"/>
        <v>1.7797038531196692E-2</v>
      </c>
      <c r="X357" s="5">
        <f t="shared" si="513"/>
        <v>1.7530045485779178E-2</v>
      </c>
      <c r="Y357" s="5">
        <f t="shared" si="514"/>
        <v>8.6335289490667745E-3</v>
      </c>
      <c r="Z357" s="5">
        <f t="shared" si="515"/>
        <v>2.4553251115970127E-2</v>
      </c>
      <c r="AA357" s="5">
        <f t="shared" si="516"/>
        <v>2.1724871660575303E-2</v>
      </c>
      <c r="AB357" s="5">
        <f t="shared" si="517"/>
        <v>9.6111518274963857E-3</v>
      </c>
      <c r="AC357" s="5">
        <f t="shared" si="518"/>
        <v>1.5440662514436273E-4</v>
      </c>
      <c r="AD357" s="5">
        <f t="shared" si="519"/>
        <v>3.9367330236878594E-3</v>
      </c>
      <c r="AE357" s="5">
        <f t="shared" si="520"/>
        <v>3.8776737404735396E-3</v>
      </c>
      <c r="AF357" s="5">
        <f t="shared" si="521"/>
        <v>1.9097502354213833E-3</v>
      </c>
      <c r="AG357" s="5">
        <f t="shared" si="522"/>
        <v>6.2703332045441641E-4</v>
      </c>
      <c r="AH357" s="5">
        <f t="shared" si="523"/>
        <v>6.0462251645438895E-3</v>
      </c>
      <c r="AI357" s="5">
        <f t="shared" si="524"/>
        <v>5.3497382122736819E-3</v>
      </c>
      <c r="AJ357" s="5">
        <f t="shared" si="525"/>
        <v>2.3667410790200196E-3</v>
      </c>
      <c r="AK357" s="5">
        <f t="shared" si="526"/>
        <v>6.9803581818510252E-4</v>
      </c>
      <c r="AL357" s="5">
        <f t="shared" si="527"/>
        <v>5.3828148059838141E-6</v>
      </c>
      <c r="AM357" s="5">
        <f t="shared" si="528"/>
        <v>6.9664924858720207E-4</v>
      </c>
      <c r="AN357" s="5">
        <f t="shared" si="529"/>
        <v>6.8619804322839607E-4</v>
      </c>
      <c r="AO357" s="5">
        <f t="shared" si="530"/>
        <v>3.3795181397625491E-4</v>
      </c>
      <c r="AP357" s="5">
        <f t="shared" si="531"/>
        <v>1.1096060842970254E-4</v>
      </c>
      <c r="AQ357" s="5">
        <f t="shared" si="532"/>
        <v>2.7323991425493984E-5</v>
      </c>
      <c r="AR357" s="5">
        <f t="shared" si="533"/>
        <v>1.1911038116361283E-3</v>
      </c>
      <c r="AS357" s="5">
        <f t="shared" si="534"/>
        <v>1.0538961752965617E-3</v>
      </c>
      <c r="AT357" s="5">
        <f t="shared" si="535"/>
        <v>4.6624699604438377E-4</v>
      </c>
      <c r="AU357" s="5">
        <f t="shared" si="536"/>
        <v>1.3751276227264687E-4</v>
      </c>
      <c r="AV357" s="5">
        <f t="shared" si="537"/>
        <v>3.0418040140123578E-5</v>
      </c>
      <c r="AW357" s="5">
        <f t="shared" si="538"/>
        <v>1.303138133934622E-7</v>
      </c>
      <c r="AX357" s="5">
        <f t="shared" si="539"/>
        <v>1.0273327583999117E-4</v>
      </c>
      <c r="AY357" s="5">
        <f t="shared" si="540"/>
        <v>1.0119206042181045E-4</v>
      </c>
      <c r="AZ357" s="5">
        <f t="shared" si="541"/>
        <v>4.9836983239783234E-5</v>
      </c>
      <c r="BA357" s="5">
        <f t="shared" si="542"/>
        <v>1.6363107857073908E-5</v>
      </c>
      <c r="BB357" s="5">
        <f t="shared" si="543"/>
        <v>4.0294066976424135E-6</v>
      </c>
      <c r="BC357" s="5">
        <f t="shared" si="544"/>
        <v>7.9379142284326094E-7</v>
      </c>
      <c r="BD357" s="5">
        <f t="shared" si="545"/>
        <v>1.955391244791021E-4</v>
      </c>
      <c r="BE357" s="5">
        <f t="shared" si="546"/>
        <v>1.7301425232305357E-4</v>
      </c>
      <c r="BF357" s="5">
        <f t="shared" si="547"/>
        <v>7.6542051588515672E-5</v>
      </c>
      <c r="BG357" s="5">
        <f t="shared" si="548"/>
        <v>2.2574963556334132E-5</v>
      </c>
      <c r="BH357" s="5">
        <f t="shared" si="549"/>
        <v>4.9936175833404055E-6</v>
      </c>
      <c r="BI357" s="5">
        <f t="shared" si="550"/>
        <v>8.8367687527539188E-7</v>
      </c>
      <c r="BJ357" s="8">
        <f t="shared" si="551"/>
        <v>0.31262116843257703</v>
      </c>
      <c r="BK357" s="8">
        <f t="shared" si="552"/>
        <v>0.32087215774674349</v>
      </c>
      <c r="BL357" s="8">
        <f t="shared" si="553"/>
        <v>0.34193959619338715</v>
      </c>
      <c r="BM357" s="8">
        <f t="shared" si="554"/>
        <v>0.28801992533010595</v>
      </c>
      <c r="BN357" s="8">
        <f t="shared" si="555"/>
        <v>0.71186518641196339</v>
      </c>
    </row>
    <row r="358" spans="1:66" x14ac:dyDescent="0.25">
      <c r="A358" t="s">
        <v>24</v>
      </c>
      <c r="B358" t="s">
        <v>25</v>
      </c>
      <c r="C358" t="s">
        <v>290</v>
      </c>
      <c r="D358" s="4" t="s">
        <v>499</v>
      </c>
      <c r="E358">
        <f>VLOOKUP(A358,home!$A$2:$E$405,3,FALSE)</f>
        <v>1.61578947368421</v>
      </c>
      <c r="F358">
        <f>VLOOKUP(B358,home!$B$2:$E$405,3,FALSE)</f>
        <v>0.99</v>
      </c>
      <c r="G358">
        <f>VLOOKUP(C358,away!$B$2:$E$405,4,FALSE)</f>
        <v>1.05</v>
      </c>
      <c r="H358">
        <f>VLOOKUP(A358,away!$A$2:$E$405,3,FALSE)</f>
        <v>1.46315789473684</v>
      </c>
      <c r="I358">
        <f>VLOOKUP(C358,away!$B$2:$E$405,3,FALSE)</f>
        <v>1.18</v>
      </c>
      <c r="J358">
        <f>VLOOKUP(B358,home!$B$2:$E$405,4,FALSE)</f>
        <v>0.96</v>
      </c>
      <c r="K358" s="3">
        <f t="shared" si="556"/>
        <v>1.6796131578947364</v>
      </c>
      <c r="L358" s="3">
        <f t="shared" si="557"/>
        <v>1.6574652631578921</v>
      </c>
      <c r="M358" s="5">
        <f t="shared" si="502"/>
        <v>3.5540640976894786E-2</v>
      </c>
      <c r="N358" s="5">
        <f t="shared" si="503"/>
        <v>5.9694528224805331E-2</v>
      </c>
      <c r="O358" s="5">
        <f t="shared" si="504"/>
        <v>5.8907377849569072E-2</v>
      </c>
      <c r="P358" s="5">
        <f t="shared" si="505"/>
        <v>9.8941606933213175E-2</v>
      </c>
      <c r="Q358" s="5">
        <f t="shared" si="506"/>
        <v>5.013185753035089E-2</v>
      </c>
      <c r="R358" s="5">
        <f t="shared" si="507"/>
        <v>4.881846626468872E-2</v>
      </c>
      <c r="S358" s="5">
        <f t="shared" si="508"/>
        <v>6.8860896381206557E-2</v>
      </c>
      <c r="T358" s="5">
        <f t="shared" si="509"/>
        <v>8.3091812434136977E-2</v>
      </c>
      <c r="U358" s="5">
        <f t="shared" si="510"/>
        <v>8.1996138286411488E-2</v>
      </c>
      <c r="V358" s="5">
        <f t="shared" si="511"/>
        <v>2.1300209048775613E-2</v>
      </c>
      <c r="W358" s="5">
        <f t="shared" si="512"/>
        <v>2.8067375845893885E-2</v>
      </c>
      <c r="X358" s="5">
        <f t="shared" si="513"/>
        <v>4.6520700492565958E-2</v>
      </c>
      <c r="Y358" s="5">
        <f t="shared" si="514"/>
        <v>3.8553222542100182E-2</v>
      </c>
      <c r="Z358" s="5">
        <f t="shared" si="515"/>
        <v>2.6971637344788982E-2</v>
      </c>
      <c r="AA358" s="5">
        <f t="shared" si="516"/>
        <v>4.5301916974272625E-2</v>
      </c>
      <c r="AB358" s="5">
        <f t="shared" si="517"/>
        <v>3.8044847913921612E-2</v>
      </c>
      <c r="AC358" s="5">
        <f t="shared" si="518"/>
        <v>3.706103866889519E-3</v>
      </c>
      <c r="AD358" s="5">
        <f t="shared" si="519"/>
        <v>1.1785583444585081E-2</v>
      </c>
      <c r="AE358" s="5">
        <f t="shared" si="520"/>
        <v>1.9534195165448503E-2</v>
      </c>
      <c r="AF358" s="5">
        <f t="shared" si="521"/>
        <v>1.618862496523887E-2</v>
      </c>
      <c r="AG358" s="5">
        <f t="shared" si="522"/>
        <v>8.9440278460580207E-3</v>
      </c>
      <c r="AH358" s="5">
        <f t="shared" si="523"/>
        <v>1.1176137997369977E-2</v>
      </c>
      <c r="AI358" s="5">
        <f t="shared" si="524"/>
        <v>1.8771588434829945E-2</v>
      </c>
      <c r="AJ358" s="5">
        <f t="shared" si="525"/>
        <v>1.5764503464862523E-2</v>
      </c>
      <c r="AK358" s="5">
        <f t="shared" si="526"/>
        <v>8.8260891490867487E-3</v>
      </c>
      <c r="AL358" s="5">
        <f t="shared" si="527"/>
        <v>4.1269697109833217E-4</v>
      </c>
      <c r="AM358" s="5">
        <f t="shared" si="528"/>
        <v>3.9590442053982931E-3</v>
      </c>
      <c r="AN358" s="5">
        <f t="shared" si="529"/>
        <v>6.5619782457542082E-3</v>
      </c>
      <c r="AO358" s="5">
        <f t="shared" si="530"/>
        <v>5.438125499967683E-3</v>
      </c>
      <c r="AP358" s="5">
        <f t="shared" si="531"/>
        <v>3.0045013709631926E-3</v>
      </c>
      <c r="AQ358" s="5">
        <f t="shared" si="532"/>
        <v>1.2449641638704392E-3</v>
      </c>
      <c r="AR358" s="5">
        <f t="shared" si="533"/>
        <v>3.7048121013799461E-3</v>
      </c>
      <c r="AS358" s="5">
        <f t="shared" si="534"/>
        <v>6.2226511530054061E-3</v>
      </c>
      <c r="AT358" s="5">
        <f t="shared" si="535"/>
        <v>5.2258233767883671E-3</v>
      </c>
      <c r="AU358" s="5">
        <f t="shared" si="536"/>
        <v>2.9257872348292138E-3</v>
      </c>
      <c r="AV358" s="5">
        <f t="shared" si="537"/>
        <v>1.2285476842049026E-3</v>
      </c>
      <c r="AW358" s="5">
        <f t="shared" si="538"/>
        <v>3.1914091378971968E-5</v>
      </c>
      <c r="AX358" s="5">
        <f t="shared" si="539"/>
        <v>1.1082771233456472E-3</v>
      </c>
      <c r="AY358" s="5">
        <f t="shared" si="540"/>
        <v>1.8369308338979644E-3</v>
      </c>
      <c r="AZ358" s="5">
        <f t="shared" si="541"/>
        <v>1.5223245240047686E-3</v>
      </c>
      <c r="BA358" s="5">
        <f t="shared" si="542"/>
        <v>8.4106667259709197E-4</v>
      </c>
      <c r="BB358" s="5">
        <f t="shared" si="543"/>
        <v>3.4850969845736805E-4</v>
      </c>
      <c r="BC358" s="5">
        <f t="shared" si="544"/>
        <v>1.1552854381334372E-4</v>
      </c>
      <c r="BD358" s="5">
        <f t="shared" si="545"/>
        <v>1.0234328940940426E-3</v>
      </c>
      <c r="BE358" s="5">
        <f t="shared" si="546"/>
        <v>1.7189713551426446E-3</v>
      </c>
      <c r="BF358" s="5">
        <f t="shared" si="547"/>
        <v>1.4436034530708659E-3</v>
      </c>
      <c r="BG358" s="5">
        <f t="shared" si="548"/>
        <v>8.0823178485336749E-4</v>
      </c>
      <c r="BH358" s="5">
        <f t="shared" si="549"/>
        <v>3.393791851171163E-4</v>
      </c>
      <c r="BI358" s="5">
        <f t="shared" si="550"/>
        <v>1.1400514896766035E-4</v>
      </c>
      <c r="BJ358" s="8">
        <f t="shared" si="551"/>
        <v>0.38849317937325367</v>
      </c>
      <c r="BK358" s="8">
        <f t="shared" si="552"/>
        <v>0.23059908501197593</v>
      </c>
      <c r="BL358" s="8">
        <f t="shared" si="553"/>
        <v>0.35236231170646626</v>
      </c>
      <c r="BM358" s="8">
        <f t="shared" si="554"/>
        <v>0.64458671891444341</v>
      </c>
      <c r="BN358" s="8">
        <f t="shared" si="555"/>
        <v>0.35203447777952196</v>
      </c>
    </row>
    <row r="359" spans="1:66" x14ac:dyDescent="0.25">
      <c r="A359" t="s">
        <v>24</v>
      </c>
      <c r="B359" t="s">
        <v>291</v>
      </c>
      <c r="C359" t="s">
        <v>184</v>
      </c>
      <c r="D359" s="4" t="s">
        <v>499</v>
      </c>
      <c r="E359">
        <f>VLOOKUP(A359,home!$A$2:$E$405,3,FALSE)</f>
        <v>1.61578947368421</v>
      </c>
      <c r="F359">
        <f>VLOOKUP(B359,home!$B$2:$E$405,3,FALSE)</f>
        <v>0.19</v>
      </c>
      <c r="G359">
        <f>VLOOKUP(C359,away!$B$2:$E$405,4,FALSE)</f>
        <v>0.93</v>
      </c>
      <c r="H359">
        <f>VLOOKUP(A359,away!$A$2:$E$405,3,FALSE)</f>
        <v>1.46315789473684</v>
      </c>
      <c r="I359">
        <f>VLOOKUP(C359,away!$B$2:$E$405,3,FALSE)</f>
        <v>0.8</v>
      </c>
      <c r="J359">
        <f>VLOOKUP(B359,home!$B$2:$E$405,4,FALSE)</f>
        <v>1.03</v>
      </c>
      <c r="K359" s="3">
        <f t="shared" si="556"/>
        <v>0.28550999999999993</v>
      </c>
      <c r="L359" s="3">
        <f t="shared" si="557"/>
        <v>1.2056421052631563</v>
      </c>
      <c r="M359" s="5">
        <f t="shared" si="502"/>
        <v>0.22511315203320217</v>
      </c>
      <c r="N359" s="5">
        <f t="shared" si="503"/>
        <v>6.427205603699955E-2</v>
      </c>
      <c r="O359" s="5">
        <f t="shared" si="504"/>
        <v>0.27140589453973485</v>
      </c>
      <c r="P359" s="5">
        <f t="shared" si="505"/>
        <v>7.7489096950039679E-2</v>
      </c>
      <c r="Q359" s="5">
        <f t="shared" si="506"/>
        <v>9.1751573595618679E-3</v>
      </c>
      <c r="R359" s="5">
        <f t="shared" si="507"/>
        <v>0.16360918703685809</v>
      </c>
      <c r="S359" s="5">
        <f t="shared" si="508"/>
        <v>6.668379981244978E-3</v>
      </c>
      <c r="T359" s="5">
        <f t="shared" si="509"/>
        <v>1.1061956035102911E-2</v>
      </c>
      <c r="U359" s="5">
        <f t="shared" si="510"/>
        <v>4.6712058990893347E-2</v>
      </c>
      <c r="V359" s="5">
        <f t="shared" si="511"/>
        <v>2.5504543835911726E-4</v>
      </c>
      <c r="W359" s="5">
        <f t="shared" si="512"/>
        <v>8.7319972590950282E-4</v>
      </c>
      <c r="X359" s="5">
        <f t="shared" si="513"/>
        <v>1.052766355860744E-3</v>
      </c>
      <c r="Y359" s="5">
        <f t="shared" si="514"/>
        <v>6.3462972281508442E-4</v>
      </c>
      <c r="Z359" s="5">
        <f t="shared" si="515"/>
        <v>6.5751374899837026E-2</v>
      </c>
      <c r="AA359" s="5">
        <f t="shared" si="516"/>
        <v>1.8772675047652468E-2</v>
      </c>
      <c r="AB359" s="5">
        <f t="shared" si="517"/>
        <v>2.6798932264276271E-3</v>
      </c>
      <c r="AC359" s="5">
        <f t="shared" si="518"/>
        <v>5.48702966740702E-6</v>
      </c>
      <c r="AD359" s="5">
        <f t="shared" si="519"/>
        <v>6.2326813436105514E-5</v>
      </c>
      <c r="AE359" s="5">
        <f t="shared" si="520"/>
        <v>7.5143830565450233E-5</v>
      </c>
      <c r="AF359" s="5">
        <f t="shared" si="521"/>
        <v>4.5298283040233679E-5</v>
      </c>
      <c r="AG359" s="5">
        <f t="shared" si="522"/>
        <v>1.8204505776477886E-5</v>
      </c>
      <c r="AH359" s="5">
        <f t="shared" si="523"/>
        <v>1.9818156514546634E-2</v>
      </c>
      <c r="AI359" s="5">
        <f t="shared" si="524"/>
        <v>5.6582818664682091E-3</v>
      </c>
      <c r="AJ359" s="5">
        <f t="shared" si="525"/>
        <v>8.0774802784766889E-4</v>
      </c>
      <c r="AK359" s="5">
        <f t="shared" si="526"/>
        <v>7.6873379810262648E-5</v>
      </c>
      <c r="AL359" s="5">
        <f t="shared" si="527"/>
        <v>7.5550445635932482E-8</v>
      </c>
      <c r="AM359" s="5">
        <f t="shared" si="528"/>
        <v>3.5589857008284977E-6</v>
      </c>
      <c r="AN359" s="5">
        <f t="shared" si="529"/>
        <v>4.2908630129483397E-6</v>
      </c>
      <c r="AO359" s="5">
        <f t="shared" si="530"/>
        <v>2.5866225581634238E-6</v>
      </c>
      <c r="AP359" s="5">
        <f t="shared" si="531"/>
        <v>1.0395136888484404E-6</v>
      </c>
      <c r="AQ359" s="5">
        <f t="shared" si="532"/>
        <v>3.1332036806827569E-7</v>
      </c>
      <c r="AR359" s="5">
        <f t="shared" si="533"/>
        <v>4.778720788526542E-3</v>
      </c>
      <c r="AS359" s="5">
        <f t="shared" si="534"/>
        <v>1.3643725723322129E-3</v>
      </c>
      <c r="AT359" s="5">
        <f t="shared" si="535"/>
        <v>1.9477100656328499E-4</v>
      </c>
      <c r="AU359" s="5">
        <f t="shared" si="536"/>
        <v>1.8536356694627831E-5</v>
      </c>
      <c r="AV359" s="5">
        <f t="shared" si="537"/>
        <v>1.3230787999707975E-6</v>
      </c>
      <c r="AW359" s="5">
        <f t="shared" si="538"/>
        <v>7.2239421642277287E-10</v>
      </c>
      <c r="AX359" s="5">
        <f t="shared" si="539"/>
        <v>1.6935433457392397E-7</v>
      </c>
      <c r="AY359" s="5">
        <f t="shared" si="540"/>
        <v>2.0418071647114661E-7</v>
      </c>
      <c r="AZ359" s="5">
        <f t="shared" si="541"/>
        <v>1.2308443443020645E-7</v>
      </c>
      <c r="BA359" s="5">
        <f t="shared" si="542"/>
        <v>4.9465258883853009E-8</v>
      </c>
      <c r="BB359" s="5">
        <f t="shared" si="543"/>
        <v>1.490934971452889E-8</v>
      </c>
      <c r="BC359" s="5">
        <f t="shared" si="544"/>
        <v>3.5950679555858455E-9</v>
      </c>
      <c r="BD359" s="5">
        <f t="shared" si="545"/>
        <v>9.6023783199066003E-4</v>
      </c>
      <c r="BE359" s="5">
        <f t="shared" si="546"/>
        <v>2.7415750341165332E-4</v>
      </c>
      <c r="BF359" s="5">
        <f t="shared" si="547"/>
        <v>3.9137354399530557E-5</v>
      </c>
      <c r="BG359" s="5">
        <f t="shared" si="548"/>
        <v>3.7247020182033226E-6</v>
      </c>
      <c r="BH359" s="5">
        <f t="shared" si="549"/>
        <v>2.6585991830430759E-7</v>
      </c>
      <c r="BI359" s="5">
        <f t="shared" si="550"/>
        <v>1.5181133055012575E-8</v>
      </c>
      <c r="BJ359" s="8">
        <f t="shared" si="551"/>
        <v>8.7283092563558817E-2</v>
      </c>
      <c r="BK359" s="8">
        <f t="shared" si="552"/>
        <v>0.30953144116367542</v>
      </c>
      <c r="BL359" s="8">
        <f t="shared" si="553"/>
        <v>0.53717603086602705</v>
      </c>
      <c r="BM359" s="8">
        <f t="shared" si="554"/>
        <v>0.1886771920783801</v>
      </c>
      <c r="BN359" s="8">
        <f t="shared" si="555"/>
        <v>0.81106454395639627</v>
      </c>
    </row>
    <row r="360" spans="1:66" x14ac:dyDescent="0.25">
      <c r="A360" t="s">
        <v>27</v>
      </c>
      <c r="B360" t="s">
        <v>195</v>
      </c>
      <c r="C360" t="s">
        <v>298</v>
      </c>
      <c r="D360" s="4" t="s">
        <v>499</v>
      </c>
      <c r="E360">
        <f>VLOOKUP(A360,home!$A$2:$E$405,3,FALSE)</f>
        <v>1.32085561497326</v>
      </c>
      <c r="F360">
        <f>VLOOKUP(B360,home!$B$2:$E$405,3,FALSE)</f>
        <v>1.51</v>
      </c>
      <c r="G360">
        <f>VLOOKUP(C360,away!$B$2:$E$405,4,FALSE)</f>
        <v>0.83</v>
      </c>
      <c r="H360">
        <f>VLOOKUP(A360,away!$A$2:$E$405,3,FALSE)</f>
        <v>1.0855614973262</v>
      </c>
      <c r="I360">
        <f>VLOOKUP(C360,away!$B$2:$E$405,3,FALSE)</f>
        <v>1.44</v>
      </c>
      <c r="J360">
        <f>VLOOKUP(B360,home!$B$2:$E$405,4,FALSE)</f>
        <v>1.29</v>
      </c>
      <c r="K360" s="3">
        <f t="shared" si="556"/>
        <v>1.6554283422459868</v>
      </c>
      <c r="L360" s="3">
        <f t="shared" si="557"/>
        <v>2.0165390374331493</v>
      </c>
      <c r="M360" s="5">
        <f t="shared" si="502"/>
        <v>2.5426397329487416E-2</v>
      </c>
      <c r="N360" s="5">
        <f t="shared" si="503"/>
        <v>4.209157878044114E-2</v>
      </c>
      <c r="O360" s="5">
        <f t="shared" si="504"/>
        <v>5.1273322796197354E-2</v>
      </c>
      <c r="P360" s="5">
        <f t="shared" si="505"/>
        <v>8.4879311757952353E-2</v>
      </c>
      <c r="Q360" s="5">
        <f t="shared" si="506"/>
        <v>3.4839796241511019E-2</v>
      </c>
      <c r="R360" s="5">
        <f t="shared" si="507"/>
        <v>5.1697328498721488E-2</v>
      </c>
      <c r="S360" s="5">
        <f t="shared" si="508"/>
        <v>7.0836790906162836E-2</v>
      </c>
      <c r="T360" s="5">
        <f t="shared" si="509"/>
        <v>7.0255809177223683E-2</v>
      </c>
      <c r="U360" s="5">
        <f t="shared" si="510"/>
        <v>8.5581222815184724E-2</v>
      </c>
      <c r="V360" s="5">
        <f t="shared" si="511"/>
        <v>2.627443519226285E-2</v>
      </c>
      <c r="W360" s="5">
        <f t="shared" si="512"/>
        <v>1.9224928712090854E-2</v>
      </c>
      <c r="X360" s="5">
        <f t="shared" si="513"/>
        <v>3.8767819239800605E-2</v>
      </c>
      <c r="Y360" s="5">
        <f t="shared" si="514"/>
        <v>3.9088410446604924E-2</v>
      </c>
      <c r="Z360" s="5">
        <f t="shared" si="515"/>
        <v>3.4749893682892385E-2</v>
      </c>
      <c r="AA360" s="5">
        <f t="shared" si="516"/>
        <v>5.752595889269483E-2</v>
      </c>
      <c r="AB360" s="5">
        <f t="shared" si="517"/>
        <v>4.7615051382922297E-2</v>
      </c>
      <c r="AC360" s="5">
        <f t="shared" si="518"/>
        <v>5.4818913859697805E-3</v>
      </c>
      <c r="AD360" s="5">
        <f t="shared" si="519"/>
        <v>7.9563729669134588E-3</v>
      </c>
      <c r="AE360" s="5">
        <f t="shared" si="520"/>
        <v>1.6044336684158798E-2</v>
      </c>
      <c r="AF360" s="5">
        <f t="shared" si="521"/>
        <v>1.6177015626663474E-2</v>
      </c>
      <c r="AG360" s="5">
        <f t="shared" si="522"/>
        <v>1.0873861173444327E-2</v>
      </c>
      <c r="AH360" s="5">
        <f t="shared" si="523"/>
        <v>1.7518629289551026E-2</v>
      </c>
      <c r="AI360" s="5">
        <f t="shared" si="524"/>
        <v>2.900083544322344E-2</v>
      </c>
      <c r="AJ360" s="5">
        <f t="shared" si="525"/>
        <v>2.4004402470762021E-2</v>
      </c>
      <c r="AK360" s="5">
        <f t="shared" si="526"/>
        <v>1.324585606292635E-2</v>
      </c>
      <c r="AL360" s="5">
        <f t="shared" si="527"/>
        <v>7.3199385967802398E-4</v>
      </c>
      <c r="AM360" s="5">
        <f t="shared" si="528"/>
        <v>2.6342410621816646E-3</v>
      </c>
      <c r="AN360" s="5">
        <f t="shared" si="529"/>
        <v>5.3120499358986911E-3</v>
      </c>
      <c r="AO360" s="5">
        <f t="shared" si="530"/>
        <v>5.355978032266985E-3</v>
      </c>
      <c r="AP360" s="5">
        <f t="shared" si="531"/>
        <v>3.6001795952335866E-3</v>
      </c>
      <c r="AQ360" s="5">
        <f t="shared" si="532"/>
        <v>1.8149756738897007E-3</v>
      </c>
      <c r="AR360" s="5">
        <f t="shared" si="533"/>
        <v>7.0653999689398823E-3</v>
      </c>
      <c r="AS360" s="5">
        <f t="shared" si="534"/>
        <v>1.1696263357886996E-2</v>
      </c>
      <c r="AT360" s="5">
        <f t="shared" si="535"/>
        <v>9.6811629305096746E-3</v>
      </c>
      <c r="AU360" s="5">
        <f t="shared" si="536"/>
        <v>5.3421571670223111E-3</v>
      </c>
      <c r="AV360" s="5">
        <f t="shared" si="537"/>
        <v>2.2108895957553155E-3</v>
      </c>
      <c r="AW360" s="5">
        <f t="shared" si="538"/>
        <v>6.7876893423652143E-5</v>
      </c>
      <c r="AX360" s="5">
        <f t="shared" si="539"/>
        <v>7.2679955244061764E-4</v>
      </c>
      <c r="AY360" s="5">
        <f t="shared" si="540"/>
        <v>1.4656196698854468E-3</v>
      </c>
      <c r="AZ360" s="5">
        <f t="shared" si="541"/>
        <v>1.4777396391769447E-3</v>
      </c>
      <c r="BA360" s="5">
        <f t="shared" si="542"/>
        <v>9.9330655652089513E-4</v>
      </c>
      <c r="BB360" s="5">
        <f t="shared" si="543"/>
        <v>5.0076036184067065E-4</v>
      </c>
      <c r="BC360" s="5">
        <f t="shared" si="544"/>
        <v>2.0196056361017236E-4</v>
      </c>
      <c r="BD360" s="5">
        <f t="shared" si="545"/>
        <v>2.3746091420743698E-3</v>
      </c>
      <c r="BE360" s="5">
        <f t="shared" si="546"/>
        <v>3.9309952755463388E-3</v>
      </c>
      <c r="BF360" s="5">
        <f t="shared" si="547"/>
        <v>3.2537404961872412E-3</v>
      </c>
      <c r="BG360" s="5">
        <f t="shared" si="548"/>
        <v>1.79544474523396E-3</v>
      </c>
      <c r="BH360" s="5">
        <f t="shared" si="549"/>
        <v>7.4305752954923073E-4</v>
      </c>
      <c r="BI360" s="5">
        <f t="shared" si="550"/>
        <v>2.4601569886701611E-4</v>
      </c>
      <c r="BJ360" s="8">
        <f t="shared" si="551"/>
        <v>0.31940353969179769</v>
      </c>
      <c r="BK360" s="8">
        <f t="shared" si="552"/>
        <v>0.21509644010139872</v>
      </c>
      <c r="BL360" s="8">
        <f t="shared" si="553"/>
        <v>0.42580234355975588</v>
      </c>
      <c r="BM360" s="8">
        <f t="shared" si="554"/>
        <v>0.70344673885507225</v>
      </c>
      <c r="BN360" s="8">
        <f t="shared" si="555"/>
        <v>0.29020773540431077</v>
      </c>
    </row>
    <row r="361" spans="1:66" x14ac:dyDescent="0.25">
      <c r="A361" t="s">
        <v>27</v>
      </c>
      <c r="B361" t="s">
        <v>297</v>
      </c>
      <c r="C361" t="s">
        <v>328</v>
      </c>
      <c r="D361" s="4" t="s">
        <v>499</v>
      </c>
      <c r="E361">
        <f>VLOOKUP(A361,home!$A$2:$E$405,3,FALSE)</f>
        <v>1.32085561497326</v>
      </c>
      <c r="F361">
        <f>VLOOKUP(B361,home!$B$2:$E$405,3,FALSE)</f>
        <v>0.68</v>
      </c>
      <c r="G361">
        <f>VLOOKUP(C361,away!$B$2:$E$405,4,FALSE)</f>
        <v>0.83</v>
      </c>
      <c r="H361">
        <f>VLOOKUP(A361,away!$A$2:$E$405,3,FALSE)</f>
        <v>1.0855614973262</v>
      </c>
      <c r="I361">
        <f>VLOOKUP(C361,away!$B$2:$E$405,3,FALSE)</f>
        <v>0.68</v>
      </c>
      <c r="J361">
        <f>VLOOKUP(B361,home!$B$2:$E$405,4,FALSE)</f>
        <v>1.29</v>
      </c>
      <c r="K361" s="3">
        <f t="shared" si="556"/>
        <v>0.74549090909090798</v>
      </c>
      <c r="L361" s="3">
        <f t="shared" si="557"/>
        <v>0.95225454545454269</v>
      </c>
      <c r="M361" s="5">
        <f t="shared" si="502"/>
        <v>0.18309585699853664</v>
      </c>
      <c r="N361" s="5">
        <f t="shared" si="503"/>
        <v>0.13649629688461798</v>
      </c>
      <c r="O361" s="5">
        <f t="shared" si="504"/>
        <v>0.17435386208075143</v>
      </c>
      <c r="P361" s="5">
        <f t="shared" si="505"/>
        <v>0.12997921914609017</v>
      </c>
      <c r="Q361" s="5">
        <f t="shared" si="506"/>
        <v>5.0878374226028159E-2</v>
      </c>
      <c r="R361" s="5">
        <f t="shared" si="507"/>
        <v>8.3014628841974997E-2</v>
      </c>
      <c r="S361" s="5">
        <f t="shared" si="508"/>
        <v>2.3067967903231099E-2</v>
      </c>
      <c r="T361" s="5">
        <f t="shared" si="509"/>
        <v>4.8449163122072557E-2</v>
      </c>
      <c r="U361" s="5">
        <f t="shared" si="510"/>
        <v>6.1886651123248253E-2</v>
      </c>
      <c r="V361" s="5">
        <f t="shared" si="511"/>
        <v>1.8195426304139051E-3</v>
      </c>
      <c r="W361" s="5">
        <f t="shared" si="512"/>
        <v>1.2643121818276384E-2</v>
      </c>
      <c r="X361" s="5">
        <f t="shared" si="513"/>
        <v>1.2039470220189188E-2</v>
      </c>
      <c r="Y361" s="5">
        <f t="shared" si="514"/>
        <v>5.732320121019879E-3</v>
      </c>
      <c r="Z361" s="5">
        <f t="shared" si="515"/>
        <v>2.6350352551330825E-2</v>
      </c>
      <c r="AA361" s="5">
        <f t="shared" si="516"/>
        <v>1.9643948278357543E-2</v>
      </c>
      <c r="AB361" s="5">
        <f t="shared" si="517"/>
        <v>7.3221924300837715E-3</v>
      </c>
      <c r="AC361" s="5">
        <f t="shared" si="518"/>
        <v>8.0730503061748855E-5</v>
      </c>
      <c r="AD361" s="5">
        <f t="shared" si="519"/>
        <v>2.3563330945134886E-3</v>
      </c>
      <c r="AE361" s="5">
        <f t="shared" si="520"/>
        <v>2.2438288998554378E-3</v>
      </c>
      <c r="AF361" s="5">
        <f t="shared" si="521"/>
        <v>1.0683481345548033E-3</v>
      </c>
      <c r="AG361" s="5">
        <f t="shared" si="522"/>
        <v>3.3911312241923094E-4</v>
      </c>
      <c r="AH361" s="5">
        <f t="shared" si="523"/>
        <v>6.2730607478336201E-3</v>
      </c>
      <c r="AI361" s="5">
        <f t="shared" si="524"/>
        <v>4.676509759684977E-3</v>
      </c>
      <c r="AJ361" s="5">
        <f t="shared" si="525"/>
        <v>1.7431477560600284E-3</v>
      </c>
      <c r="AK361" s="5">
        <f t="shared" si="526"/>
        <v>4.3316693511498893E-4</v>
      </c>
      <c r="AL361" s="5">
        <f t="shared" si="527"/>
        <v>2.2924140220870281E-6</v>
      </c>
      <c r="AM361" s="5">
        <f t="shared" si="528"/>
        <v>3.5132498014997071E-4</v>
      </c>
      <c r="AN361" s="5">
        <f t="shared" si="529"/>
        <v>3.3455080927953653E-4</v>
      </c>
      <c r="AO361" s="5">
        <f t="shared" si="530"/>
        <v>1.5928876441096725E-4</v>
      </c>
      <c r="AP361" s="5">
        <f t="shared" si="531"/>
        <v>5.0561149983393786E-5</v>
      </c>
      <c r="AQ361" s="5">
        <f t="shared" si="532"/>
        <v>1.2036771223773901E-5</v>
      </c>
      <c r="AR361" s="5">
        <f t="shared" si="533"/>
        <v>1.1947101222074081E-3</v>
      </c>
      <c r="AS361" s="5">
        <f t="shared" si="534"/>
        <v>8.9064553510451042E-4</v>
      </c>
      <c r="AT361" s="5">
        <f t="shared" si="535"/>
        <v>3.3198407482140982E-4</v>
      </c>
      <c r="AU361" s="5">
        <f t="shared" si="536"/>
        <v>8.2497036580772272E-5</v>
      </c>
      <c r="AV361" s="5">
        <f t="shared" si="537"/>
        <v>1.537519769947645E-5</v>
      </c>
      <c r="AW361" s="5">
        <f t="shared" si="538"/>
        <v>4.5204946717063229E-8</v>
      </c>
      <c r="AX361" s="5">
        <f t="shared" si="539"/>
        <v>4.3651596473057794E-5</v>
      </c>
      <c r="AY361" s="5">
        <f t="shared" si="540"/>
        <v>4.1567431157816762E-5</v>
      </c>
      <c r="AZ361" s="5">
        <f t="shared" si="541"/>
        <v>1.9791387631449899E-5</v>
      </c>
      <c r="BA361" s="5">
        <f t="shared" si="542"/>
        <v>6.2821462776336615E-6</v>
      </c>
      <c r="BB361" s="5">
        <f t="shared" si="543"/>
        <v>1.4955505870217471E-6</v>
      </c>
      <c r="BC361" s="5">
        <f t="shared" si="544"/>
        <v>2.8482896888973379E-7</v>
      </c>
      <c r="BD361" s="5">
        <f t="shared" si="545"/>
        <v>1.8961135739542598E-4</v>
      </c>
      <c r="BE361" s="5">
        <f t="shared" si="546"/>
        <v>1.4135354319867719E-4</v>
      </c>
      <c r="BF361" s="5">
        <f t="shared" si="547"/>
        <v>5.2688890711201391E-5</v>
      </c>
      <c r="BG361" s="5">
        <f t="shared" si="548"/>
        <v>1.309302967842834E-5</v>
      </c>
      <c r="BH361" s="5">
        <f t="shared" si="549"/>
        <v>2.4401836494314449E-6</v>
      </c>
      <c r="BI361" s="5">
        <f t="shared" si="550"/>
        <v>3.6382694543268363E-7</v>
      </c>
      <c r="BJ361" s="8">
        <f t="shared" si="551"/>
        <v>0.27326720505969071</v>
      </c>
      <c r="BK361" s="8">
        <f t="shared" si="552"/>
        <v>0.33808717702651347</v>
      </c>
      <c r="BL361" s="8">
        <f t="shared" si="553"/>
        <v>0.36226193075110169</v>
      </c>
      <c r="BM361" s="8">
        <f t="shared" si="554"/>
        <v>0.24210690498442625</v>
      </c>
      <c r="BN361" s="8">
        <f t="shared" si="555"/>
        <v>0.75781823817799931</v>
      </c>
    </row>
    <row r="362" spans="1:66" x14ac:dyDescent="0.25">
      <c r="A362" t="s">
        <v>196</v>
      </c>
      <c r="B362" t="s">
        <v>204</v>
      </c>
      <c r="C362" t="s">
        <v>306</v>
      </c>
      <c r="D362" s="4" t="s">
        <v>499</v>
      </c>
      <c r="E362">
        <f>VLOOKUP(A362,home!$A$2:$E$405,3,FALSE)</f>
        <v>1.5925925925925899</v>
      </c>
      <c r="F362">
        <f>VLOOKUP(B362,home!$B$2:$E$405,3,FALSE)</f>
        <v>0.98</v>
      </c>
      <c r="G362">
        <f>VLOOKUP(C362,away!$B$2:$E$405,4,FALSE)</f>
        <v>0.42</v>
      </c>
      <c r="H362">
        <f>VLOOKUP(A362,away!$A$2:$E$405,3,FALSE)</f>
        <v>1.55555555555556</v>
      </c>
      <c r="I362">
        <f>VLOOKUP(C362,away!$B$2:$E$405,3,FALSE)</f>
        <v>2.23</v>
      </c>
      <c r="J362">
        <f>VLOOKUP(B362,home!$B$2:$E$405,4,FALSE)</f>
        <v>1.43</v>
      </c>
      <c r="K362" s="3">
        <f t="shared" si="556"/>
        <v>0.65551111111110993</v>
      </c>
      <c r="L362" s="3">
        <f t="shared" si="557"/>
        <v>4.9605111111111251</v>
      </c>
      <c r="M362" s="5">
        <f t="shared" si="502"/>
        <v>3.6390878397147696E-3</v>
      </c>
      <c r="N362" s="5">
        <f t="shared" si="503"/>
        <v>2.3854625132423571E-3</v>
      </c>
      <c r="O362" s="5">
        <f t="shared" si="504"/>
        <v>1.8051735663214493E-2</v>
      </c>
      <c r="P362" s="5">
        <f t="shared" si="505"/>
        <v>1.183311330207778E-2</v>
      </c>
      <c r="Q362" s="5">
        <f t="shared" si="506"/>
        <v>7.8184859128469918E-4</v>
      </c>
      <c r="R362" s="5">
        <f t="shared" si="507"/>
        <v>4.477291766610824E-2</v>
      </c>
      <c r="S362" s="5">
        <f t="shared" si="508"/>
        <v>9.6193453268487959E-3</v>
      </c>
      <c r="T362" s="5">
        <f t="shared" si="509"/>
        <v>3.8783686242743307E-3</v>
      </c>
      <c r="U362" s="5">
        <f t="shared" si="510"/>
        <v>2.9349145006996851E-2</v>
      </c>
      <c r="V362" s="5">
        <f t="shared" si="511"/>
        <v>3.4754375625604254E-3</v>
      </c>
      <c r="W362" s="5">
        <f t="shared" si="512"/>
        <v>1.7083681293122977E-4</v>
      </c>
      <c r="X362" s="5">
        <f t="shared" si="513"/>
        <v>8.4743790873217787E-4</v>
      </c>
      <c r="Y362" s="5">
        <f t="shared" si="514"/>
        <v>2.1018625811213723E-3</v>
      </c>
      <c r="Z362" s="5">
        <f t="shared" si="515"/>
        <v>7.4032185186531166E-2</v>
      </c>
      <c r="AA362" s="5">
        <f t="shared" si="516"/>
        <v>4.8528919969606489E-2</v>
      </c>
      <c r="AB362" s="5">
        <f t="shared" si="517"/>
        <v>1.5905623125149444E-2</v>
      </c>
      <c r="AC362" s="5">
        <f t="shared" si="518"/>
        <v>7.0631103629972315E-4</v>
      </c>
      <c r="AD362" s="5">
        <f t="shared" si="519"/>
        <v>2.799635726580781E-5</v>
      </c>
      <c r="AE362" s="5">
        <f t="shared" si="520"/>
        <v>1.388762412876763E-4</v>
      </c>
      <c r="AF362" s="5">
        <f t="shared" si="521"/>
        <v>3.4444856898843403E-4</v>
      </c>
      <c r="AG362" s="5">
        <f t="shared" si="522"/>
        <v>5.6954698455781796E-4</v>
      </c>
      <c r="AH362" s="5">
        <f t="shared" si="523"/>
        <v>9.1809369299406085E-2</v>
      </c>
      <c r="AI362" s="5">
        <f t="shared" si="524"/>
        <v>6.0182061679863896E-2</v>
      </c>
      <c r="AJ362" s="5">
        <f t="shared" si="525"/>
        <v>1.9725005060362469E-2</v>
      </c>
      <c r="AK362" s="5">
        <f t="shared" si="526"/>
        <v>4.3099866612634893E-3</v>
      </c>
      <c r="AL362" s="5">
        <f t="shared" si="527"/>
        <v>9.1867620537543083E-5</v>
      </c>
      <c r="AM362" s="5">
        <f t="shared" si="528"/>
        <v>3.6703846516746549E-6</v>
      </c>
      <c r="AN362" s="5">
        <f t="shared" si="529"/>
        <v>1.8206983846683858E-5</v>
      </c>
      <c r="AO362" s="5">
        <f t="shared" si="530"/>
        <v>4.5157972835648046E-5</v>
      </c>
      <c r="AP362" s="5">
        <f t="shared" si="531"/>
        <v>7.4668875335495491E-5</v>
      </c>
      <c r="AQ362" s="5">
        <f t="shared" si="532"/>
        <v>9.2598946438974213E-5</v>
      </c>
      <c r="AR362" s="5">
        <f t="shared" si="533"/>
        <v>9.1084279302761667E-2</v>
      </c>
      <c r="AS362" s="5">
        <f t="shared" si="534"/>
        <v>5.9706757130507965E-2</v>
      </c>
      <c r="AT362" s="5">
        <f t="shared" si="535"/>
        <v>1.9569221353730234E-2</v>
      </c>
      <c r="AU362" s="5">
        <f t="shared" si="536"/>
        <v>4.2759473443876551E-3</v>
      </c>
      <c r="AV362" s="5">
        <f t="shared" si="537"/>
        <v>7.0073274869303771E-4</v>
      </c>
      <c r="AW362" s="5">
        <f t="shared" si="538"/>
        <v>8.297866651799938E-6</v>
      </c>
      <c r="AX362" s="5">
        <f t="shared" si="539"/>
        <v>4.0099632020406945E-7</v>
      </c>
      <c r="AY362" s="5">
        <f t="shared" si="540"/>
        <v>1.9891467018869609E-6</v>
      </c>
      <c r="AZ362" s="5">
        <f t="shared" si="541"/>
        <v>4.9335921581701598E-6</v>
      </c>
      <c r="BA362" s="5">
        <f t="shared" si="542"/>
        <v>8.1577129060979313E-6</v>
      </c>
      <c r="BB362" s="5">
        <f t="shared" si="543"/>
        <v>1.0116606377988355E-5</v>
      </c>
      <c r="BC362" s="5">
        <f t="shared" si="544"/>
        <v>1.0036707668949778E-5</v>
      </c>
      <c r="BD362" s="5">
        <f t="shared" si="545"/>
        <v>7.5304096588149738E-2</v>
      </c>
      <c r="BE362" s="5">
        <f t="shared" si="546"/>
        <v>4.936267202571637E-2</v>
      </c>
      <c r="BF362" s="5">
        <f t="shared" si="547"/>
        <v>1.6178889993495323E-2</v>
      </c>
      <c r="BG362" s="5">
        <f t="shared" si="548"/>
        <v>3.5351473853935124E-3</v>
      </c>
      <c r="BH362" s="5">
        <f t="shared" si="549"/>
        <v>5.7933209763520906E-4</v>
      </c>
      <c r="BI362" s="5">
        <f t="shared" si="550"/>
        <v>7.5951725404637188E-5</v>
      </c>
      <c r="BJ362" s="8">
        <f t="shared" si="551"/>
        <v>1.1516623108927676E-2</v>
      </c>
      <c r="BK362" s="8">
        <f t="shared" si="552"/>
        <v>2.936715183474093E-2</v>
      </c>
      <c r="BL362" s="8">
        <f t="shared" si="553"/>
        <v>0.65300779182784674</v>
      </c>
      <c r="BM362" s="8">
        <f t="shared" si="554"/>
        <v>0.6864658951023539</v>
      </c>
      <c r="BN362" s="8">
        <f t="shared" si="555"/>
        <v>8.1464165575642344E-2</v>
      </c>
    </row>
    <row r="363" spans="1:66" x14ac:dyDescent="0.25">
      <c r="A363" t="s">
        <v>196</v>
      </c>
      <c r="B363" t="s">
        <v>303</v>
      </c>
      <c r="C363" t="s">
        <v>304</v>
      </c>
      <c r="D363" s="4" t="s">
        <v>499</v>
      </c>
      <c r="E363">
        <f>VLOOKUP(A363,home!$A$2:$E$405,3,FALSE)</f>
        <v>1.5925925925925899</v>
      </c>
      <c r="F363">
        <f>VLOOKUP(B363,home!$B$2:$E$405,3,FALSE)</f>
        <v>0.88</v>
      </c>
      <c r="G363">
        <f>VLOOKUP(C363,away!$B$2:$E$405,4,FALSE)</f>
        <v>1.26</v>
      </c>
      <c r="H363">
        <f>VLOOKUP(A363,away!$A$2:$E$405,3,FALSE)</f>
        <v>1.55555555555556</v>
      </c>
      <c r="I363">
        <f>VLOOKUP(C363,away!$B$2:$E$405,3,FALSE)</f>
        <v>1.19</v>
      </c>
      <c r="J363">
        <f>VLOOKUP(B363,home!$B$2:$E$405,4,FALSE)</f>
        <v>0.96</v>
      </c>
      <c r="K363" s="3">
        <f t="shared" si="556"/>
        <v>1.7658666666666636</v>
      </c>
      <c r="L363" s="3">
        <f t="shared" si="557"/>
        <v>1.7770666666666715</v>
      </c>
      <c r="M363" s="5">
        <f t="shared" si="502"/>
        <v>2.8928346022577895E-2</v>
      </c>
      <c r="N363" s="5">
        <f t="shared" si="503"/>
        <v>5.1083601963069464E-2</v>
      </c>
      <c r="O363" s="5">
        <f t="shared" si="504"/>
        <v>5.1407599438522564E-2</v>
      </c>
      <c r="P363" s="5">
        <f t="shared" si="505"/>
        <v>9.0778966261838887E-2</v>
      </c>
      <c r="Q363" s="5">
        <f t="shared" si="506"/>
        <v>4.510341495992605E-2</v>
      </c>
      <c r="R363" s="5">
        <f t="shared" si="507"/>
        <v>4.5677365687775376E-2</v>
      </c>
      <c r="S363" s="5">
        <f t="shared" si="508"/>
        <v>7.1217524060451953E-2</v>
      </c>
      <c r="T363" s="5">
        <f t="shared" si="509"/>
        <v>8.0151775278119466E-2</v>
      </c>
      <c r="U363" s="5">
        <f t="shared" si="510"/>
        <v>8.0660137489186143E-2</v>
      </c>
      <c r="V363" s="5">
        <f t="shared" si="511"/>
        <v>2.4831673592129441E-2</v>
      </c>
      <c r="W363" s="5">
        <f t="shared" si="512"/>
        <v>2.6548872343522659E-2</v>
      </c>
      <c r="X363" s="5">
        <f t="shared" si="513"/>
        <v>4.7179116079262798E-2</v>
      </c>
      <c r="Y363" s="5">
        <f t="shared" si="514"/>
        <v>4.1920217273627755E-2</v>
      </c>
      <c r="Z363" s="5">
        <f t="shared" si="515"/>
        <v>2.7057241328296535E-2</v>
      </c>
      <c r="AA363" s="5">
        <f t="shared" si="516"/>
        <v>4.7779480553594496E-2</v>
      </c>
      <c r="AB363" s="5">
        <f t="shared" si="517"/>
        <v>4.2186096030120288E-2</v>
      </c>
      <c r="AC363" s="5">
        <f t="shared" si="518"/>
        <v>4.8702094337798622E-3</v>
      </c>
      <c r="AD363" s="5">
        <f t="shared" si="519"/>
        <v>1.1720442177253779E-2</v>
      </c>
      <c r="AE363" s="5">
        <f t="shared" si="520"/>
        <v>2.0828007111791839E-2</v>
      </c>
      <c r="AF363" s="5">
        <f t="shared" si="521"/>
        <v>1.8506378585730829E-2</v>
      </c>
      <c r="AG363" s="5">
        <f t="shared" si="522"/>
        <v>1.0962356168472054E-2</v>
      </c>
      <c r="AH363" s="5">
        <f t="shared" si="523"/>
        <v>1.2020630414117901E-2</v>
      </c>
      <c r="AI363" s="5">
        <f t="shared" si="524"/>
        <v>2.1226830560610293E-2</v>
      </c>
      <c r="AJ363" s="5">
        <f t="shared" si="525"/>
        <v>1.8741876262981485E-2</v>
      </c>
      <c r="AK363" s="5">
        <f t="shared" si="526"/>
        <v>1.1031884854530064E-2</v>
      </c>
      <c r="AL363" s="5">
        <f t="shared" si="527"/>
        <v>6.1132092036251563E-4</v>
      </c>
      <c r="AM363" s="5">
        <f t="shared" si="528"/>
        <v>4.1393476318812971E-3</v>
      </c>
      <c r="AN363" s="5">
        <f t="shared" si="529"/>
        <v>7.3558966983618777E-3</v>
      </c>
      <c r="AO363" s="5">
        <f t="shared" si="530"/>
        <v>6.5359594130511584E-3</v>
      </c>
      <c r="AP363" s="5">
        <f t="shared" si="531"/>
        <v>3.8716118692064933E-3</v>
      </c>
      <c r="AQ363" s="5">
        <f t="shared" si="532"/>
        <v>1.7200280997594754E-3</v>
      </c>
      <c r="AR363" s="5">
        <f t="shared" si="533"/>
        <v>4.2722923242496996E-3</v>
      </c>
      <c r="AS363" s="5">
        <f t="shared" si="534"/>
        <v>7.5442986056483896E-3</v>
      </c>
      <c r="AT363" s="5">
        <f t="shared" si="535"/>
        <v>6.6611127155471401E-3</v>
      </c>
      <c r="AU363" s="5">
        <f t="shared" si="536"/>
        <v>3.9208789690980536E-3</v>
      </c>
      <c r="AV363" s="5">
        <f t="shared" si="537"/>
        <v>1.7309373688911506E-3</v>
      </c>
      <c r="AW363" s="5">
        <f t="shared" si="538"/>
        <v>5.3287873156039198E-5</v>
      </c>
      <c r="AX363" s="5">
        <f t="shared" si="539"/>
        <v>1.2182560008141294E-3</v>
      </c>
      <c r="AY363" s="5">
        <f t="shared" si="540"/>
        <v>2.1649221305134348E-3</v>
      </c>
      <c r="AZ363" s="5">
        <f t="shared" si="541"/>
        <v>1.9236054770322094E-3</v>
      </c>
      <c r="BA363" s="5">
        <f t="shared" si="542"/>
        <v>1.1394583910171272E-3</v>
      </c>
      <c r="BB363" s="5">
        <f t="shared" si="543"/>
        <v>5.0622338118254352E-4</v>
      </c>
      <c r="BC363" s="5">
        <f t="shared" si="544"/>
        <v>1.7991853931735881E-4</v>
      </c>
      <c r="BD363" s="5">
        <f t="shared" si="545"/>
        <v>1.2653580466133363E-3</v>
      </c>
      <c r="BE363" s="5">
        <f t="shared" si="546"/>
        <v>2.2344535959129331E-3</v>
      </c>
      <c r="BF363" s="5">
        <f t="shared" si="547"/>
        <v>1.9728735616180554E-3</v>
      </c>
      <c r="BG363" s="5">
        <f t="shared" si="548"/>
        <v>1.1612772200030885E-3</v>
      </c>
      <c r="BH363" s="5">
        <f t="shared" si="549"/>
        <v>5.1266518339069579E-4</v>
      </c>
      <c r="BI363" s="5">
        <f t="shared" si="550"/>
        <v>1.8105967170203618E-4</v>
      </c>
      <c r="BJ363" s="8">
        <f t="shared" si="551"/>
        <v>0.38475940957291388</v>
      </c>
      <c r="BK363" s="8">
        <f t="shared" si="552"/>
        <v>0.223402962421654</v>
      </c>
      <c r="BL363" s="8">
        <f t="shared" si="553"/>
        <v>0.36218910855411313</v>
      </c>
      <c r="BM363" s="8">
        <f t="shared" si="554"/>
        <v>0.68231779328591013</v>
      </c>
      <c r="BN363" s="8">
        <f t="shared" si="555"/>
        <v>0.31297929433371019</v>
      </c>
    </row>
    <row r="364" spans="1:66" x14ac:dyDescent="0.25">
      <c r="A364" t="s">
        <v>196</v>
      </c>
      <c r="B364" t="s">
        <v>201</v>
      </c>
      <c r="C364" t="s">
        <v>199</v>
      </c>
      <c r="D364" s="4" t="s">
        <v>499</v>
      </c>
      <c r="E364">
        <f>VLOOKUP(A364,home!$A$2:$E$405,3,FALSE)</f>
        <v>1.5925925925925899</v>
      </c>
      <c r="F364">
        <f>VLOOKUP(B364,home!$B$2:$E$405,3,FALSE)</f>
        <v>0.94</v>
      </c>
      <c r="G364">
        <f>VLOOKUP(C364,away!$B$2:$E$405,4,FALSE)</f>
        <v>0.7</v>
      </c>
      <c r="H364">
        <f>VLOOKUP(A364,away!$A$2:$E$405,3,FALSE)</f>
        <v>1.55555555555556</v>
      </c>
      <c r="I364">
        <f>VLOOKUP(C364,away!$B$2:$E$405,3,FALSE)</f>
        <v>0.63</v>
      </c>
      <c r="J364">
        <f>VLOOKUP(B364,home!$B$2:$E$405,4,FALSE)</f>
        <v>0.77</v>
      </c>
      <c r="K364" s="3">
        <f t="shared" si="556"/>
        <v>1.0479259259259242</v>
      </c>
      <c r="L364" s="3">
        <f t="shared" si="557"/>
        <v>0.75460000000000227</v>
      </c>
      <c r="M364" s="5">
        <f t="shared" si="502"/>
        <v>0.16488188235897921</v>
      </c>
      <c r="N364" s="5">
        <f t="shared" si="503"/>
        <v>0.17278399923944257</v>
      </c>
      <c r="O364" s="5">
        <f t="shared" si="504"/>
        <v>0.1244198684280861</v>
      </c>
      <c r="P364" s="5">
        <f t="shared" si="505"/>
        <v>0.13038280582608378</v>
      </c>
      <c r="Q364" s="5">
        <f t="shared" si="506"/>
        <v>9.0532416194088514E-2</v>
      </c>
      <c r="R364" s="5">
        <f t="shared" si="507"/>
        <v>4.6943616357917016E-2</v>
      </c>
      <c r="S364" s="5">
        <f t="shared" si="508"/>
        <v>2.5775536723420485E-2</v>
      </c>
      <c r="T364" s="5">
        <f t="shared" si="509"/>
        <v>6.8315761260059393E-2</v>
      </c>
      <c r="U364" s="5">
        <f t="shared" si="510"/>
        <v>4.9193432638181545E-2</v>
      </c>
      <c r="V364" s="5">
        <f t="shared" si="511"/>
        <v>2.2647099794452126E-3</v>
      </c>
      <c r="W364" s="5">
        <f t="shared" si="512"/>
        <v>3.1623755355500452E-2</v>
      </c>
      <c r="X364" s="5">
        <f t="shared" si="513"/>
        <v>2.3863285791260715E-2</v>
      </c>
      <c r="Y364" s="5">
        <f t="shared" si="514"/>
        <v>9.0036177290426928E-3</v>
      </c>
      <c r="Z364" s="5">
        <f t="shared" si="515"/>
        <v>1.1807884301228099E-2</v>
      </c>
      <c r="AA364" s="5">
        <f t="shared" si="516"/>
        <v>1.2373788089590637E-2</v>
      </c>
      <c r="AB364" s="5">
        <f t="shared" si="517"/>
        <v>6.4834066704977196E-3</v>
      </c>
      <c r="AC364" s="5">
        <f t="shared" si="518"/>
        <v>1.1192832305080074E-4</v>
      </c>
      <c r="AD364" s="5">
        <f t="shared" si="519"/>
        <v>8.2848382780419273E-3</v>
      </c>
      <c r="AE364" s="5">
        <f t="shared" si="520"/>
        <v>6.2517389646104572E-3</v>
      </c>
      <c r="AF364" s="5">
        <f t="shared" si="521"/>
        <v>2.3587811113475322E-3</v>
      </c>
      <c r="AG364" s="5">
        <f t="shared" si="522"/>
        <v>5.9331207554095113E-4</v>
      </c>
      <c r="AH364" s="5">
        <f t="shared" si="523"/>
        <v>2.2275573734266869E-3</v>
      </c>
      <c r="AI364" s="5">
        <f t="shared" si="524"/>
        <v>2.3343151231012805E-3</v>
      </c>
      <c r="AJ364" s="5">
        <f t="shared" si="525"/>
        <v>1.2230946683893982E-3</v>
      </c>
      <c r="AK364" s="5">
        <f t="shared" si="526"/>
        <v>4.2723753762234054E-4</v>
      </c>
      <c r="AL364" s="5">
        <f t="shared" si="527"/>
        <v>3.5403595839593466E-6</v>
      </c>
      <c r="AM364" s="5">
        <f t="shared" si="528"/>
        <v>1.7363793647327257E-3</v>
      </c>
      <c r="AN364" s="5">
        <f t="shared" si="529"/>
        <v>1.3102718686273189E-3</v>
      </c>
      <c r="AO364" s="5">
        <f t="shared" si="530"/>
        <v>4.9436557603308882E-4</v>
      </c>
      <c r="AP364" s="5">
        <f t="shared" si="531"/>
        <v>1.2434942122485667E-4</v>
      </c>
      <c r="AQ364" s="5">
        <f t="shared" si="532"/>
        <v>2.3458518314069275E-5</v>
      </c>
      <c r="AR364" s="5">
        <f t="shared" si="533"/>
        <v>3.3618295879755673E-4</v>
      </c>
      <c r="AS364" s="5">
        <f t="shared" si="534"/>
        <v>3.5229483837844638E-4</v>
      </c>
      <c r="AT364" s="5">
        <f t="shared" si="535"/>
        <v>1.8458944735332859E-4</v>
      </c>
      <c r="AU364" s="5">
        <f t="shared" si="536"/>
        <v>6.4478689177963845E-5</v>
      </c>
      <c r="AV364" s="5">
        <f t="shared" si="537"/>
        <v>1.6892222514826904E-5</v>
      </c>
      <c r="AW364" s="5">
        <f t="shared" si="538"/>
        <v>7.7766447374613837E-8</v>
      </c>
      <c r="AX364" s="5">
        <f t="shared" si="539"/>
        <v>3.0326615892436808E-4</v>
      </c>
      <c r="AY364" s="5">
        <f t="shared" si="540"/>
        <v>2.2884464352432884E-4</v>
      </c>
      <c r="AZ364" s="5">
        <f t="shared" si="541"/>
        <v>8.6343084001729519E-5</v>
      </c>
      <c r="BA364" s="5">
        <f t="shared" si="542"/>
        <v>2.1718163729235103E-5</v>
      </c>
      <c r="BB364" s="5">
        <f t="shared" si="543"/>
        <v>4.0971315875202134E-6</v>
      </c>
      <c r="BC364" s="5">
        <f t="shared" si="544"/>
        <v>6.1833909918855264E-7</v>
      </c>
      <c r="BD364" s="5">
        <f t="shared" si="545"/>
        <v>4.2280610118106158E-5</v>
      </c>
      <c r="BE364" s="5">
        <f t="shared" si="546"/>
        <v>4.4306947506729386E-5</v>
      </c>
      <c r="BF364" s="5">
        <f t="shared" si="547"/>
        <v>2.3215199495470352E-5</v>
      </c>
      <c r="BG364" s="5">
        <f t="shared" si="548"/>
        <v>8.1092698089486068E-6</v>
      </c>
      <c r="BH364" s="5">
        <f t="shared" si="549"/>
        <v>2.1244785182814025E-6</v>
      </c>
      <c r="BI364" s="5">
        <f t="shared" si="550"/>
        <v>4.4525922367595499E-7</v>
      </c>
      <c r="BJ364" s="8">
        <f t="shared" si="551"/>
        <v>0.41794521826873365</v>
      </c>
      <c r="BK364" s="8">
        <f t="shared" si="552"/>
        <v>0.3236492482140878</v>
      </c>
      <c r="BL364" s="8">
        <f t="shared" si="553"/>
        <v>0.24670123680770609</v>
      </c>
      <c r="BM364" s="8">
        <f t="shared" si="554"/>
        <v>0.26993023231008145</v>
      </c>
      <c r="BN364" s="8">
        <f t="shared" si="555"/>
        <v>0.72994458840459719</v>
      </c>
    </row>
    <row r="365" spans="1:66" x14ac:dyDescent="0.25">
      <c r="A365" t="s">
        <v>196</v>
      </c>
      <c r="B365" t="s">
        <v>307</v>
      </c>
      <c r="C365" t="s">
        <v>205</v>
      </c>
      <c r="D365" s="4" t="s">
        <v>499</v>
      </c>
      <c r="E365">
        <f>VLOOKUP(A365,home!$A$2:$E$405,3,FALSE)</f>
        <v>1.5925925925925899</v>
      </c>
      <c r="F365">
        <f>VLOOKUP(B365,home!$B$2:$E$405,3,FALSE)</f>
        <v>1.05</v>
      </c>
      <c r="G365">
        <f>VLOOKUP(C365,away!$B$2:$E$405,4,FALSE)</f>
        <v>1.07</v>
      </c>
      <c r="H365">
        <f>VLOOKUP(A365,away!$A$2:$E$405,3,FALSE)</f>
        <v>1.55555555555556</v>
      </c>
      <c r="I365">
        <f>VLOOKUP(C365,away!$B$2:$E$405,3,FALSE)</f>
        <v>1.63</v>
      </c>
      <c r="J365">
        <f>VLOOKUP(B365,home!$B$2:$E$405,4,FALSE)</f>
        <v>0.56999999999999995</v>
      </c>
      <c r="K365" s="3">
        <f t="shared" si="556"/>
        <v>1.7892777777777749</v>
      </c>
      <c r="L365" s="3">
        <f t="shared" si="557"/>
        <v>1.4452666666666707</v>
      </c>
      <c r="M365" s="5">
        <f t="shared" si="502"/>
        <v>3.9378139784983307E-2</v>
      </c>
      <c r="N365" s="5">
        <f t="shared" si="503"/>
        <v>7.0458430447497514E-2</v>
      </c>
      <c r="O365" s="5">
        <f t="shared" si="504"/>
        <v>5.6911912826577031E-2</v>
      </c>
      <c r="P365" s="5">
        <f t="shared" si="505"/>
        <v>0.1018312209114202</v>
      </c>
      <c r="Q365" s="5">
        <f t="shared" si="506"/>
        <v>6.3034851928404148E-2</v>
      </c>
      <c r="R365" s="5">
        <f t="shared" si="507"/>
        <v>4.1126445272245571E-2</v>
      </c>
      <c r="S365" s="5">
        <f t="shared" si="508"/>
        <v>6.5833465019752332E-2</v>
      </c>
      <c r="T365" s="5">
        <f t="shared" si="509"/>
        <v>9.1102170330391821E-2</v>
      </c>
      <c r="U365" s="5">
        <f t="shared" si="510"/>
        <v>7.3586634604622836E-2</v>
      </c>
      <c r="V365" s="5">
        <f t="shared" si="511"/>
        <v>1.8916028471058676E-2</v>
      </c>
      <c r="W365" s="5">
        <f t="shared" si="512"/>
        <v>3.7595619927002014E-2</v>
      </c>
      <c r="X365" s="5">
        <f t="shared" si="513"/>
        <v>5.4335696293165266E-2</v>
      </c>
      <c r="Y365" s="5">
        <f t="shared" si="514"/>
        <v>3.9264785331317775E-2</v>
      </c>
      <c r="Z365" s="5">
        <f t="shared" si="515"/>
        <v>1.9812893490155872E-2</v>
      </c>
      <c r="AA365" s="5">
        <f t="shared" si="516"/>
        <v>3.5450770035413845E-2</v>
      </c>
      <c r="AB365" s="5">
        <f t="shared" si="517"/>
        <v>3.1715637514738111E-2</v>
      </c>
      <c r="AC365" s="5">
        <f t="shared" si="518"/>
        <v>3.0572836295101871E-3</v>
      </c>
      <c r="AD365" s="5">
        <f t="shared" si="519"/>
        <v>1.6817251819291005E-2</v>
      </c>
      <c r="AE365" s="5">
        <f t="shared" si="520"/>
        <v>2.4305413479360716E-2</v>
      </c>
      <c r="AF365" s="5">
        <f t="shared" si="521"/>
        <v>1.7563901960635418E-2</v>
      </c>
      <c r="AG365" s="5">
        <f t="shared" si="522"/>
        <v>8.4615073467692505E-3</v>
      </c>
      <c r="AH365" s="5">
        <f t="shared" si="523"/>
        <v>7.158728632884844E-3</v>
      </c>
      <c r="AI365" s="5">
        <f t="shared" si="524"/>
        <v>1.2808954059962324E-2</v>
      </c>
      <c r="AJ365" s="5">
        <f t="shared" si="525"/>
        <v>1.1459388428033498E-2</v>
      </c>
      <c r="AK365" s="5">
        <f t="shared" si="526"/>
        <v>6.8346763537347087E-3</v>
      </c>
      <c r="AL365" s="5">
        <f t="shared" si="527"/>
        <v>3.1624340445278573E-4</v>
      </c>
      <c r="AM365" s="5">
        <f t="shared" si="528"/>
        <v>6.0181469927100516E-3</v>
      </c>
      <c r="AN365" s="5">
        <f t="shared" si="529"/>
        <v>8.6978272436641045E-3</v>
      </c>
      <c r="AO365" s="5">
        <f t="shared" si="530"/>
        <v>6.2853398938464899E-3</v>
      </c>
      <c r="AP365" s="5">
        <f t="shared" si="531"/>
        <v>3.0279974124155207E-3</v>
      </c>
      <c r="AQ365" s="5">
        <f t="shared" si="532"/>
        <v>1.0940659317292718E-3</v>
      </c>
      <c r="AR365" s="5">
        <f t="shared" si="533"/>
        <v>2.0692543737641446E-3</v>
      </c>
      <c r="AS365" s="5">
        <f t="shared" si="534"/>
        <v>3.7024708675456501E-3</v>
      </c>
      <c r="AT365" s="5">
        <f t="shared" si="535"/>
        <v>3.3123744230845161E-3</v>
      </c>
      <c r="AU365" s="5">
        <f t="shared" si="536"/>
        <v>1.9755859823015337E-3</v>
      </c>
      <c r="AV365" s="5">
        <f t="shared" si="537"/>
        <v>8.8371802405535311E-4</v>
      </c>
      <c r="AW365" s="5">
        <f t="shared" si="538"/>
        <v>2.2716673201914072E-5</v>
      </c>
      <c r="AX365" s="5">
        <f t="shared" si="539"/>
        <v>1.7946894462427059E-3</v>
      </c>
      <c r="AY365" s="5">
        <f t="shared" si="540"/>
        <v>2.5938048336730489E-3</v>
      </c>
      <c r="AZ365" s="5">
        <f t="shared" si="541"/>
        <v>1.8743698329732729E-3</v>
      </c>
      <c r="BA365" s="5">
        <f t="shared" si="542"/>
        <v>9.0298808020061554E-4</v>
      </c>
      <c r="BB365" s="5">
        <f t="shared" si="543"/>
        <v>3.2626464317782019E-4</v>
      </c>
      <c r="BC365" s="5">
        <f t="shared" si="544"/>
        <v>9.4307882659359709E-5</v>
      </c>
      <c r="BD365" s="5">
        <f t="shared" si="545"/>
        <v>4.9843739520925617E-4</v>
      </c>
      <c r="BE365" s="5">
        <f t="shared" si="546"/>
        <v>8.9184295486136045E-4</v>
      </c>
      <c r="BF365" s="5">
        <f t="shared" si="547"/>
        <v>7.9787739020054983E-4</v>
      </c>
      <c r="BG365" s="5">
        <f t="shared" si="548"/>
        <v>4.7587476122572345E-4</v>
      </c>
      <c r="BH365" s="5">
        <f t="shared" si="549"/>
        <v>2.1286803381662299E-4</v>
      </c>
      <c r="BI365" s="5">
        <f t="shared" si="550"/>
        <v>7.6176008501466292E-5</v>
      </c>
      <c r="BJ365" s="8">
        <f t="shared" si="551"/>
        <v>0.45564943105712713</v>
      </c>
      <c r="BK365" s="8">
        <f t="shared" si="552"/>
        <v>0.23192618605485055</v>
      </c>
      <c r="BL365" s="8">
        <f t="shared" si="553"/>
        <v>0.29194962794277896</v>
      </c>
      <c r="BM365" s="8">
        <f t="shared" si="554"/>
        <v>0.62402604921331351</v>
      </c>
      <c r="BN365" s="8">
        <f t="shared" si="555"/>
        <v>0.37274100117112774</v>
      </c>
    </row>
    <row r="366" spans="1:66" x14ac:dyDescent="0.25">
      <c r="A366" t="s">
        <v>32</v>
      </c>
      <c r="B366" t="s">
        <v>313</v>
      </c>
      <c r="C366" t="s">
        <v>207</v>
      </c>
      <c r="D366" s="4" t="s">
        <v>499</v>
      </c>
      <c r="E366">
        <f>VLOOKUP(A366,home!$A$2:$E$405,3,FALSE)</f>
        <v>1.2734375</v>
      </c>
      <c r="F366">
        <f>VLOOKUP(B366,home!$B$2:$E$405,3,FALSE)</f>
        <v>0.56000000000000005</v>
      </c>
      <c r="G366">
        <f>VLOOKUP(C366,away!$B$2:$E$405,4,FALSE)</f>
        <v>0.59</v>
      </c>
      <c r="H366">
        <f>VLOOKUP(A366,away!$A$2:$E$405,3,FALSE)</f>
        <v>1.1484375</v>
      </c>
      <c r="I366">
        <f>VLOOKUP(C366,away!$B$2:$E$405,3,FALSE)</f>
        <v>0.98</v>
      </c>
      <c r="J366">
        <f>VLOOKUP(B366,home!$B$2:$E$405,4,FALSE)</f>
        <v>1</v>
      </c>
      <c r="K366" s="3">
        <f t="shared" si="556"/>
        <v>0.42074375000000003</v>
      </c>
      <c r="L366" s="3">
        <f t="shared" si="557"/>
        <v>1.12546875</v>
      </c>
      <c r="M366" s="5">
        <f t="shared" si="502"/>
        <v>0.21305338731659326</v>
      </c>
      <c r="N366" s="5">
        <f t="shared" si="503"/>
        <v>8.9640881129785896E-2</v>
      </c>
      <c r="O366" s="5">
        <f t="shared" si="504"/>
        <v>0.23978492950647207</v>
      </c>
      <c r="P366" s="5">
        <f t="shared" si="505"/>
        <v>0.10088801043403872</v>
      </c>
      <c r="Q366" s="5">
        <f t="shared" si="506"/>
        <v>1.8857920239925177E-2</v>
      </c>
      <c r="R366" s="5">
        <f t="shared" si="507"/>
        <v>0.13493522244024367</v>
      </c>
      <c r="S366" s="5">
        <f t="shared" si="508"/>
        <v>1.1943474329997173E-2</v>
      </c>
      <c r="T366" s="5">
        <f t="shared" si="509"/>
        <v>2.1223999920028287E-2</v>
      </c>
      <c r="U366" s="5">
        <f t="shared" si="510"/>
        <v>5.6773151496592282E-2</v>
      </c>
      <c r="V366" s="5">
        <f t="shared" si="511"/>
        <v>6.2840449835905362E-4</v>
      </c>
      <c r="W366" s="5">
        <f t="shared" si="512"/>
        <v>2.6447840263156734E-3</v>
      </c>
      <c r="X366" s="5">
        <f t="shared" si="513"/>
        <v>2.9766217721174681E-3</v>
      </c>
      <c r="Y366" s="5">
        <f t="shared" si="514"/>
        <v>1.6750473925439165E-3</v>
      </c>
      <c r="Z366" s="5">
        <f t="shared" si="515"/>
        <v>5.0621792043597659E-2</v>
      </c>
      <c r="AA366" s="5">
        <f t="shared" si="516"/>
        <v>2.1298802616143447E-2</v>
      </c>
      <c r="AB366" s="5">
        <f t="shared" si="517"/>
        <v>4.4806690416130017E-3</v>
      </c>
      <c r="AC366" s="5">
        <f t="shared" si="518"/>
        <v>1.8598178719941018E-5</v>
      </c>
      <c r="AD366" s="5">
        <f t="shared" si="519"/>
        <v>2.7819408729303879E-4</v>
      </c>
      <c r="AE366" s="5">
        <f t="shared" si="520"/>
        <v>3.1309875168308718E-4</v>
      </c>
      <c r="AF366" s="5">
        <f t="shared" si="521"/>
        <v>1.7619143034166234E-4</v>
      </c>
      <c r="AG366" s="5">
        <f t="shared" si="522"/>
        <v>6.6099316289114262E-5</v>
      </c>
      <c r="AH366" s="5">
        <f t="shared" si="523"/>
        <v>1.4243311253516952E-2</v>
      </c>
      <c r="AI366" s="5">
        <f t="shared" si="524"/>
        <v>5.9927841892219239E-3</v>
      </c>
      <c r="AJ366" s="5">
        <f t="shared" si="525"/>
        <v>1.2607132463569707E-3</v>
      </c>
      <c r="AK366" s="5">
        <f t="shared" si="526"/>
        <v>1.7681240631563529E-4</v>
      </c>
      <c r="AL366" s="5">
        <f t="shared" si="527"/>
        <v>3.5227475561575198E-7</v>
      </c>
      <c r="AM366" s="5">
        <f t="shared" si="528"/>
        <v>2.3409684703100105E-5</v>
      </c>
      <c r="AN366" s="5">
        <f t="shared" si="529"/>
        <v>2.6346868580692195E-5</v>
      </c>
      <c r="AO366" s="5">
        <f t="shared" si="530"/>
        <v>1.4826288623962966E-5</v>
      </c>
      <c r="AP366" s="5">
        <f t="shared" si="531"/>
        <v>5.5621748415836061E-6</v>
      </c>
      <c r="AQ366" s="5">
        <f t="shared" si="532"/>
        <v>1.5650134915596374E-6</v>
      </c>
      <c r="AR366" s="5">
        <f t="shared" si="533"/>
        <v>3.20608034247133E-3</v>
      </c>
      <c r="AS366" s="5">
        <f t="shared" si="534"/>
        <v>1.3489382660926718E-3</v>
      </c>
      <c r="AT366" s="5">
        <f t="shared" si="535"/>
        <v>2.8377867229716427E-4</v>
      </c>
      <c r="AU366" s="5">
        <f t="shared" si="536"/>
        <v>3.9799367584110018E-5</v>
      </c>
      <c r="AV366" s="5">
        <f t="shared" si="537"/>
        <v>4.1863337912417215E-6</v>
      </c>
      <c r="AW366" s="5">
        <f t="shared" si="538"/>
        <v>4.6337237174630267E-9</v>
      </c>
      <c r="AX366" s="5">
        <f t="shared" si="539"/>
        <v>1.641579754716662E-6</v>
      </c>
      <c r="AY366" s="5">
        <f t="shared" si="540"/>
        <v>1.8475467145662679E-6</v>
      </c>
      <c r="AZ366" s="5">
        <f t="shared" si="541"/>
        <v>1.0396780457047526E-6</v>
      </c>
      <c r="BA366" s="5">
        <f t="shared" si="542"/>
        <v>3.9004171683392357E-7</v>
      </c>
      <c r="BB366" s="5">
        <f t="shared" si="543"/>
        <v>1.0974494087323249E-7</v>
      </c>
      <c r="BC366" s="5">
        <f t="shared" si="544"/>
        <v>2.4702900284684165E-8</v>
      </c>
      <c r="BD366" s="5">
        <f t="shared" si="545"/>
        <v>6.0139053924013056E-4</v>
      </c>
      <c r="BE366" s="5">
        <f t="shared" si="546"/>
        <v>2.5303131069441472E-4</v>
      </c>
      <c r="BF366" s="5">
        <f t="shared" si="547"/>
        <v>5.3230671264491573E-5</v>
      </c>
      <c r="BG366" s="5">
        <f t="shared" si="548"/>
        <v>7.4654907476131438E-6</v>
      </c>
      <c r="BH366" s="5">
        <f t="shared" si="549"/>
        <v>7.8526464318526441E-7</v>
      </c>
      <c r="BI366" s="5">
        <f t="shared" si="550"/>
        <v>6.6079038143236049E-8</v>
      </c>
      <c r="BJ366" s="8">
        <f t="shared" si="551"/>
        <v>0.13792960139063723</v>
      </c>
      <c r="BK366" s="8">
        <f t="shared" si="552"/>
        <v>0.32653407457917832</v>
      </c>
      <c r="BL366" s="8">
        <f t="shared" si="553"/>
        <v>0.48474514853434042</v>
      </c>
      <c r="BM366" s="8">
        <f t="shared" si="554"/>
        <v>0.20266842256770393</v>
      </c>
      <c r="BN366" s="8">
        <f t="shared" si="555"/>
        <v>0.79716035106705874</v>
      </c>
    </row>
    <row r="367" spans="1:66" x14ac:dyDescent="0.25">
      <c r="A367" t="s">
        <v>32</v>
      </c>
      <c r="B367" t="s">
        <v>309</v>
      </c>
      <c r="C367" t="s">
        <v>330</v>
      </c>
      <c r="D367" s="4" t="s">
        <v>499</v>
      </c>
      <c r="E367">
        <f>VLOOKUP(A367,home!$A$2:$E$405,3,FALSE)</f>
        <v>1.2734375</v>
      </c>
      <c r="F367">
        <f>VLOOKUP(B367,home!$B$2:$E$405,3,FALSE)</f>
        <v>1.08</v>
      </c>
      <c r="G367">
        <f>VLOOKUP(C367,away!$B$2:$E$405,4,FALSE)</f>
        <v>1.37</v>
      </c>
      <c r="H367">
        <f>VLOOKUP(A367,away!$A$2:$E$405,3,FALSE)</f>
        <v>1.1484375</v>
      </c>
      <c r="I367">
        <f>VLOOKUP(C367,away!$B$2:$E$405,3,FALSE)</f>
        <v>0.59</v>
      </c>
      <c r="J367">
        <f>VLOOKUP(B367,home!$B$2:$E$405,4,FALSE)</f>
        <v>0.87</v>
      </c>
      <c r="K367" s="3">
        <f t="shared" si="556"/>
        <v>1.8841781250000003</v>
      </c>
      <c r="L367" s="3">
        <f t="shared" si="557"/>
        <v>0.5894929687499999</v>
      </c>
      <c r="M367" s="5">
        <f t="shared" si="502"/>
        <v>8.4274909329588629E-2</v>
      </c>
      <c r="N367" s="5">
        <f t="shared" si="503"/>
        <v>0.1587889406451693</v>
      </c>
      <c r="O367" s="5">
        <f t="shared" si="504"/>
        <v>4.9679466491836258E-2</v>
      </c>
      <c r="P367" s="5">
        <f t="shared" si="505"/>
        <v>9.3604964025588364E-2</v>
      </c>
      <c r="Q367" s="5">
        <f t="shared" si="506"/>
        <v>0.14959332422777577</v>
      </c>
      <c r="R367" s="5">
        <f t="shared" si="507"/>
        <v>1.4642848094094349E-2</v>
      </c>
      <c r="S367" s="5">
        <f t="shared" si="508"/>
        <v>2.5991986701418585E-2</v>
      </c>
      <c r="T367" s="5">
        <f t="shared" si="509"/>
        <v>8.8184212804212819E-2</v>
      </c>
      <c r="U367" s="5">
        <f t="shared" si="510"/>
        <v>2.7589734066590516E-2</v>
      </c>
      <c r="V367" s="5">
        <f t="shared" si="511"/>
        <v>3.2077281357383233E-3</v>
      </c>
      <c r="W367" s="5">
        <f t="shared" si="512"/>
        <v>9.3953489718669195E-2</v>
      </c>
      <c r="X367" s="5">
        <f t="shared" si="513"/>
        <v>5.5384921578680892E-2</v>
      </c>
      <c r="Y367" s="5">
        <f t="shared" si="514"/>
        <v>1.6324510922701266E-2</v>
      </c>
      <c r="Z367" s="5">
        <f t="shared" si="515"/>
        <v>2.8772853313143187E-3</v>
      </c>
      <c r="AA367" s="5">
        <f t="shared" si="516"/>
        <v>5.4213180806458169E-3</v>
      </c>
      <c r="AB367" s="5">
        <f t="shared" si="517"/>
        <v>5.1073644681099203E-3</v>
      </c>
      <c r="AC367" s="5">
        <f t="shared" si="518"/>
        <v>2.2267843354729778E-4</v>
      </c>
      <c r="AD367" s="5">
        <f t="shared" si="519"/>
        <v>4.4256277523832259E-2</v>
      </c>
      <c r="AE367" s="5">
        <f t="shared" si="520"/>
        <v>2.608876442334777E-2</v>
      </c>
      <c r="AF367" s="5">
        <f t="shared" si="521"/>
        <v>7.6895715954693284E-3</v>
      </c>
      <c r="AG367" s="5">
        <f t="shared" si="522"/>
        <v>1.5109827960762959E-3</v>
      </c>
      <c r="AH367" s="5">
        <f t="shared" si="523"/>
        <v>4.2403486797432609E-4</v>
      </c>
      <c r="AI367" s="5">
        <f t="shared" si="524"/>
        <v>7.9895722247448826E-4</v>
      </c>
      <c r="AJ367" s="5">
        <f t="shared" si="525"/>
        <v>7.5268886069859502E-4</v>
      </c>
      <c r="AK367" s="5">
        <f t="shared" si="526"/>
        <v>4.7273329541982156E-4</v>
      </c>
      <c r="AL367" s="5">
        <f t="shared" si="527"/>
        <v>9.8932443486597768E-6</v>
      </c>
      <c r="AM367" s="5">
        <f t="shared" si="528"/>
        <v>1.6677342000866787E-2</v>
      </c>
      <c r="AN367" s="5">
        <f t="shared" si="529"/>
        <v>9.8311758469500233E-3</v>
      </c>
      <c r="AO367" s="5">
        <f t="shared" si="530"/>
        <v>2.8977045181609322E-3</v>
      </c>
      <c r="AP367" s="5">
        <f t="shared" si="531"/>
        <v>5.6939214632365865E-4</v>
      </c>
      <c r="AQ367" s="5">
        <f t="shared" si="532"/>
        <v>8.3913166679816943E-5</v>
      </c>
      <c r="AR367" s="5">
        <f t="shared" si="533"/>
        <v>4.999311463513997E-5</v>
      </c>
      <c r="AS367" s="5">
        <f t="shared" si="534"/>
        <v>9.4195932996148088E-5</v>
      </c>
      <c r="AT367" s="5">
        <f t="shared" si="535"/>
        <v>8.8740958207654018E-5</v>
      </c>
      <c r="AU367" s="5">
        <f t="shared" si="536"/>
        <v>5.5734590748800293E-5</v>
      </c>
      <c r="AV367" s="5">
        <f t="shared" si="537"/>
        <v>2.6253474173679238E-5</v>
      </c>
      <c r="AW367" s="5">
        <f t="shared" si="538"/>
        <v>3.0523675061358491E-7</v>
      </c>
      <c r="AX367" s="5">
        <f t="shared" si="539"/>
        <v>5.2371804968628149E-3</v>
      </c>
      <c r="AY367" s="5">
        <f t="shared" si="540"/>
        <v>3.0872810789752598E-3</v>
      </c>
      <c r="AZ367" s="5">
        <f t="shared" si="541"/>
        <v>9.0996524430541443E-4</v>
      </c>
      <c r="BA367" s="5">
        <f t="shared" si="542"/>
        <v>1.788060377749726E-4</v>
      </c>
      <c r="BB367" s="5">
        <f t="shared" si="543"/>
        <v>2.6351225509598295E-5</v>
      </c>
      <c r="BC367" s="5">
        <f t="shared" si="544"/>
        <v>3.106772431170767E-6</v>
      </c>
      <c r="BD367" s="5">
        <f t="shared" si="545"/>
        <v>4.9117649272212862E-6</v>
      </c>
      <c r="BE367" s="5">
        <f t="shared" si="546"/>
        <v>9.2546400310125652E-6</v>
      </c>
      <c r="BF367" s="5">
        <f t="shared" si="547"/>
        <v>8.7186951505916022E-6</v>
      </c>
      <c r="BG367" s="5">
        <f t="shared" si="548"/>
        <v>5.4758582270960914E-6</v>
      </c>
      <c r="BH367" s="5">
        <f t="shared" si="549"/>
        <v>2.5793730717739366E-6</v>
      </c>
      <c r="BI367" s="5">
        <f t="shared" si="550"/>
        <v>9.7199966361010144E-7</v>
      </c>
      <c r="BJ367" s="8">
        <f t="shared" si="551"/>
        <v>0.68127721477077541</v>
      </c>
      <c r="BK367" s="8">
        <f t="shared" si="552"/>
        <v>0.21039944094920512</v>
      </c>
      <c r="BL367" s="8">
        <f t="shared" si="553"/>
        <v>0.10523597584967678</v>
      </c>
      <c r="BM367" s="8">
        <f t="shared" si="554"/>
        <v>0.44611848824469436</v>
      </c>
      <c r="BN367" s="8">
        <f t="shared" si="555"/>
        <v>0.55058445281405266</v>
      </c>
    </row>
    <row r="368" spans="1:66" x14ac:dyDescent="0.25">
      <c r="A368" t="s">
        <v>32</v>
      </c>
      <c r="B368" t="s">
        <v>311</v>
      </c>
      <c r="C368" t="s">
        <v>209</v>
      </c>
      <c r="D368" s="4" t="s">
        <v>499</v>
      </c>
      <c r="E368">
        <f>VLOOKUP(A368,home!$A$2:$E$405,3,FALSE)</f>
        <v>1.2734375</v>
      </c>
      <c r="F368">
        <f>VLOOKUP(B368,home!$B$2:$E$405,3,FALSE)</f>
        <v>0.88</v>
      </c>
      <c r="G368">
        <f>VLOOKUP(C368,away!$B$2:$E$405,4,FALSE)</f>
        <v>0.34</v>
      </c>
      <c r="H368">
        <f>VLOOKUP(A368,away!$A$2:$E$405,3,FALSE)</f>
        <v>1.1484375</v>
      </c>
      <c r="I368">
        <f>VLOOKUP(C368,away!$B$2:$E$405,3,FALSE)</f>
        <v>1.35</v>
      </c>
      <c r="J368">
        <f>VLOOKUP(B368,home!$B$2:$E$405,4,FALSE)</f>
        <v>1.85</v>
      </c>
      <c r="K368" s="3">
        <f t="shared" si="556"/>
        <v>0.38101250000000003</v>
      </c>
      <c r="L368" s="3">
        <f t="shared" si="557"/>
        <v>2.8682226562500004</v>
      </c>
      <c r="M368" s="5">
        <f t="shared" si="502"/>
        <v>3.8803875386318888E-2</v>
      </c>
      <c r="N368" s="5">
        <f t="shared" si="503"/>
        <v>1.4784761570629823E-2</v>
      </c>
      <c r="O368" s="5">
        <f t="shared" si="504"/>
        <v>0.11129815453334159</v>
      </c>
      <c r="P368" s="5">
        <f t="shared" si="505"/>
        <v>4.2405988104134804E-2</v>
      </c>
      <c r="Q368" s="5">
        <f t="shared" si="506"/>
        <v>2.8165894839647983E-3</v>
      </c>
      <c r="R368" s="5">
        <f t="shared" si="507"/>
        <v>0.15961394421567199</v>
      </c>
      <c r="S368" s="5">
        <f t="shared" si="508"/>
        <v>1.1585620052024749E-2</v>
      </c>
      <c r="T368" s="5">
        <f t="shared" si="509"/>
        <v>8.0786057712633336E-3</v>
      </c>
      <c r="U368" s="5">
        <f t="shared" si="510"/>
        <v>6.0814907920473719E-2</v>
      </c>
      <c r="V368" s="5">
        <f t="shared" si="511"/>
        <v>1.4067886582460189E-3</v>
      </c>
      <c r="W368" s="5">
        <f t="shared" si="512"/>
        <v>3.5771860025304603E-4</v>
      </c>
      <c r="X368" s="5">
        <f t="shared" si="513"/>
        <v>1.0260165938078239E-3</v>
      </c>
      <c r="Y368" s="5">
        <f t="shared" si="514"/>
        <v>1.4714220200240271E-3</v>
      </c>
      <c r="Z368" s="5">
        <f t="shared" si="515"/>
        <v>0.15260277701760469</v>
      </c>
      <c r="AA368" s="5">
        <f t="shared" si="516"/>
        <v>5.8143565578420105E-2</v>
      </c>
      <c r="AB368" s="5">
        <f t="shared" si="517"/>
        <v>1.1076712639973898E-2</v>
      </c>
      <c r="AC368" s="5">
        <f t="shared" si="518"/>
        <v>9.6086187450180352E-5</v>
      </c>
      <c r="AD368" s="5">
        <f t="shared" si="519"/>
        <v>3.407381454472841E-5</v>
      </c>
      <c r="AE368" s="5">
        <f t="shared" si="520"/>
        <v>9.773128686205084E-5</v>
      </c>
      <c r="AF368" s="5">
        <f t="shared" si="521"/>
        <v>1.401575456011011E-4</v>
      </c>
      <c r="AG368" s="5">
        <f t="shared" si="522"/>
        <v>1.3400101591249026E-4</v>
      </c>
      <c r="AH368" s="5">
        <f t="shared" si="523"/>
        <v>0.10942468561214018</v>
      </c>
      <c r="AI368" s="5">
        <f t="shared" si="524"/>
        <v>4.1692173026795558E-2</v>
      </c>
      <c r="AJ368" s="5">
        <f t="shared" si="525"/>
        <v>7.9426195376859719E-3</v>
      </c>
      <c r="AK368" s="5">
        <f t="shared" si="526"/>
        <v>1.0087457755341925E-3</v>
      </c>
      <c r="AL368" s="5">
        <f t="shared" si="527"/>
        <v>4.200229674400627E-6</v>
      </c>
      <c r="AM368" s="5">
        <f t="shared" si="528"/>
        <v>2.5965098528446691E-6</v>
      </c>
      <c r="AN368" s="5">
        <f t="shared" si="529"/>
        <v>7.4473683871054359E-6</v>
      </c>
      <c r="AO368" s="5">
        <f t="shared" si="530"/>
        <v>1.0680355368667916E-5</v>
      </c>
      <c r="AP368" s="5">
        <f t="shared" si="531"/>
        <v>1.0211212415071548E-5</v>
      </c>
      <c r="AQ368" s="5">
        <f t="shared" si="532"/>
        <v>7.3220076991723742E-6</v>
      </c>
      <c r="AR368" s="5">
        <f t="shared" si="533"/>
        <v>6.2770872485154755E-2</v>
      </c>
      <c r="AS368" s="5">
        <f t="shared" si="534"/>
        <v>2.3916487052750023E-2</v>
      </c>
      <c r="AT368" s="5">
        <f t="shared" si="535"/>
        <v>4.5562402615929604E-3</v>
      </c>
      <c r="AU368" s="5">
        <f t="shared" si="536"/>
        <v>5.786614975567295E-4</v>
      </c>
      <c r="AV368" s="5">
        <f t="shared" si="537"/>
        <v>5.5119315959458323E-5</v>
      </c>
      <c r="AW368" s="5">
        <f t="shared" si="538"/>
        <v>1.2750365197205205E-7</v>
      </c>
      <c r="AX368" s="5">
        <f t="shared" si="539"/>
        <v>1.6488378505116317E-7</v>
      </c>
      <c r="AY368" s="5">
        <f t="shared" si="540"/>
        <v>4.7292340793200142E-7</v>
      </c>
      <c r="AZ368" s="5">
        <f t="shared" si="541"/>
        <v>6.7822481665076371E-7</v>
      </c>
      <c r="BA368" s="5">
        <f t="shared" si="542"/>
        <v>6.4843326171624096E-7</v>
      </c>
      <c r="BB368" s="5">
        <f t="shared" si="543"/>
        <v>4.6496274308015213E-7</v>
      </c>
      <c r="BC368" s="5">
        <f t="shared" si="544"/>
        <v>2.6672333480292801E-7</v>
      </c>
      <c r="BD368" s="5">
        <f t="shared" si="545"/>
        <v>3.000680643575011E-2</v>
      </c>
      <c r="BE368" s="5">
        <f t="shared" si="546"/>
        <v>1.1432968337101237E-2</v>
      </c>
      <c r="BF368" s="5">
        <f t="shared" si="547"/>
        <v>2.1780519242698931E-3</v>
      </c>
      <c r="BG368" s="5">
        <f t="shared" si="548"/>
        <v>2.7662166959862764E-4</v>
      </c>
      <c r="BH368" s="5">
        <f t="shared" si="549"/>
        <v>2.634907847198677E-5</v>
      </c>
      <c r="BI368" s="5">
        <f t="shared" si="550"/>
        <v>2.0078656522615733E-6</v>
      </c>
      <c r="BJ368" s="8">
        <f t="shared" si="551"/>
        <v>2.8982031307935325E-2</v>
      </c>
      <c r="BK368" s="8">
        <f t="shared" si="552"/>
        <v>9.4303031541256979E-2</v>
      </c>
      <c r="BL368" s="8">
        <f t="shared" si="553"/>
        <v>0.69681569476389538</v>
      </c>
      <c r="BM368" s="8">
        <f t="shared" si="554"/>
        <v>0.60297987591687441</v>
      </c>
      <c r="BN368" s="8">
        <f t="shared" si="555"/>
        <v>0.36972331329406188</v>
      </c>
    </row>
    <row r="369" spans="1:66" x14ac:dyDescent="0.25">
      <c r="A369" t="s">
        <v>340</v>
      </c>
      <c r="B369" t="s">
        <v>405</v>
      </c>
      <c r="C369" t="s">
        <v>387</v>
      </c>
      <c r="D369" s="4" t="s">
        <v>499</v>
      </c>
      <c r="E369">
        <f>VLOOKUP(A369,home!$A$2:$E$405,3,FALSE)</f>
        <v>1.3350515463917501</v>
      </c>
      <c r="F369">
        <f>VLOOKUP(B369,home!$B$2:$E$405,3,FALSE)</f>
        <v>0.82</v>
      </c>
      <c r="G369">
        <f>VLOOKUP(C369,away!$B$2:$E$405,4,FALSE)</f>
        <v>1.57</v>
      </c>
      <c r="H369">
        <f>VLOOKUP(A369,away!$A$2:$E$405,3,FALSE)</f>
        <v>1.1340206185567001</v>
      </c>
      <c r="I369">
        <f>VLOOKUP(C369,away!$B$2:$E$405,3,FALSE)</f>
        <v>0.6</v>
      </c>
      <c r="J369">
        <f>VLOOKUP(B369,home!$B$2:$E$405,4,FALSE)</f>
        <v>1.23</v>
      </c>
      <c r="K369" s="3">
        <f t="shared" si="556"/>
        <v>1.7187453608247392</v>
      </c>
      <c r="L369" s="3">
        <f t="shared" si="557"/>
        <v>0.83690721649484467</v>
      </c>
      <c r="M369" s="5">
        <f t="shared" si="502"/>
        <v>7.7641548418046061E-2</v>
      </c>
      <c r="N369" s="5">
        <f t="shared" si="503"/>
        <v>0.13344605115076605</v>
      </c>
      <c r="O369" s="5">
        <f t="shared" si="504"/>
        <v>6.4978772170896634E-2</v>
      </c>
      <c r="P369" s="5">
        <f t="shared" si="505"/>
        <v>0.11168196322081625</v>
      </c>
      <c r="Q369" s="5">
        <f t="shared" si="506"/>
        <v>0.11467989066788001</v>
      </c>
      <c r="R369" s="5">
        <f t="shared" si="507"/>
        <v>2.7190601674398889E-2</v>
      </c>
      <c r="S369" s="5">
        <f t="shared" si="508"/>
        <v>4.016168263961592E-2</v>
      </c>
      <c r="T369" s="5">
        <f t="shared" si="509"/>
        <v>9.5976428086788551E-2</v>
      </c>
      <c r="U369" s="5">
        <f t="shared" si="510"/>
        <v>4.6733720485906474E-2</v>
      </c>
      <c r="V369" s="5">
        <f t="shared" si="511"/>
        <v>6.4188650061050775E-3</v>
      </c>
      <c r="W369" s="5">
        <f t="shared" si="512"/>
        <v>6.5701843355102346E-2</v>
      </c>
      <c r="X369" s="5">
        <f t="shared" si="513"/>
        <v>5.4986346840899009E-2</v>
      </c>
      <c r="Y369" s="5">
        <f t="shared" si="514"/>
        <v>2.3009235239918442E-2</v>
      </c>
      <c r="Z369" s="5">
        <f t="shared" si="515"/>
        <v>7.5853369207137455E-3</v>
      </c>
      <c r="AA369" s="5">
        <f t="shared" si="516"/>
        <v>1.3037262642769363E-2</v>
      </c>
      <c r="AB369" s="5">
        <f t="shared" si="517"/>
        <v>1.1203867342556762E-2</v>
      </c>
      <c r="AC369" s="5">
        <f t="shared" si="518"/>
        <v>5.7706815820389944E-4</v>
      </c>
      <c r="AD369" s="5">
        <f t="shared" si="519"/>
        <v>2.8231184616053968E-2</v>
      </c>
      <c r="AE369" s="5">
        <f t="shared" si="520"/>
        <v>2.3626882135373801E-2</v>
      </c>
      <c r="AF369" s="5">
        <f t="shared" si="521"/>
        <v>9.8867540811837309E-3</v>
      </c>
      <c r="AG369" s="5">
        <f t="shared" si="522"/>
        <v>2.7580986127508406E-3</v>
      </c>
      <c r="AH369" s="5">
        <f t="shared" si="523"/>
        <v>1.587055802122529E-3</v>
      </c>
      <c r="AI369" s="5">
        <f t="shared" si="524"/>
        <v>2.7277447972680817E-3</v>
      </c>
      <c r="AJ369" s="5">
        <f t="shared" si="525"/>
        <v>2.3441493579091674E-3</v>
      </c>
      <c r="AK369" s="5">
        <f t="shared" si="526"/>
        <v>1.3429986113288909E-3</v>
      </c>
      <c r="AL369" s="5">
        <f t="shared" si="527"/>
        <v>3.3202895168150765E-5</v>
      </c>
      <c r="AM369" s="5">
        <f t="shared" si="528"/>
        <v>9.7044435178859009E-3</v>
      </c>
      <c r="AN369" s="5">
        <f t="shared" si="529"/>
        <v>8.1217188121853277E-3</v>
      </c>
      <c r="AO369" s="5">
        <f t="shared" si="530"/>
        <v>3.398562542129919E-3</v>
      </c>
      <c r="AP369" s="5">
        <f t="shared" si="531"/>
        <v>9.480938390725313E-4</v>
      </c>
      <c r="AQ369" s="5">
        <f t="shared" si="532"/>
        <v>1.983666439585258E-4</v>
      </c>
      <c r="AR369" s="5">
        <f t="shared" si="533"/>
        <v>2.6564369075527186E-4</v>
      </c>
      <c r="AS369" s="5">
        <f t="shared" si="534"/>
        <v>4.5657386111798518E-4</v>
      </c>
      <c r="AT369" s="5">
        <f t="shared" si="535"/>
        <v>3.9236710283518798E-4</v>
      </c>
      <c r="AU369" s="5">
        <f t="shared" si="536"/>
        <v>2.2479304591274088E-4</v>
      </c>
      <c r="AV369" s="5">
        <f t="shared" si="537"/>
        <v>9.6590501202046481E-5</v>
      </c>
      <c r="AW369" s="5">
        <f t="shared" si="538"/>
        <v>1.3266681566149654E-6</v>
      </c>
      <c r="AX369" s="5">
        <f t="shared" si="539"/>
        <v>2.7799112126253495E-3</v>
      </c>
      <c r="AY369" s="5">
        <f t="shared" si="540"/>
        <v>2.3265277550610893E-3</v>
      </c>
      <c r="AZ369" s="5">
        <f t="shared" si="541"/>
        <v>9.7354393379308799E-4</v>
      </c>
      <c r="BA369" s="5">
        <f t="shared" si="542"/>
        <v>2.7158864792207153E-4</v>
      </c>
      <c r="BB369" s="5">
        <f t="shared" si="543"/>
        <v>5.6823624841014807E-5</v>
      </c>
      <c r="BC369" s="5">
        <f t="shared" si="544"/>
        <v>9.5112203393682068E-6</v>
      </c>
      <c r="BD369" s="5">
        <f t="shared" si="545"/>
        <v>3.7053186968235293E-5</v>
      </c>
      <c r="BE369" s="5">
        <f t="shared" si="546"/>
        <v>6.3684993205426088E-5</v>
      </c>
      <c r="BF369" s="5">
        <f t="shared" si="547"/>
        <v>5.4729143312990568E-5</v>
      </c>
      <c r="BG369" s="5">
        <f t="shared" si="548"/>
        <v>3.1355153723704942E-5</v>
      </c>
      <c r="BH369" s="5">
        <f t="shared" si="549"/>
        <v>1.3472881250141104E-5</v>
      </c>
      <c r="BI369" s="5">
        <f t="shared" si="550"/>
        <v>4.6312904291245273E-6</v>
      </c>
      <c r="BJ369" s="8">
        <f t="shared" si="551"/>
        <v>0.58109180653653103</v>
      </c>
      <c r="BK369" s="8">
        <f t="shared" si="552"/>
        <v>0.23884085809301644</v>
      </c>
      <c r="BL369" s="8">
        <f t="shared" si="553"/>
        <v>0.17278706773586971</v>
      </c>
      <c r="BM369" s="8">
        <f t="shared" si="554"/>
        <v>0.46836104089642228</v>
      </c>
      <c r="BN369" s="8">
        <f t="shared" si="555"/>
        <v>0.52961882730280396</v>
      </c>
    </row>
    <row r="370" spans="1:66" x14ac:dyDescent="0.25">
      <c r="A370" t="s">
        <v>340</v>
      </c>
      <c r="B370" t="s">
        <v>378</v>
      </c>
      <c r="C370" t="s">
        <v>354</v>
      </c>
      <c r="D370" s="4" t="s">
        <v>499</v>
      </c>
      <c r="E370">
        <f>VLOOKUP(A370,home!$A$2:$E$405,3,FALSE)</f>
        <v>1.3350515463917501</v>
      </c>
      <c r="F370">
        <f>VLOOKUP(B370,home!$B$2:$E$405,3,FALSE)</f>
        <v>0.6</v>
      </c>
      <c r="G370">
        <f>VLOOKUP(C370,away!$B$2:$E$405,4,FALSE)</f>
        <v>0.52</v>
      </c>
      <c r="H370">
        <f>VLOOKUP(A370,away!$A$2:$E$405,3,FALSE)</f>
        <v>1.1340206185567001</v>
      </c>
      <c r="I370">
        <f>VLOOKUP(C370,away!$B$2:$E$405,3,FALSE)</f>
        <v>1.35</v>
      </c>
      <c r="J370">
        <f>VLOOKUP(B370,home!$B$2:$E$405,4,FALSE)</f>
        <v>1.32</v>
      </c>
      <c r="K370" s="3">
        <f t="shared" si="556"/>
        <v>0.41653608247422602</v>
      </c>
      <c r="L370" s="3">
        <f t="shared" si="557"/>
        <v>2.0208247422680397</v>
      </c>
      <c r="M370" s="5">
        <f t="shared" ref="M370:M394" si="558">_xlfn.POISSON.DIST(0,K370,FALSE) * _xlfn.POISSON.DIST(0,L370,FALSE)</f>
        <v>8.7391188040206014E-2</v>
      </c>
      <c r="N370" s="5">
        <f t="shared" ref="N370:N394" si="559">_xlfn.POISSON.DIST(1,K370,FALSE) * _xlfn.POISSON.DIST(0,L370,FALSE)</f>
        <v>3.6401583109035844E-2</v>
      </c>
      <c r="O370" s="5">
        <f t="shared" ref="O370:O394" si="560">_xlfn.POISSON.DIST(0,K370,FALSE) * _xlfn.POISSON.DIST(1,L370,FALSE)</f>
        <v>0.17660227504784712</v>
      </c>
      <c r="P370" s="5">
        <f t="shared" ref="P370:P394" si="561">_xlfn.POISSON.DIST(1,K370,FALSE) * _xlfn.POISSON.DIST(1,L370,FALSE)</f>
        <v>7.3561219804465991E-2</v>
      </c>
      <c r="Q370" s="5">
        <f t="shared" ref="Q370:Q394" si="562">_xlfn.POISSON.DIST(2,K370,FALSE) * _xlfn.POISSON.DIST(0,L370,FALSE)</f>
        <v>7.5812864120488746E-3</v>
      </c>
      <c r="R370" s="5">
        <f t="shared" ref="R370:R394" si="563">_xlfn.POISSON.DIST(0,K370,FALSE) * _xlfn.POISSON.DIST(2,L370,FALSE)</f>
        <v>0.17844112347875757</v>
      </c>
      <c r="S370" s="5">
        <f t="shared" ref="S370:S394" si="564">_xlfn.POISSON.DIST(2,K370,FALSE) * _xlfn.POISSON.DIST(2,L370,FALSE)</f>
        <v>1.5479973383104164E-2</v>
      </c>
      <c r="T370" s="5">
        <f t="shared" ref="T370:T394" si="565">_xlfn.POISSON.DIST(2,K370,FALSE) * _xlfn.POISSON.DIST(1,L370,FALSE)</f>
        <v>1.5320451159688858E-2</v>
      </c>
      <c r="U370" s="5">
        <f t="shared" ref="U370:U394" si="566">_xlfn.POISSON.DIST(1,K370,FALSE) * _xlfn.POISSON.DIST(2,L370,FALSE)</f>
        <v>7.4327166526141311E-2</v>
      </c>
      <c r="V370" s="5">
        <f t="shared" ref="V370:V394" si="567">_xlfn.POISSON.DIST(3,K370,FALSE) * _xlfn.POISSON.DIST(3,L370,FALSE)</f>
        <v>1.4478013555909287E-3</v>
      </c>
      <c r="W370" s="5">
        <f t="shared" ref="W370:W394" si="568">_xlfn.POISSON.DIST(3,K370,FALSE) * _xlfn.POISSON.DIST(0,L370,FALSE)</f>
        <v>1.0526264473966396E-3</v>
      </c>
      <c r="X370" s="5">
        <f t="shared" ref="X370:X394" si="569">_xlfn.POISSON.DIST(3,K370,FALSE) * _xlfn.POISSON.DIST(1,L370,FALSE)</f>
        <v>2.1271735692648362E-3</v>
      </c>
      <c r="Y370" s="5">
        <f t="shared" ref="Y370:Y394" si="570">_xlfn.POISSON.DIST(3,K370,FALSE) * _xlfn.POISSON.DIST(2,L370,FALSE)</f>
        <v>2.1493224899344996E-3</v>
      </c>
      <c r="Z370" s="5">
        <f t="shared" ref="Z370:Z394" si="571">_xlfn.POISSON.DIST(0,K370,FALSE) * _xlfn.POISSON.DIST(3,L370,FALSE)</f>
        <v>0.1201994124546599</v>
      </c>
      <c r="AA370" s="5">
        <f t="shared" ref="AA370:AA394" si="572">_xlfn.POISSON.DIST(1,K370,FALSE) * _xlfn.POISSON.DIST(3,L370,FALSE)</f>
        <v>5.006739237956772E-2</v>
      </c>
      <c r="AB370" s="5">
        <f t="shared" ref="AB370:AB394" si="573">_xlfn.POISSON.DIST(2,K370,FALSE) * _xlfn.POISSON.DIST(3,L370,FALSE)</f>
        <v>1.0427437740742528E-2</v>
      </c>
      <c r="AC370" s="5">
        <f t="shared" ref="AC370:AC394" si="574">_xlfn.POISSON.DIST(4,K370,FALSE) * _xlfn.POISSON.DIST(4,L370,FALSE)</f>
        <v>7.6167600632993623E-5</v>
      </c>
      <c r="AD370" s="5">
        <f t="shared" ref="AD370:AD394" si="575">_xlfn.POISSON.DIST(4,K370,FALSE) * _xlfn.POISSON.DIST(0,L370,FALSE)</f>
        <v>1.0961422417683955E-4</v>
      </c>
      <c r="AE370" s="5">
        <f t="shared" ref="AE370:AE394" si="576">_xlfn.POISSON.DIST(4,K370,FALSE) * _xlfn.POISSON.DIST(1,L370,FALSE)</f>
        <v>2.2151113632107292E-4</v>
      </c>
      <c r="AF370" s="5">
        <f t="shared" ref="AF370:AF394" si="577">_xlfn.POISSON.DIST(4,K370,FALSE) * _xlfn.POISSON.DIST(2,L370,FALSE)</f>
        <v>2.2381759248276642E-4</v>
      </c>
      <c r="AG370" s="5">
        <f t="shared" ref="AG370:AG394" si="578">_xlfn.POISSON.DIST(4,K370,FALSE) * _xlfn.POISSON.DIST(3,L370,FALSE)</f>
        <v>1.5076537621467985E-4</v>
      </c>
      <c r="AH370" s="5">
        <f t="shared" ref="AH370:AH394" si="579">_xlfn.POISSON.DIST(0,K370,FALSE) * _xlfn.POISSON.DIST(4,L370,FALSE)</f>
        <v>6.0725486673614479E-2</v>
      </c>
      <c r="AI370" s="5">
        <f t="shared" ref="AI370:AI394" si="580">_xlfn.POISSON.DIST(1,K370,FALSE) * _xlfn.POISSON.DIST(4,L370,FALSE)</f>
        <v>2.5294356325368191E-2</v>
      </c>
      <c r="AJ370" s="5">
        <f t="shared" ref="AJ370:AJ394" si="581">_xlfn.POISSON.DIST(2,K370,FALSE) * _xlfn.POISSON.DIST(4,L370,FALSE)</f>
        <v>5.268006046238013E-3</v>
      </c>
      <c r="AK370" s="5">
        <f t="shared" ref="AK370:AK394" si="582">_xlfn.POISSON.DIST(3,K370,FALSE) * _xlfn.POISSON.DIST(4,L370,FALSE)</f>
        <v>7.3143820031683945E-4</v>
      </c>
      <c r="AL370" s="5">
        <f t="shared" ref="AL370:AL394" si="583">_xlfn.POISSON.DIST(5,K370,FALSE) * _xlfn.POISSON.DIST(5,L370,FALSE)</f>
        <v>2.5645522107170202E-6</v>
      </c>
      <c r="AM370" s="5">
        <f t="shared" ref="AM370:AM394" si="584">_xlfn.POISSON.DIST(5,K370,FALSE) * _xlfn.POISSON.DIST(0,L370,FALSE)</f>
        <v>9.1316559044144722E-6</v>
      </c>
      <c r="AN370" s="5">
        <f t="shared" ref="AN370:AN394" si="585">_xlfn.POISSON.DIST(5,K370,FALSE) * _xlfn.POISSON.DIST(1,L370,FALSE)</f>
        <v>1.8453476189518797E-5</v>
      </c>
      <c r="AO370" s="5">
        <f t="shared" ref="AO370:AO394" si="586">_xlfn.POISSON.DIST(5,K370,FALSE) * _xlfn.POISSON.DIST(2,L370,FALSE)</f>
        <v>1.8645620632316866E-5</v>
      </c>
      <c r="AP370" s="5">
        <f t="shared" ref="AP370:AP394" si="587">_xlfn.POISSON.DIST(5,K370,FALSE) * _xlfn.POISSON.DIST(3,L370,FALSE)</f>
        <v>1.2559843836243125E-5</v>
      </c>
      <c r="AQ370" s="5">
        <f t="shared" ref="AQ370:AQ394" si="588">_xlfn.POISSON.DIST(5,K370,FALSE) * _xlfn.POISSON.DIST(4,L370,FALSE)</f>
        <v>6.3453107958257109E-6</v>
      </c>
      <c r="AR370" s="5">
        <f t="shared" ref="AR370:AR394" si="589">_xlfn.POISSON.DIST(0,K370,FALSE) * _xlfn.POISSON.DIST(5,L370,FALSE)</f>
        <v>2.4543113191261651E-2</v>
      </c>
      <c r="AS370" s="5">
        <f t="shared" ref="AS370:AS394" si="590">_xlfn.POISSON.DIST(1,K370,FALSE) * _xlfn.POISSON.DIST(5,L370,FALSE)</f>
        <v>1.0223092220409628E-2</v>
      </c>
      <c r="AT370" s="5">
        <f t="shared" ref="AT370:AT394" si="591">_xlfn.POISSON.DIST(2,K370,FALSE) * _xlfn.POISSON.DIST(5,L370,FALSE)</f>
        <v>2.1291433921310815E-3</v>
      </c>
      <c r="AU370" s="5">
        <f t="shared" ref="AU370:AU394" si="592">_xlfn.POISSON.DIST(3,K370,FALSE) * _xlfn.POISSON.DIST(5,L370,FALSE)</f>
        <v>2.9562168252805516E-4</v>
      </c>
      <c r="AV370" s="5">
        <f t="shared" ref="AV370:AV394" si="593">_xlfn.POISSON.DIST(4,K370,FALSE) * _xlfn.POISSON.DIST(5,L370,FALSE)</f>
        <v>3.0784274383668864E-5</v>
      </c>
      <c r="AW370" s="5">
        <f t="shared" ref="AW370:AW394" si="594">_xlfn.POISSON.DIST(6,K370,FALSE) * _xlfn.POISSON.DIST(6,L370,FALSE)</f>
        <v>5.9963962393055211E-8</v>
      </c>
      <c r="AX370" s="5">
        <f t="shared" ref="AX370:AX394" si="595">_xlfn.POISSON.DIST(6,K370,FALSE) * _xlfn.POISSON.DIST(0,L370,FALSE)</f>
        <v>6.3394402948790636E-7</v>
      </c>
      <c r="AY370" s="5">
        <f t="shared" ref="AY370:AY394" si="596">_xlfn.POISSON.DIST(6,K370,FALSE) * _xlfn.POISSON.DIST(1,L370,FALSE)</f>
        <v>1.281089780002261E-6</v>
      </c>
      <c r="AZ370" s="5">
        <f t="shared" ref="AZ370:AZ394" si="597">_xlfn.POISSON.DIST(6,K370,FALSE) * _xlfn.POISSON.DIST(2,L370,FALSE)</f>
        <v>1.2944289622476446E-6</v>
      </c>
      <c r="BA370" s="5">
        <f t="shared" ref="BA370:BA394" si="598">_xlfn.POISSON.DIST(6,K370,FALSE) * _xlfn.POISSON.DIST(3,L370,FALSE)</f>
        <v>8.7193802467279397E-7</v>
      </c>
      <c r="BB370" s="5">
        <f t="shared" ref="BB370:BB394" si="599">_xlfn.POISSON.DIST(6,K370,FALSE) * _xlfn.POISSON.DIST(4,L370,FALSE)</f>
        <v>4.4050848349577571E-7</v>
      </c>
      <c r="BC370" s="5">
        <f t="shared" ref="BC370:BC394" si="600">_xlfn.POISSON.DIST(6,K370,FALSE) * _xlfn.POISSON.DIST(5,L370,FALSE)</f>
        <v>1.780380885254472E-7</v>
      </c>
      <c r="BD370" s="5">
        <f t="shared" ref="BD370:BD394" si="601">_xlfn.POISSON.DIST(0,K370,FALSE) * _xlfn.POISSON.DIST(6,L370,FALSE)</f>
        <v>8.2662217315311089E-3</v>
      </c>
      <c r="BE370" s="5">
        <f t="shared" ref="BE370:BE394" si="602">_xlfn.POISSON.DIST(1,K370,FALSE) * _xlfn.POISSON.DIST(6,L370,FALSE)</f>
        <v>3.4431796169152817E-3</v>
      </c>
      <c r="BF370" s="5">
        <f t="shared" ref="BF370:BF394" si="603">_xlfn.POISSON.DIST(2,K370,FALSE) * _xlfn.POISSON.DIST(6,L370,FALSE)</f>
        <v>7.1710427444249888E-4</v>
      </c>
      <c r="BG370" s="5">
        <f t="shared" ref="BG370:BG394" si="604">_xlfn.POISSON.DIST(3,K370,FALSE) * _xlfn.POISSON.DIST(6,L370,FALSE)</f>
        <v>9.9566601733933557E-5</v>
      </c>
      <c r="BH370" s="5">
        <f t="shared" ref="BH370:BH394" si="605">_xlfn.POISSON.DIST(4,K370,FALSE) * _xlfn.POISSON.DIST(6,L370,FALSE)</f>
        <v>1.0368270557881042E-5</v>
      </c>
      <c r="BI370" s="5">
        <f t="shared" ref="BI370:BI394" si="606">_xlfn.POISSON.DIST(5,K370,FALSE) * _xlfn.POISSON.DIST(6,L370,FALSE)</f>
        <v>8.6375176004252573E-7</v>
      </c>
      <c r="BJ370" s="8">
        <f t="shared" ref="BJ370:BJ394" si="607">SUM(N370,Q370,T370,W370,X370,Y370,AD370,AE370,AF370,AG370,AM370,AN370,AO370,AP370,AQ370,AX370,AY370,AZ370,BA370,BB370,BC370)</f>
        <v>6.5407987371291693E-2</v>
      </c>
      <c r="BK370" s="8">
        <f t="shared" ref="BK370:BK394" si="608">SUM(M370,P370,S370,V370,AC370,AL370,AY370)</f>
        <v>0.17796019582599082</v>
      </c>
      <c r="BL370" s="8">
        <f t="shared" ref="BL370:BL394" si="609">SUM(O370,R370,U370,AA370,AB370,AH370,AI370,AJ370,AK370,AR370,AS370,AT370,AU370,AV370,BD370,BE370,BF370,BG370,BH370,BI370)</f>
        <v>0.63164374142624857</v>
      </c>
      <c r="BM370" s="8">
        <f t="shared" ref="BM370:BM394" si="610">SUM(S370:BI370)</f>
        <v>0.43523144006001208</v>
      </c>
      <c r="BN370" s="8">
        <f t="shared" ref="BN370:BN394" si="611">SUM(M370:R370)</f>
        <v>0.5599786758923615</v>
      </c>
    </row>
    <row r="371" spans="1:66" x14ac:dyDescent="0.25">
      <c r="A371" t="s">
        <v>340</v>
      </c>
      <c r="B371" t="s">
        <v>365</v>
      </c>
      <c r="C371" t="s">
        <v>377</v>
      </c>
      <c r="D371" s="4" t="s">
        <v>499</v>
      </c>
      <c r="E371">
        <f>VLOOKUP(A371,home!$A$2:$E$405,3,FALSE)</f>
        <v>1.3350515463917501</v>
      </c>
      <c r="F371">
        <f>VLOOKUP(B371,home!$B$2:$E$405,3,FALSE)</f>
        <v>1.1200000000000001</v>
      </c>
      <c r="G371">
        <f>VLOOKUP(C371,away!$B$2:$E$405,4,FALSE)</f>
        <v>0.82</v>
      </c>
      <c r="H371">
        <f>VLOOKUP(A371,away!$A$2:$E$405,3,FALSE)</f>
        <v>1.1340206185567001</v>
      </c>
      <c r="I371">
        <f>VLOOKUP(C371,away!$B$2:$E$405,3,FALSE)</f>
        <v>0.9</v>
      </c>
      <c r="J371">
        <f>VLOOKUP(B371,home!$B$2:$E$405,4,FALSE)</f>
        <v>1.5</v>
      </c>
      <c r="K371" s="3">
        <f t="shared" si="556"/>
        <v>1.2261113402061832</v>
      </c>
      <c r="L371" s="3">
        <f t="shared" si="557"/>
        <v>1.5309278350515454</v>
      </c>
      <c r="M371" s="5">
        <f t="shared" si="558"/>
        <v>6.3479441890495827E-2</v>
      </c>
      <c r="N371" s="5">
        <f t="shared" si="559"/>
        <v>7.7832863571896352E-2</v>
      </c>
      <c r="O371" s="5">
        <f t="shared" si="560"/>
        <v>9.7182444543697163E-2</v>
      </c>
      <c r="P371" s="5">
        <f t="shared" si="561"/>
        <v>0.1191564973239856</v>
      </c>
      <c r="Q371" s="5">
        <f t="shared" si="562"/>
        <v>4.7715878333111431E-2</v>
      </c>
      <c r="R371" s="5">
        <f t="shared" si="563"/>
        <v>7.4389654715149578E-2</v>
      </c>
      <c r="S371" s="5">
        <f t="shared" si="564"/>
        <v>5.5916807204344519E-2</v>
      </c>
      <c r="T371" s="5">
        <f t="shared" si="565"/>
        <v>7.3049566314093234E-2</v>
      </c>
      <c r="U371" s="5">
        <f t="shared" si="566"/>
        <v>9.1209999240267264E-2</v>
      </c>
      <c r="V371" s="5">
        <f t="shared" si="567"/>
        <v>1.1662307406727815E-2</v>
      </c>
      <c r="W371" s="5">
        <f t="shared" si="568"/>
        <v>1.9501659844042143E-2</v>
      </c>
      <c r="X371" s="5">
        <f t="shared" si="569"/>
        <v>2.9855633884951101E-2</v>
      </c>
      <c r="Y371" s="5">
        <f t="shared" si="570"/>
        <v>2.2853410473789873E-2</v>
      </c>
      <c r="Z371" s="5">
        <f t="shared" si="571"/>
        <v>3.7961731014431982E-2</v>
      </c>
      <c r="AA371" s="5">
        <f t="shared" si="572"/>
        <v>4.6545308890651824E-2</v>
      </c>
      <c r="AB371" s="5">
        <f t="shared" si="573"/>
        <v>2.8534865532113939E-2</v>
      </c>
      <c r="AC371" s="5">
        <f t="shared" si="574"/>
        <v>1.3681985654686781E-3</v>
      </c>
      <c r="AD371" s="5">
        <f t="shared" si="575"/>
        <v>5.9778015719059016E-3</v>
      </c>
      <c r="AE371" s="5">
        <f t="shared" si="576"/>
        <v>9.1515828188456286E-3</v>
      </c>
      <c r="AF371" s="5">
        <f t="shared" si="577"/>
        <v>7.0052064360751273E-3</v>
      </c>
      <c r="AG371" s="5">
        <f t="shared" si="578"/>
        <v>3.5748218410898824E-3</v>
      </c>
      <c r="AH371" s="5">
        <f t="shared" si="579"/>
        <v>1.4529167669183361E-2</v>
      </c>
      <c r="AI371" s="5">
        <f t="shared" si="580"/>
        <v>1.7814377242942755E-2</v>
      </c>
      <c r="AJ371" s="5">
        <f t="shared" si="581"/>
        <v>1.0921204978141537E-2</v>
      </c>
      <c r="AK371" s="5">
        <f t="shared" si="582"/>
        <v>4.4635377574718535E-3</v>
      </c>
      <c r="AL371" s="5">
        <f t="shared" si="583"/>
        <v>1.0272916323756034E-4</v>
      </c>
      <c r="AM371" s="5">
        <f t="shared" si="584"/>
        <v>1.4658900593632336E-3</v>
      </c>
      <c r="AN371" s="5">
        <f t="shared" si="585"/>
        <v>2.2441718950045367E-3</v>
      </c>
      <c r="AO371" s="5">
        <f t="shared" si="586"/>
        <v>1.7178326103514097E-3</v>
      </c>
      <c r="AP371" s="5">
        <f t="shared" si="587"/>
        <v>8.7662591971540953E-4</v>
      </c>
      <c r="AQ371" s="5">
        <f t="shared" si="588"/>
        <v>3.355127553549954E-4</v>
      </c>
      <c r="AR371" s="5">
        <f t="shared" si="589"/>
        <v>4.4486214409767558E-3</v>
      </c>
      <c r="AS371" s="5">
        <f t="shared" si="590"/>
        <v>5.4545051970659722E-3</v>
      </c>
      <c r="AT371" s="5">
        <f t="shared" si="591"/>
        <v>3.3439153386680752E-3</v>
      </c>
      <c r="AU371" s="5">
        <f t="shared" si="592"/>
        <v>1.3666708391434422E-3</v>
      </c>
      <c r="AV371" s="5">
        <f t="shared" si="593"/>
        <v>4.1892265355071849E-4</v>
      </c>
      <c r="AW371" s="5">
        <f t="shared" si="594"/>
        <v>5.3564354851937477E-6</v>
      </c>
      <c r="AX371" s="5">
        <f t="shared" si="595"/>
        <v>2.9955740421346309E-4</v>
      </c>
      <c r="AY371" s="5">
        <f t="shared" si="596"/>
        <v>4.5860076830617783E-4</v>
      </c>
      <c r="AZ371" s="5">
        <f t="shared" si="597"/>
        <v>3.5104234068797607E-4</v>
      </c>
      <c r="BA371" s="5">
        <f t="shared" si="598"/>
        <v>1.7914016354695676E-4</v>
      </c>
      <c r="BB371" s="5">
        <f t="shared" si="599"/>
        <v>6.8562665687430552E-5</v>
      </c>
      <c r="BC371" s="5">
        <f t="shared" si="600"/>
        <v>2.0992898669244179E-5</v>
      </c>
      <c r="BD371" s="5">
        <f t="shared" si="601"/>
        <v>1.1350863985997396E-3</v>
      </c>
      <c r="BE371" s="5">
        <f t="shared" si="602"/>
        <v>1.3917423054369367E-3</v>
      </c>
      <c r="BF371" s="5">
        <f t="shared" si="603"/>
        <v>8.5321551167046267E-4</v>
      </c>
      <c r="BG371" s="5">
        <f t="shared" si="604"/>
        <v>3.4871240483299183E-4</v>
      </c>
      <c r="BH371" s="5">
        <f t="shared" si="605"/>
        <v>1.0689005850907511E-4</v>
      </c>
      <c r="BI371" s="5">
        <f t="shared" si="606"/>
        <v>2.6211822578655866E-5</v>
      </c>
      <c r="BJ371" s="8">
        <f t="shared" si="607"/>
        <v>0.30453635457070155</v>
      </c>
      <c r="BK371" s="8">
        <f t="shared" si="608"/>
        <v>0.25214458232256615</v>
      </c>
      <c r="BL371" s="8">
        <f t="shared" si="609"/>
        <v>0.40448505454065209</v>
      </c>
      <c r="BM371" s="8">
        <f t="shared" si="610"/>
        <v>0.51891769773719476</v>
      </c>
      <c r="BN371" s="8">
        <f t="shared" si="611"/>
        <v>0.47975678037833591</v>
      </c>
    </row>
    <row r="372" spans="1:66" x14ac:dyDescent="0.25">
      <c r="A372" t="s">
        <v>340</v>
      </c>
      <c r="B372" t="s">
        <v>353</v>
      </c>
      <c r="C372" t="s">
        <v>428</v>
      </c>
      <c r="D372" s="4" t="s">
        <v>499</v>
      </c>
      <c r="E372">
        <f>VLOOKUP(A372,home!$A$2:$E$405,3,FALSE)</f>
        <v>1.3350515463917501</v>
      </c>
      <c r="F372">
        <f>VLOOKUP(B372,home!$B$2:$E$405,3,FALSE)</f>
        <v>1.8</v>
      </c>
      <c r="G372">
        <f>VLOOKUP(C372,away!$B$2:$E$405,4,FALSE)</f>
        <v>1.1200000000000001</v>
      </c>
      <c r="H372">
        <f>VLOOKUP(A372,away!$A$2:$E$405,3,FALSE)</f>
        <v>1.1340206185567001</v>
      </c>
      <c r="I372">
        <f>VLOOKUP(C372,away!$B$2:$E$405,3,FALSE)</f>
        <v>0.82</v>
      </c>
      <c r="J372">
        <f>VLOOKUP(B372,home!$B$2:$E$405,4,FALSE)</f>
        <v>0.26</v>
      </c>
      <c r="K372" s="3">
        <f t="shared" si="556"/>
        <v>2.6914639175257684</v>
      </c>
      <c r="L372" s="3">
        <f t="shared" si="557"/>
        <v>0.24177319587628845</v>
      </c>
      <c r="M372" s="5">
        <f t="shared" si="558"/>
        <v>5.3224465346943944E-2</v>
      </c>
      <c r="N372" s="5">
        <f t="shared" si="559"/>
        <v>0.14325172801090025</v>
      </c>
      <c r="O372" s="5">
        <f t="shared" si="560"/>
        <v>1.2868249085737402E-2</v>
      </c>
      <c r="P372" s="5">
        <f t="shared" si="561"/>
        <v>3.4634428095996171E-2</v>
      </c>
      <c r="Q372" s="5">
        <f t="shared" si="562"/>
        <v>0.19277842853227675</v>
      </c>
      <c r="R372" s="5">
        <f t="shared" si="563"/>
        <v>1.5555988533954295E-3</v>
      </c>
      <c r="S372" s="5">
        <f t="shared" si="564"/>
        <v>5.6343619504559544E-3</v>
      </c>
      <c r="T372" s="5">
        <f t="shared" si="565"/>
        <v>4.6608656762257207E-2</v>
      </c>
      <c r="U372" s="5">
        <f t="shared" si="566"/>
        <v>4.1868381840582556E-3</v>
      </c>
      <c r="V372" s="5">
        <f t="shared" si="567"/>
        <v>4.0737928938807354E-4</v>
      </c>
      <c r="W372" s="5">
        <f t="shared" si="568"/>
        <v>0.17295206149064762</v>
      </c>
      <c r="X372" s="5">
        <f t="shared" si="569"/>
        <v>4.1815172639986221E-2</v>
      </c>
      <c r="Y372" s="5">
        <f t="shared" si="570"/>
        <v>5.0548939626441037E-3</v>
      </c>
      <c r="Z372" s="5">
        <f t="shared" si="571"/>
        <v>1.2536736876230092E-4</v>
      </c>
      <c r="AA372" s="5">
        <f t="shared" si="572"/>
        <v>3.3742174945888012E-4</v>
      </c>
      <c r="AB372" s="5">
        <f t="shared" si="573"/>
        <v>4.54079231828498E-4</v>
      </c>
      <c r="AC372" s="5">
        <f t="shared" si="574"/>
        <v>1.6568213290327807E-5</v>
      </c>
      <c r="AD372" s="5">
        <f t="shared" si="575"/>
        <v>0.11637355824094403</v>
      </c>
      <c r="AE372" s="5">
        <f t="shared" si="576"/>
        <v>2.813600709140842E-2</v>
      </c>
      <c r="AF372" s="5">
        <f t="shared" si="577"/>
        <v>3.4012661768438647E-3</v>
      </c>
      <c r="AG372" s="5">
        <f t="shared" si="578"/>
        <v>2.7411166453382207E-4</v>
      </c>
      <c r="AH372" s="5">
        <f t="shared" si="579"/>
        <v>7.577617351065668E-6</v>
      </c>
      <c r="AI372" s="5">
        <f t="shared" si="580"/>
        <v>2.0394883681210436E-5</v>
      </c>
      <c r="AJ372" s="5">
        <f t="shared" si="581"/>
        <v>2.7446046765056509E-5</v>
      </c>
      <c r="AK372" s="5">
        <f t="shared" si="582"/>
        <v>2.4623348182291475E-5</v>
      </c>
      <c r="AL372" s="5">
        <f t="shared" si="583"/>
        <v>4.3125325028065138E-7</v>
      </c>
      <c r="AM372" s="5">
        <f t="shared" si="584"/>
        <v>6.2643046591916843E-2</v>
      </c>
      <c r="AN372" s="5">
        <f t="shared" si="585"/>
        <v>1.5145409573954972E-2</v>
      </c>
      <c r="AO372" s="5">
        <f t="shared" si="586"/>
        <v>1.8308770377752151E-3</v>
      </c>
      <c r="AP372" s="5">
        <f t="shared" si="587"/>
        <v>1.4755233089314192E-4</v>
      </c>
      <c r="AQ372" s="5">
        <f t="shared" si="588"/>
        <v>8.9185496497576323E-6</v>
      </c>
      <c r="AR372" s="5">
        <f t="shared" si="589"/>
        <v>3.6641295281895251E-7</v>
      </c>
      <c r="AS372" s="5">
        <f t="shared" si="590"/>
        <v>9.8618724142628242E-7</v>
      </c>
      <c r="AT372" s="5">
        <f t="shared" si="591"/>
        <v>1.3271436881115568E-6</v>
      </c>
      <c r="AU372" s="5">
        <f t="shared" si="592"/>
        <v>1.1906531166414422E-6</v>
      </c>
      <c r="AV372" s="5">
        <f t="shared" si="593"/>
        <v>8.0114997543251065E-7</v>
      </c>
      <c r="AW372" s="5">
        <f t="shared" si="594"/>
        <v>7.795187999566291E-9</v>
      </c>
      <c r="AX372" s="5">
        <f t="shared" si="595"/>
        <v>2.8100249931004965E-2</v>
      </c>
      <c r="AY372" s="5">
        <f t="shared" si="596"/>
        <v>6.7938872307415224E-3</v>
      </c>
      <c r="AZ372" s="5">
        <f t="shared" si="597"/>
        <v>8.2128991409974263E-4</v>
      </c>
      <c r="BA372" s="5">
        <f t="shared" si="598"/>
        <v>6.6188629090952383E-5</v>
      </c>
      <c r="BB372" s="5">
        <f t="shared" si="599"/>
        <v>4.0006590964974586E-6</v>
      </c>
      <c r="BC372" s="5">
        <f t="shared" si="600"/>
        <v>1.9345042707434714E-7</v>
      </c>
      <c r="BD372" s="5">
        <f t="shared" si="601"/>
        <v>1.4764805102250961E-8</v>
      </c>
      <c r="BE372" s="5">
        <f t="shared" si="602"/>
        <v>3.9738940182008822E-8</v>
      </c>
      <c r="BF372" s="5">
        <f t="shared" si="603"/>
        <v>5.3477961810295826E-8</v>
      </c>
      <c r="BG372" s="5">
        <f t="shared" si="604"/>
        <v>4.7978001531744075E-8</v>
      </c>
      <c r="BH372" s="5">
        <f t="shared" si="605"/>
        <v>3.2282764989421313E-8</v>
      </c>
      <c r="BI372" s="5">
        <f t="shared" si="606"/>
        <v>1.7377579425398313E-8</v>
      </c>
      <c r="BJ372" s="8">
        <f t="shared" si="607"/>
        <v>0.86620749847109302</v>
      </c>
      <c r="BK372" s="8">
        <f t="shared" si="608"/>
        <v>0.10071152138006627</v>
      </c>
      <c r="BL372" s="8">
        <f t="shared" si="609"/>
        <v>1.9487106167485561E-2</v>
      </c>
      <c r="BM372" s="8">
        <f t="shared" si="610"/>
        <v>0.54142471602660369</v>
      </c>
      <c r="BN372" s="8">
        <f t="shared" si="611"/>
        <v>0.43831289792524997</v>
      </c>
    </row>
    <row r="373" spans="1:66" x14ac:dyDescent="0.25">
      <c r="A373" t="s">
        <v>342</v>
      </c>
      <c r="B373" t="s">
        <v>348</v>
      </c>
      <c r="C373" t="s">
        <v>414</v>
      </c>
      <c r="D373" s="4" t="s">
        <v>499</v>
      </c>
      <c r="E373">
        <f>VLOOKUP(A373,home!$A$2:$E$405,3,FALSE)</f>
        <v>1.1422594142259399</v>
      </c>
      <c r="F373">
        <f>VLOOKUP(B373,home!$B$2:$E$405,3,FALSE)</f>
        <v>1.35</v>
      </c>
      <c r="G373">
        <f>VLOOKUP(C373,away!$B$2:$E$405,4,FALSE)</f>
        <v>1.1100000000000001</v>
      </c>
      <c r="H373">
        <f>VLOOKUP(A373,away!$A$2:$E$405,3,FALSE)</f>
        <v>0.82426778242677801</v>
      </c>
      <c r="I373">
        <f>VLOOKUP(C373,away!$B$2:$E$405,3,FALSE)</f>
        <v>0.88</v>
      </c>
      <c r="J373">
        <f>VLOOKUP(B373,home!$B$2:$E$405,4,FALSE)</f>
        <v>0.88</v>
      </c>
      <c r="K373" s="3">
        <f t="shared" si="556"/>
        <v>1.7116757322175713</v>
      </c>
      <c r="L373" s="3">
        <f t="shared" si="557"/>
        <v>0.63831297071129689</v>
      </c>
      <c r="M373" s="5">
        <f t="shared" si="558"/>
        <v>9.5370239613844651E-2</v>
      </c>
      <c r="N373" s="5">
        <f t="shared" si="559"/>
        <v>0.16324292472279278</v>
      </c>
      <c r="O373" s="5">
        <f t="shared" si="560"/>
        <v>6.0876060965361391E-2</v>
      </c>
      <c r="P373" s="5">
        <f t="shared" si="561"/>
        <v>0.10420007622740647</v>
      </c>
      <c r="Q373" s="5">
        <f t="shared" si="562"/>
        <v>0.13970947635211212</v>
      </c>
      <c r="R373" s="5">
        <f t="shared" si="563"/>
        <v>1.9428989660000919E-2</v>
      </c>
      <c r="S373" s="5">
        <f t="shared" si="564"/>
        <v>2.8461855421985174E-2</v>
      </c>
      <c r="T373" s="5">
        <f t="shared" si="565"/>
        <v>8.9178370886836375E-2</v>
      </c>
      <c r="U373" s="5">
        <f t="shared" si="566"/>
        <v>3.3256130102529695E-2</v>
      </c>
      <c r="V373" s="5">
        <f t="shared" si="567"/>
        <v>3.4552212473927891E-3</v>
      </c>
      <c r="W373" s="5">
        <f t="shared" si="568"/>
        <v>7.9712440077578328E-2</v>
      </c>
      <c r="X373" s="5">
        <f t="shared" si="569"/>
        <v>5.0881484428565271E-2</v>
      </c>
      <c r="Y373" s="5">
        <f t="shared" si="570"/>
        <v>1.6239155739899043E-2</v>
      </c>
      <c r="Z373" s="5">
        <f t="shared" si="571"/>
        <v>4.1339253692647534E-3</v>
      </c>
      <c r="AA373" s="5">
        <f t="shared" si="572"/>
        <v>7.0759397333690398E-3</v>
      </c>
      <c r="AB373" s="5">
        <f t="shared" si="573"/>
        <v>6.0558571621209308E-3</v>
      </c>
      <c r="AC373" s="5">
        <f t="shared" si="574"/>
        <v>2.359451431197685E-4</v>
      </c>
      <c r="AD373" s="5">
        <f t="shared" si="575"/>
        <v>3.4110462309159539E-2</v>
      </c>
      <c r="AE373" s="5">
        <f t="shared" si="576"/>
        <v>2.1773150528895353E-2</v>
      </c>
      <c r="AF373" s="5">
        <f t="shared" si="577"/>
        <v>6.9490421979217171E-3</v>
      </c>
      <c r="AG373" s="5">
        <f t="shared" si="578"/>
        <v>1.4785545896511905E-3</v>
      </c>
      <c r="AH373" s="5">
        <f t="shared" si="579"/>
        <v>6.596845457885449E-4</v>
      </c>
      <c r="AI373" s="5">
        <f t="shared" si="580"/>
        <v>1.1291660279452234E-3</v>
      </c>
      <c r="AJ373" s="5">
        <f t="shared" si="581"/>
        <v>9.6638304383917374E-4</v>
      </c>
      <c r="AK373" s="5">
        <f t="shared" si="582"/>
        <v>5.5137813472202102E-4</v>
      </c>
      <c r="AL373" s="5">
        <f t="shared" si="583"/>
        <v>1.0311603283419738E-5</v>
      </c>
      <c r="AM373" s="5">
        <f t="shared" si="584"/>
        <v>1.1677210109862095E-2</v>
      </c>
      <c r="AN373" s="5">
        <f t="shared" si="585"/>
        <v>7.4537146748460638E-3</v>
      </c>
      <c r="AO373" s="5">
        <f t="shared" si="586"/>
        <v>2.3789013784676892E-3</v>
      </c>
      <c r="AP373" s="5">
        <f t="shared" si="587"/>
        <v>5.0616120197297001E-4</v>
      </c>
      <c r="AQ373" s="5">
        <f t="shared" si="588"/>
        <v>8.0772315122541808E-5</v>
      </c>
      <c r="AR373" s="5">
        <f t="shared" si="589"/>
        <v>8.4217040430923756E-5</v>
      </c>
      <c r="AS373" s="5">
        <f t="shared" si="590"/>
        <v>1.4415226434479823E-4</v>
      </c>
      <c r="AT373" s="5">
        <f t="shared" si="591"/>
        <v>1.2337096631160173E-4</v>
      </c>
      <c r="AU373" s="5">
        <f t="shared" si="592"/>
        <v>7.0390363031933408E-5</v>
      </c>
      <c r="AV373" s="5">
        <f t="shared" si="593"/>
        <v>3.0121369045936319E-5</v>
      </c>
      <c r="AW373" s="5">
        <f t="shared" si="594"/>
        <v>3.1295281202956859E-7</v>
      </c>
      <c r="AX373" s="5">
        <f t="shared" si="595"/>
        <v>3.3312661941761077E-3</v>
      </c>
      <c r="AY373" s="5">
        <f t="shared" si="596"/>
        <v>2.1263904206346674E-3</v>
      </c>
      <c r="AZ373" s="5">
        <f t="shared" si="597"/>
        <v>6.786512931436792E-4</v>
      </c>
      <c r="BA373" s="5">
        <f t="shared" si="598"/>
        <v>1.4439730766786836E-4</v>
      </c>
      <c r="BB373" s="5">
        <f t="shared" si="599"/>
        <v>2.3042668605047548E-5</v>
      </c>
      <c r="BC373" s="5">
        <f t="shared" si="600"/>
        <v>2.9416868500807681E-6</v>
      </c>
      <c r="BD373" s="5">
        <f t="shared" si="601"/>
        <v>8.9594715436627187E-6</v>
      </c>
      <c r="BE373" s="5">
        <f t="shared" si="602"/>
        <v>1.5335710014781379E-5</v>
      </c>
      <c r="BF373" s="5">
        <f t="shared" si="603"/>
        <v>1.3124881334313631E-5</v>
      </c>
      <c r="BG373" s="5">
        <f t="shared" si="604"/>
        <v>7.4885136227266738E-6</v>
      </c>
      <c r="BH373" s="5">
        <f t="shared" si="605"/>
        <v>3.2044767596004842E-6</v>
      </c>
      <c r="BI373" s="5">
        <f t="shared" si="606"/>
        <v>1.0970050207726688E-6</v>
      </c>
      <c r="BJ373" s="8">
        <f t="shared" si="607"/>
        <v>0.63167851108476059</v>
      </c>
      <c r="BK373" s="8">
        <f t="shared" si="608"/>
        <v>0.23386003967766694</v>
      </c>
      <c r="BL373" s="8">
        <f t="shared" si="609"/>
        <v>0.130501051437138</v>
      </c>
      <c r="BM373" s="8">
        <f t="shared" si="610"/>
        <v>0.4152196825594891</v>
      </c>
      <c r="BN373" s="8">
        <f t="shared" si="611"/>
        <v>0.58282776754151844</v>
      </c>
    </row>
    <row r="374" spans="1:66" x14ac:dyDescent="0.25">
      <c r="A374" t="s">
        <v>342</v>
      </c>
      <c r="B374" t="s">
        <v>396</v>
      </c>
      <c r="C374" t="s">
        <v>406</v>
      </c>
      <c r="D374" s="4" t="s">
        <v>499</v>
      </c>
      <c r="E374">
        <f>VLOOKUP(A374,home!$A$2:$E$405,3,FALSE)</f>
        <v>1.1422594142259399</v>
      </c>
      <c r="F374">
        <f>VLOOKUP(B374,home!$B$2:$E$405,3,FALSE)</f>
        <v>0.88</v>
      </c>
      <c r="G374">
        <f>VLOOKUP(C374,away!$B$2:$E$405,4,FALSE)</f>
        <v>0.72</v>
      </c>
      <c r="H374">
        <f>VLOOKUP(A374,away!$A$2:$E$405,3,FALSE)</f>
        <v>0.82426778242677801</v>
      </c>
      <c r="I374">
        <f>VLOOKUP(C374,away!$B$2:$E$405,3,FALSE)</f>
        <v>0.72</v>
      </c>
      <c r="J374">
        <f>VLOOKUP(B374,home!$B$2:$E$405,4,FALSE)</f>
        <v>1.21</v>
      </c>
      <c r="K374" s="3">
        <f t="shared" ref="K374:K394" si="612">E374*F374*G374</f>
        <v>0.7237355648535555</v>
      </c>
      <c r="L374" s="3">
        <f t="shared" ref="L374:L394" si="613">H374*I374*J374</f>
        <v>0.71810209205020892</v>
      </c>
      <c r="M374" s="5">
        <f t="shared" si="558"/>
        <v>0.23649276655624113</v>
      </c>
      <c r="N374" s="5">
        <f t="shared" si="559"/>
        <v>0.17115822598736122</v>
      </c>
      <c r="O374" s="5">
        <f t="shared" si="560"/>
        <v>0.16982595041877843</v>
      </c>
      <c r="P374" s="5">
        <f t="shared" si="561"/>
        <v>0.12290908015312653</v>
      </c>
      <c r="Q374" s="5">
        <f t="shared" si="562"/>
        <v>6.1936647682147676E-2</v>
      </c>
      <c r="R374" s="5">
        <f t="shared" si="563"/>
        <v>6.0976185140069916E-2</v>
      </c>
      <c r="S374" s="5">
        <f t="shared" si="564"/>
        <v>1.5969454588471647E-2</v>
      </c>
      <c r="T374" s="5">
        <f t="shared" si="565"/>
        <v>4.4476836275126969E-2</v>
      </c>
      <c r="U374" s="5">
        <f t="shared" si="566"/>
        <v>4.4130633794963479E-2</v>
      </c>
      <c r="V374" s="5">
        <f t="shared" si="567"/>
        <v>9.2217571462141598E-4</v>
      </c>
      <c r="W374" s="5">
        <f t="shared" si="568"/>
        <v>1.4941918231791603E-2</v>
      </c>
      <c r="X374" s="5">
        <f t="shared" si="569"/>
        <v>1.0729822741492709E-2</v>
      </c>
      <c r="Y374" s="5">
        <f t="shared" si="570"/>
        <v>3.8525540789969104E-3</v>
      </c>
      <c r="Z374" s="5">
        <f t="shared" si="571"/>
        <v>1.4595708704775027E-2</v>
      </c>
      <c r="AA374" s="5">
        <f t="shared" si="572"/>
        <v>1.056343348388831E-2</v>
      </c>
      <c r="AB374" s="5">
        <f t="shared" si="573"/>
        <v>3.8225662496274336E-3</v>
      </c>
      <c r="AC374" s="5">
        <f t="shared" si="574"/>
        <v>2.9954343444135444E-5</v>
      </c>
      <c r="AD374" s="5">
        <f t="shared" si="575"/>
        <v>2.7034994078703337E-3</v>
      </c>
      <c r="AE374" s="5">
        <f t="shared" si="576"/>
        <v>1.9413885806481878E-3</v>
      </c>
      <c r="AF374" s="5">
        <f t="shared" si="577"/>
        <v>6.970576006229245E-4</v>
      </c>
      <c r="AG374" s="5">
        <f t="shared" si="578"/>
        <v>1.6685284042894041E-4</v>
      </c>
      <c r="AH374" s="5">
        <f t="shared" si="579"/>
        <v>2.6203022389635977E-3</v>
      </c>
      <c r="AI374" s="5">
        <f t="shared" si="580"/>
        <v>1.8964059210033553E-3</v>
      </c>
      <c r="AJ374" s="5">
        <f t="shared" si="581"/>
        <v>6.8624820521449522E-4</v>
      </c>
      <c r="AK374" s="5">
        <f t="shared" si="582"/>
        <v>1.6555407747688379E-4</v>
      </c>
      <c r="AL374" s="5">
        <f t="shared" si="583"/>
        <v>6.2271009010907376E-7</v>
      </c>
      <c r="AM374" s="5">
        <f t="shared" si="584"/>
        <v>3.9132373420725793E-4</v>
      </c>
      <c r="AN374" s="5">
        <f t="shared" si="585"/>
        <v>2.8101039220313184E-4</v>
      </c>
      <c r="AO374" s="5">
        <f t="shared" si="586"/>
        <v>1.0089707526445933E-4</v>
      </c>
      <c r="AP374" s="5">
        <f t="shared" si="587"/>
        <v>2.4151466943051882E-5</v>
      </c>
      <c r="AQ374" s="5">
        <f t="shared" si="588"/>
        <v>4.3358047344717547E-6</v>
      </c>
      <c r="AR374" s="5">
        <f t="shared" si="589"/>
        <v>3.7632890392072131E-4</v>
      </c>
      <c r="AS374" s="5">
        <f t="shared" si="590"/>
        <v>2.7236261184978265E-4</v>
      </c>
      <c r="AT374" s="5">
        <f t="shared" si="591"/>
        <v>9.8559254366046051E-5</v>
      </c>
      <c r="AU374" s="5">
        <f t="shared" si="592"/>
        <v>2.3776945876718534E-5</v>
      </c>
      <c r="AV374" s="5">
        <f t="shared" si="593"/>
        <v>4.3020553386448261E-6</v>
      </c>
      <c r="AW374" s="5">
        <f t="shared" si="594"/>
        <v>8.9897892123825335E-9</v>
      </c>
      <c r="AX374" s="5">
        <f t="shared" si="595"/>
        <v>4.7202483969515383E-5</v>
      </c>
      <c r="AY374" s="5">
        <f t="shared" si="596"/>
        <v>3.3896202488475445E-5</v>
      </c>
      <c r="AZ374" s="5">
        <f t="shared" si="597"/>
        <v>1.2170466959765855E-5</v>
      </c>
      <c r="BA374" s="5">
        <f t="shared" si="598"/>
        <v>2.9132125950119364E-6</v>
      </c>
      <c r="BB374" s="5">
        <f t="shared" si="599"/>
        <v>5.2299601476627222E-7</v>
      </c>
      <c r="BC374" s="5">
        <f t="shared" si="600"/>
        <v>7.5112906467516443E-8</v>
      </c>
      <c r="BD374" s="5">
        <f t="shared" si="601"/>
        <v>4.5040428867405316E-5</v>
      </c>
      <c r="BE374" s="5">
        <f t="shared" si="602"/>
        <v>3.2597360227597974E-5</v>
      </c>
      <c r="BF374" s="5">
        <f t="shared" si="603"/>
        <v>1.1795934458527721E-5</v>
      </c>
      <c r="BG374" s="5">
        <f t="shared" si="604"/>
        <v>2.84571242943936E-6</v>
      </c>
      <c r="BH374" s="5">
        <f t="shared" si="605"/>
        <v>5.1488582313276973E-7</v>
      </c>
      <c r="BI374" s="5">
        <f t="shared" si="606"/>
        <v>7.4528236408016618E-8</v>
      </c>
      <c r="BJ374" s="8">
        <f t="shared" si="607"/>
        <v>0.31350330237477381</v>
      </c>
      <c r="BK374" s="8">
        <f t="shared" si="608"/>
        <v>0.37635795026848345</v>
      </c>
      <c r="BL374" s="8">
        <f t="shared" si="609"/>
        <v>0.29555547815138034</v>
      </c>
      <c r="BM374" s="8">
        <f t="shared" si="610"/>
        <v>0.17667969634898842</v>
      </c>
      <c r="BN374" s="8">
        <f t="shared" si="611"/>
        <v>0.823298855937725</v>
      </c>
    </row>
    <row r="375" spans="1:66" x14ac:dyDescent="0.25">
      <c r="A375" t="s">
        <v>342</v>
      </c>
      <c r="B375" t="s">
        <v>364</v>
      </c>
      <c r="C375" t="s">
        <v>420</v>
      </c>
      <c r="D375" s="4" t="s">
        <v>499</v>
      </c>
      <c r="E375">
        <f>VLOOKUP(A375,home!$A$2:$E$405,3,FALSE)</f>
        <v>1.1422594142259399</v>
      </c>
      <c r="F375">
        <f>VLOOKUP(B375,home!$B$2:$E$405,3,FALSE)</f>
        <v>0.88</v>
      </c>
      <c r="G375">
        <f>VLOOKUP(C375,away!$B$2:$E$405,4,FALSE)</f>
        <v>0.88</v>
      </c>
      <c r="H375">
        <f>VLOOKUP(A375,away!$A$2:$E$405,3,FALSE)</f>
        <v>0.82426778242677801</v>
      </c>
      <c r="I375">
        <f>VLOOKUP(C375,away!$B$2:$E$405,3,FALSE)</f>
        <v>0.48</v>
      </c>
      <c r="J375">
        <f>VLOOKUP(B375,home!$B$2:$E$405,4,FALSE)</f>
        <v>0.99</v>
      </c>
      <c r="K375" s="3">
        <f t="shared" si="612"/>
        <v>0.88456569037656785</v>
      </c>
      <c r="L375" s="3">
        <f t="shared" si="613"/>
        <v>0.39169205020920489</v>
      </c>
      <c r="M375" s="5">
        <f t="shared" si="558"/>
        <v>0.27907973747663617</v>
      </c>
      <c r="N375" s="5">
        <f t="shared" si="559"/>
        <v>0.24686436065113196</v>
      </c>
      <c r="O375" s="5">
        <f t="shared" si="560"/>
        <v>0.10931331454407028</v>
      </c>
      <c r="P375" s="5">
        <f t="shared" si="561"/>
        <v>9.6694807547026432E-2</v>
      </c>
      <c r="Q375" s="5">
        <f t="shared" si="562"/>
        <v>0.10918387180436928</v>
      </c>
      <c r="R375" s="5">
        <f t="shared" si="563"/>
        <v>2.1408578144465288E-2</v>
      </c>
      <c r="S375" s="5">
        <f t="shared" si="564"/>
        <v>8.3756401406060773E-3</v>
      </c>
      <c r="T375" s="5">
        <f t="shared" si="565"/>
        <v>4.2766454596832398E-2</v>
      </c>
      <c r="U375" s="5">
        <f t="shared" si="566"/>
        <v>1.893729370633964E-2</v>
      </c>
      <c r="V375" s="5">
        <f t="shared" si="567"/>
        <v>3.2244106560996969E-4</v>
      </c>
      <c r="W375" s="5">
        <f t="shared" si="568"/>
        <v>3.2193435646872867E-2</v>
      </c>
      <c r="X375" s="5">
        <f t="shared" si="569"/>
        <v>1.2609912811801734E-2</v>
      </c>
      <c r="Y375" s="5">
        <f t="shared" si="570"/>
        <v>2.4696013011069702E-3</v>
      </c>
      <c r="Z375" s="5">
        <f t="shared" si="571"/>
        <v>2.7951899551565281E-3</v>
      </c>
      <c r="AA375" s="5">
        <f t="shared" si="572"/>
        <v>2.472529132416682E-3</v>
      </c>
      <c r="AB375" s="5">
        <f t="shared" si="573"/>
        <v>1.0935572194961693E-3</v>
      </c>
      <c r="AC375" s="5">
        <f t="shared" si="574"/>
        <v>6.9824078474669596E-6</v>
      </c>
      <c r="AD375" s="5">
        <f t="shared" si="575"/>
        <v>7.119302157142425E-3</v>
      </c>
      <c r="AE375" s="5">
        <f t="shared" si="576"/>
        <v>2.7885740579899313E-3</v>
      </c>
      <c r="AF375" s="5">
        <f t="shared" si="577"/>
        <v>5.4613114496713914E-4</v>
      </c>
      <c r="AG375" s="5">
        <f t="shared" si="578"/>
        <v>7.1305075951759743E-5</v>
      </c>
      <c r="AH375" s="5">
        <f t="shared" si="579"/>
        <v>2.7371342106485895E-4</v>
      </c>
      <c r="AI375" s="5">
        <f t="shared" si="580"/>
        <v>2.4211750126956915E-4</v>
      </c>
      <c r="AJ375" s="5">
        <f t="shared" si="581"/>
        <v>1.0708441733138299E-4</v>
      </c>
      <c r="AK375" s="5">
        <f t="shared" si="582"/>
        <v>3.1574400515102433E-5</v>
      </c>
      <c r="AL375" s="5">
        <f t="shared" si="583"/>
        <v>9.6769846371550112E-8</v>
      </c>
      <c r="AM375" s="5">
        <f t="shared" si="584"/>
        <v>1.2594980855264162E-3</v>
      </c>
      <c r="AN375" s="5">
        <f t="shared" si="585"/>
        <v>4.9333538735441039E-4</v>
      </c>
      <c r="AO375" s="5">
        <f t="shared" si="586"/>
        <v>9.661777465680062E-5</v>
      </c>
      <c r="AP375" s="5">
        <f t="shared" si="587"/>
        <v>1.2614804747324397E-5</v>
      </c>
      <c r="AQ375" s="5">
        <f t="shared" si="588"/>
        <v>1.2352796836170757E-6</v>
      </c>
      <c r="AR375" s="5">
        <f t="shared" si="589"/>
        <v>2.1442274213334001E-5</v>
      </c>
      <c r="AS375" s="5">
        <f t="shared" si="590"/>
        <v>1.8967100092761468E-5</v>
      </c>
      <c r="AT375" s="5">
        <f t="shared" si="591"/>
        <v>8.3888229939975057E-6</v>
      </c>
      <c r="AU375" s="5">
        <f t="shared" si="592"/>
        <v>2.4734883343774103E-6</v>
      </c>
      <c r="AV375" s="5">
        <f t="shared" si="593"/>
        <v>5.4699072903423511E-7</v>
      </c>
      <c r="AW375" s="5">
        <f t="shared" si="594"/>
        <v>9.3134888376119238E-10</v>
      </c>
      <c r="AX375" s="5">
        <f t="shared" si="595"/>
        <v>1.8568479892527319E-4</v>
      </c>
      <c r="AY375" s="5">
        <f t="shared" si="596"/>
        <v>7.2731259583724218E-5</v>
      </c>
      <c r="AZ375" s="5">
        <f t="shared" si="597"/>
        <v>1.4244128090323409E-5</v>
      </c>
      <c r="BA375" s="5">
        <f t="shared" si="598"/>
        <v>1.859770578380434E-6</v>
      </c>
      <c r="BB375" s="5">
        <f t="shared" si="599"/>
        <v>1.8211433769114772E-7</v>
      </c>
      <c r="BC375" s="5">
        <f t="shared" si="600"/>
        <v>1.426654766054743E-8</v>
      </c>
      <c r="BD375" s="5">
        <f t="shared" si="601"/>
        <v>1.3997947246281258E-6</v>
      </c>
      <c r="BE375" s="5">
        <f t="shared" si="602"/>
        <v>1.2382103869761558E-6</v>
      </c>
      <c r="BF375" s="5">
        <f t="shared" si="603"/>
        <v>5.4763921289350012E-7</v>
      </c>
      <c r="BG375" s="5">
        <f t="shared" si="604"/>
        <v>1.6147428614347307E-7</v>
      </c>
      <c r="BH375" s="5">
        <f t="shared" si="605"/>
        <v>3.570865335014117E-8</v>
      </c>
      <c r="BI375" s="5">
        <f t="shared" si="606"/>
        <v>6.3173299206170364E-9</v>
      </c>
      <c r="BJ375" s="8">
        <f t="shared" si="607"/>
        <v>0.458750966918198</v>
      </c>
      <c r="BK375" s="8">
        <f t="shared" si="608"/>
        <v>0.38455243666715622</v>
      </c>
      <c r="BL375" s="8">
        <f t="shared" si="609"/>
        <v>0.15393497030792636</v>
      </c>
      <c r="BM375" s="8">
        <f t="shared" si="610"/>
        <v>0.13741616335250292</v>
      </c>
      <c r="BN375" s="8">
        <f t="shared" si="611"/>
        <v>0.86254467016769942</v>
      </c>
    </row>
    <row r="376" spans="1:66" x14ac:dyDescent="0.25">
      <c r="A376" t="s">
        <v>342</v>
      </c>
      <c r="B376" t="s">
        <v>392</v>
      </c>
      <c r="C376" t="s">
        <v>393</v>
      </c>
      <c r="D376" s="4" t="s">
        <v>499</v>
      </c>
      <c r="E376">
        <f>VLOOKUP(A376,home!$A$2:$E$405,3,FALSE)</f>
        <v>1.1422594142259399</v>
      </c>
      <c r="F376">
        <f>VLOOKUP(B376,home!$B$2:$E$405,3,FALSE)</f>
        <v>1.35</v>
      </c>
      <c r="G376">
        <f>VLOOKUP(C376,away!$B$2:$E$405,4,FALSE)</f>
        <v>0.96</v>
      </c>
      <c r="H376">
        <f>VLOOKUP(A376,away!$A$2:$E$405,3,FALSE)</f>
        <v>0.82426778242677801</v>
      </c>
      <c r="I376">
        <f>VLOOKUP(C376,away!$B$2:$E$405,3,FALSE)</f>
        <v>0.64</v>
      </c>
      <c r="J376">
        <f>VLOOKUP(B376,home!$B$2:$E$405,4,FALSE)</f>
        <v>1.32</v>
      </c>
      <c r="K376" s="3">
        <f t="shared" si="612"/>
        <v>1.4803682008368182</v>
      </c>
      <c r="L376" s="3">
        <f t="shared" si="613"/>
        <v>0.696341422594142</v>
      </c>
      <c r="M376" s="5">
        <f t="shared" si="558"/>
        <v>0.11341409244237867</v>
      </c>
      <c r="N376" s="5">
        <f t="shared" si="559"/>
        <v>0.16789461597846467</v>
      </c>
      <c r="O376" s="5">
        <f t="shared" si="560"/>
        <v>7.897493047354949E-2</v>
      </c>
      <c r="P376" s="5">
        <f t="shared" si="561"/>
        <v>0.11691197573634125</v>
      </c>
      <c r="Q376" s="5">
        <f t="shared" si="562"/>
        <v>0.12427292529311418</v>
      </c>
      <c r="R376" s="5">
        <f t="shared" si="563"/>
        <v>2.7496757717612445E-2</v>
      </c>
      <c r="S376" s="5">
        <f t="shared" si="564"/>
        <v>3.0129434923440491E-2</v>
      </c>
      <c r="T376" s="5">
        <f t="shared" si="565"/>
        <v>8.6536385588542653E-2</v>
      </c>
      <c r="U376" s="5">
        <f t="shared" si="566"/>
        <v>4.0705325751267826E-2</v>
      </c>
      <c r="V376" s="5">
        <f t="shared" si="567"/>
        <v>3.450964209377331E-3</v>
      </c>
      <c r="W376" s="5">
        <f t="shared" si="568"/>
        <v>6.1323228942965227E-2</v>
      </c>
      <c r="X376" s="5">
        <f t="shared" si="569"/>
        <v>4.2701904480210669E-2</v>
      </c>
      <c r="Y376" s="5">
        <f t="shared" si="570"/>
        <v>1.4867552456614528E-2</v>
      </c>
      <c r="Z376" s="5">
        <f t="shared" si="571"/>
        <v>6.3823771286029016E-3</v>
      </c>
      <c r="AA376" s="5">
        <f t="shared" si="572"/>
        <v>9.4482681469319346E-3</v>
      </c>
      <c r="AB376" s="5">
        <f t="shared" si="573"/>
        <v>6.9934578588487263E-3</v>
      </c>
      <c r="AC376" s="5">
        <f t="shared" si="574"/>
        <v>2.2233736303465038E-4</v>
      </c>
      <c r="AD376" s="5">
        <f t="shared" si="575"/>
        <v>2.2695239524950443E-2</v>
      </c>
      <c r="AE376" s="5">
        <f t="shared" si="576"/>
        <v>1.5803635376918791E-2</v>
      </c>
      <c r="AF376" s="5">
        <f t="shared" si="577"/>
        <v>5.5023629702613689E-3</v>
      </c>
      <c r="AG376" s="5">
        <f t="shared" si="578"/>
        <v>1.2771744194470436E-3</v>
      </c>
      <c r="AH376" s="5">
        <f t="shared" si="579"/>
        <v>1.1110783923159147E-3</v>
      </c>
      <c r="AI376" s="5">
        <f t="shared" si="580"/>
        <v>1.6448051206213751E-3</v>
      </c>
      <c r="AJ376" s="5">
        <f t="shared" si="581"/>
        <v>1.2174585985707258E-3</v>
      </c>
      <c r="AK376" s="5">
        <f t="shared" si="582"/>
        <v>6.007623317198196E-4</v>
      </c>
      <c r="AL376" s="5">
        <f t="shared" si="583"/>
        <v>9.1677850018843615E-6</v>
      </c>
      <c r="AM376" s="5">
        <f t="shared" si="584"/>
        <v>6.7194621806223025E-3</v>
      </c>
      <c r="AN376" s="5">
        <f t="shared" si="585"/>
        <v>4.6790398539220696E-3</v>
      </c>
      <c r="AO376" s="5">
        <f t="shared" si="586"/>
        <v>1.6291046341273896E-3</v>
      </c>
      <c r="AP376" s="5">
        <f t="shared" si="587"/>
        <v>3.781376794943253E-4</v>
      </c>
      <c r="AQ376" s="5">
        <f t="shared" si="588"/>
        <v>6.5828232418881538E-5</v>
      </c>
      <c r="AR376" s="5">
        <f t="shared" si="589"/>
        <v>1.5473798166377534E-4</v>
      </c>
      <c r="AS376" s="5">
        <f t="shared" si="590"/>
        <v>2.2906918751672365E-4</v>
      </c>
      <c r="AT376" s="5">
        <f t="shared" si="591"/>
        <v>1.6955337049564203E-4</v>
      </c>
      <c r="AU376" s="5">
        <f t="shared" si="592"/>
        <v>8.3667139342150649E-5</v>
      </c>
      <c r="AV376" s="5">
        <f t="shared" si="593"/>
        <v>3.0964543134275745E-5</v>
      </c>
      <c r="AW376" s="5">
        <f t="shared" si="594"/>
        <v>2.6251486296674056E-7</v>
      </c>
      <c r="AX376" s="5">
        <f t="shared" si="595"/>
        <v>1.6578796898198149E-3</v>
      </c>
      <c r="AY376" s="5">
        <f t="shared" si="596"/>
        <v>1.1544503016990648E-3</v>
      </c>
      <c r="AZ376" s="5">
        <f t="shared" si="597"/>
        <v>4.0194578269968145E-4</v>
      </c>
      <c r="BA376" s="5">
        <f t="shared" si="598"/>
        <v>9.3297166043604035E-5</v>
      </c>
      <c r="BB376" s="5">
        <f t="shared" si="599"/>
        <v>1.6241670331701275E-5</v>
      </c>
      <c r="BC376" s="5">
        <f t="shared" si="600"/>
        <v>2.2619495648163883E-6</v>
      </c>
      <c r="BD376" s="5">
        <f t="shared" si="601"/>
        <v>1.7958411046849922E-5</v>
      </c>
      <c r="BE376" s="5">
        <f t="shared" si="602"/>
        <v>2.6585060651313257E-5</v>
      </c>
      <c r="BF376" s="5">
        <f t="shared" si="603"/>
        <v>1.9677839202761154E-5</v>
      </c>
      <c r="BG376" s="5">
        <f t="shared" si="604"/>
        <v>9.7101491389825766E-6</v>
      </c>
      <c r="BH376" s="5">
        <f t="shared" si="605"/>
        <v>3.5936490026832061E-6</v>
      </c>
      <c r="BI376" s="5">
        <f t="shared" si="606"/>
        <v>1.0639847417082321E-6</v>
      </c>
      <c r="BJ376" s="8">
        <f t="shared" si="607"/>
        <v>0.55967267417223288</v>
      </c>
      <c r="BK376" s="8">
        <f t="shared" si="608"/>
        <v>0.26529242276127341</v>
      </c>
      <c r="BL376" s="8">
        <f t="shared" si="609"/>
        <v>0.16893942570737513</v>
      </c>
      <c r="BM376" s="8">
        <f t="shared" si="610"/>
        <v>0.37016741434118799</v>
      </c>
      <c r="BN376" s="8">
        <f t="shared" si="611"/>
        <v>0.62896529764146059</v>
      </c>
    </row>
    <row r="377" spans="1:66" x14ac:dyDescent="0.25">
      <c r="A377" t="s">
        <v>40</v>
      </c>
      <c r="B377" t="s">
        <v>232</v>
      </c>
      <c r="C377" t="s">
        <v>238</v>
      </c>
      <c r="D377" s="4" t="s">
        <v>499</v>
      </c>
      <c r="E377">
        <f>VLOOKUP(A377,home!$A$2:$E$405,3,FALSE)</f>
        <v>1.56038647342995</v>
      </c>
      <c r="F377">
        <f>VLOOKUP(B377,home!$B$2:$E$405,3,FALSE)</f>
        <v>1.0900000000000001</v>
      </c>
      <c r="G377">
        <f>VLOOKUP(C377,away!$B$2:$E$405,4,FALSE)</f>
        <v>0.83</v>
      </c>
      <c r="H377">
        <f>VLOOKUP(A377,away!$A$2:$E$405,3,FALSE)</f>
        <v>1.19323671497585</v>
      </c>
      <c r="I377">
        <f>VLOOKUP(C377,away!$B$2:$E$405,3,FALSE)</f>
        <v>0.51</v>
      </c>
      <c r="J377">
        <f>VLOOKUP(B377,home!$B$2:$E$405,4,FALSE)</f>
        <v>1.0900000000000001</v>
      </c>
      <c r="K377" s="3">
        <f t="shared" si="612"/>
        <v>1.4116816425120757</v>
      </c>
      <c r="L377" s="3">
        <f t="shared" si="613"/>
        <v>0.66332028985507507</v>
      </c>
      <c r="M377" s="5">
        <f t="shared" si="558"/>
        <v>0.12555618487231557</v>
      </c>
      <c r="N377" s="5">
        <f t="shared" si="559"/>
        <v>0.17724536128810028</v>
      </c>
      <c r="O377" s="5">
        <f t="shared" si="560"/>
        <v>8.3283964942601749E-2</v>
      </c>
      <c r="P377" s="5">
        <f t="shared" si="561"/>
        <v>0.11757044442509018</v>
      </c>
      <c r="Q377" s="5">
        <f t="shared" si="562"/>
        <v>0.12510701137541586</v>
      </c>
      <c r="R377" s="5">
        <f t="shared" si="563"/>
        <v>2.7621971883003249E-2</v>
      </c>
      <c r="S377" s="5">
        <f t="shared" si="564"/>
        <v>2.7523155104566002E-2</v>
      </c>
      <c r="T377" s="5">
        <f t="shared" si="565"/>
        <v>8.2986019048443035E-2</v>
      </c>
      <c r="U377" s="5">
        <f t="shared" si="566"/>
        <v>3.8993430637220404E-2</v>
      </c>
      <c r="V377" s="5">
        <f t="shared" si="567"/>
        <v>2.8636224411452606E-3</v>
      </c>
      <c r="W377" s="5">
        <f t="shared" si="568"/>
        <v>5.8870423769407987E-2</v>
      </c>
      <c r="X377" s="5">
        <f t="shared" si="569"/>
        <v>3.9049946558614809E-2</v>
      </c>
      <c r="Y377" s="5">
        <f t="shared" si="570"/>
        <v>1.2951310935042782E-2</v>
      </c>
      <c r="Z377" s="5">
        <f t="shared" si="571"/>
        <v>6.1074047986008169E-3</v>
      </c>
      <c r="AA377" s="5">
        <f t="shared" si="572"/>
        <v>8.6217112375749343E-3</v>
      </c>
      <c r="AB377" s="5">
        <f t="shared" si="573"/>
        <v>6.0855557405623036E-3</v>
      </c>
      <c r="AC377" s="5">
        <f t="shared" si="574"/>
        <v>1.6759298009367995E-4</v>
      </c>
      <c r="AD377" s="5">
        <f t="shared" si="575"/>
        <v>2.077657413054497E-2</v>
      </c>
      <c r="AE377" s="5">
        <f t="shared" si="576"/>
        <v>1.3781523174468544E-2</v>
      </c>
      <c r="AF377" s="5">
        <f t="shared" si="577"/>
        <v>4.5707819733664537E-3</v>
      </c>
      <c r="AG377" s="5">
        <f t="shared" si="578"/>
        <v>1.0106308078125961E-3</v>
      </c>
      <c r="AH377" s="5">
        <f t="shared" si="579"/>
        <v>1.0127913803175423E-3</v>
      </c>
      <c r="AI377" s="5">
        <f t="shared" si="580"/>
        <v>1.4297389992887408E-3</v>
      </c>
      <c r="AJ377" s="5">
        <f t="shared" si="581"/>
        <v>1.0091681494397507E-3</v>
      </c>
      <c r="AK377" s="5">
        <f t="shared" si="582"/>
        <v>4.748747169239929E-4</v>
      </c>
      <c r="AL377" s="5">
        <f t="shared" si="583"/>
        <v>6.2773430626861388E-6</v>
      </c>
      <c r="AM377" s="5">
        <f t="shared" si="584"/>
        <v>5.8659816588763156E-3</v>
      </c>
      <c r="AN377" s="5">
        <f t="shared" si="585"/>
        <v>3.8910246542503916E-3</v>
      </c>
      <c r="AO377" s="5">
        <f t="shared" si="586"/>
        <v>1.2904978007453065E-3</v>
      </c>
      <c r="AP377" s="5">
        <f t="shared" si="587"/>
        <v>2.8533779174923788E-4</v>
      </c>
      <c r="AQ377" s="5">
        <f t="shared" si="588"/>
        <v>4.7317586682427867E-5</v>
      </c>
      <c r="AR377" s="5">
        <f t="shared" si="589"/>
        <v>1.3436101439099076E-4</v>
      </c>
      <c r="AS377" s="5">
        <f t="shared" si="590"/>
        <v>1.8967497748506248E-4</v>
      </c>
      <c r="AT377" s="5">
        <f t="shared" si="591"/>
        <v>1.3388034187977702E-4</v>
      </c>
      <c r="AU377" s="5">
        <f t="shared" si="592"/>
        <v>6.299880697497394E-5</v>
      </c>
      <c r="AV377" s="5">
        <f t="shared" si="593"/>
        <v>2.2233564826683125E-5</v>
      </c>
      <c r="AW377" s="5">
        <f t="shared" si="594"/>
        <v>1.6328015807763802E-7</v>
      </c>
      <c r="AX377" s="5">
        <f t="shared" si="595"/>
        <v>1.3801497705247042E-3</v>
      </c>
      <c r="AY377" s="5">
        <f t="shared" si="596"/>
        <v>9.1548134582786211E-4</v>
      </c>
      <c r="AZ377" s="5">
        <f t="shared" si="597"/>
        <v>3.0362867583572583E-4</v>
      </c>
      <c r="BA377" s="5">
        <f t="shared" si="598"/>
        <v>6.7134353754555432E-5</v>
      </c>
      <c r="BB377" s="5">
        <f t="shared" si="599"/>
        <v>1.1132894747926213E-5</v>
      </c>
      <c r="BC377" s="5">
        <f t="shared" si="600"/>
        <v>1.4769349942240918E-6</v>
      </c>
      <c r="BD377" s="5">
        <f t="shared" si="601"/>
        <v>1.4854064501842319E-5</v>
      </c>
      <c r="BE377" s="5">
        <f t="shared" si="602"/>
        <v>2.0969210173941082E-5</v>
      </c>
      <c r="BF377" s="5">
        <f t="shared" si="603"/>
        <v>1.4800924530265041E-5</v>
      </c>
      <c r="BG377" s="5">
        <f t="shared" si="604"/>
        <v>6.9647311505272731E-6</v>
      </c>
      <c r="BH377" s="5">
        <f t="shared" si="605"/>
        <v>2.4579957775578418E-6</v>
      </c>
      <c r="BI377" s="5">
        <f t="shared" si="606"/>
        <v>6.9398150331011906E-7</v>
      </c>
      <c r="BJ377" s="8">
        <f t="shared" si="607"/>
        <v>0.55040874652920613</v>
      </c>
      <c r="BK377" s="8">
        <f t="shared" si="608"/>
        <v>0.2746027585121012</v>
      </c>
      <c r="BL377" s="8">
        <f t="shared" si="609"/>
        <v>0.1691370973001276</v>
      </c>
      <c r="BM377" s="8">
        <f t="shared" si="610"/>
        <v>0.34295575028783898</v>
      </c>
      <c r="BN377" s="8">
        <f t="shared" si="611"/>
        <v>0.65638493878652704</v>
      </c>
    </row>
    <row r="378" spans="1:66" x14ac:dyDescent="0.25">
      <c r="A378" t="s">
        <v>40</v>
      </c>
      <c r="B378" t="s">
        <v>316</v>
      </c>
      <c r="C378" t="s">
        <v>42</v>
      </c>
      <c r="D378" s="4" t="s">
        <v>499</v>
      </c>
      <c r="E378">
        <f>VLOOKUP(A378,home!$A$2:$E$405,3,FALSE)</f>
        <v>1.56038647342995</v>
      </c>
      <c r="F378">
        <f>VLOOKUP(B378,home!$B$2:$E$405,3,FALSE)</f>
        <v>0.32</v>
      </c>
      <c r="G378">
        <f>VLOOKUP(C378,away!$B$2:$E$405,4,FALSE)</f>
        <v>1.0900000000000001</v>
      </c>
      <c r="H378">
        <f>VLOOKUP(A378,away!$A$2:$E$405,3,FALSE)</f>
        <v>1.19323671497585</v>
      </c>
      <c r="I378">
        <f>VLOOKUP(C378,away!$B$2:$E$405,3,FALSE)</f>
        <v>0.83</v>
      </c>
      <c r="J378">
        <f>VLOOKUP(B378,home!$B$2:$E$405,4,FALSE)</f>
        <v>1.0900000000000001</v>
      </c>
      <c r="K378" s="3">
        <f t="shared" si="612"/>
        <v>0.54426280193236665</v>
      </c>
      <c r="L378" s="3">
        <f t="shared" si="613"/>
        <v>1.0795212560386516</v>
      </c>
      <c r="M378" s="5">
        <f t="shared" si="558"/>
        <v>0.1971512540135254</v>
      </c>
      <c r="N378" s="5">
        <f t="shared" si="559"/>
        <v>0.10730209391388107</v>
      </c>
      <c r="O378" s="5">
        <f t="shared" si="560"/>
        <v>0.21282896936227619</v>
      </c>
      <c r="P378" s="5">
        <f t="shared" si="561"/>
        <v>0.11583489119749024</v>
      </c>
      <c r="Q378" s="5">
        <f t="shared" si="562"/>
        <v>2.920026914338943E-2</v>
      </c>
      <c r="R378" s="5">
        <f t="shared" si="563"/>
        <v>0.11487669816368801</v>
      </c>
      <c r="S378" s="5">
        <f t="shared" si="564"/>
        <v>1.701450250199003E-2</v>
      </c>
      <c r="T378" s="5">
        <f t="shared" si="565"/>
        <v>3.1522311222338437E-2</v>
      </c>
      <c r="U378" s="5">
        <f t="shared" si="566"/>
        <v>6.2523113619307583E-2</v>
      </c>
      <c r="V378" s="5">
        <f t="shared" si="567"/>
        <v>1.1107507030911582E-3</v>
      </c>
      <c r="W378" s="5">
        <f t="shared" si="568"/>
        <v>5.2975401003867864E-3</v>
      </c>
      <c r="X378" s="5">
        <f t="shared" si="569"/>
        <v>5.7188071430846685E-3</v>
      </c>
      <c r="Y378" s="5">
        <f t="shared" si="570"/>
        <v>3.0867869350727859E-3</v>
      </c>
      <c r="Z378" s="5">
        <f t="shared" si="571"/>
        <v>4.1337279163745855E-2</v>
      </c>
      <c r="AA378" s="5">
        <f t="shared" si="572"/>
        <v>2.2498343381920756E-2</v>
      </c>
      <c r="AB378" s="5">
        <f t="shared" si="573"/>
        <v>6.1225057039403542E-3</v>
      </c>
      <c r="AC378" s="5">
        <f t="shared" si="574"/>
        <v>4.0788380818285702E-5</v>
      </c>
      <c r="AD378" s="5">
        <f t="shared" si="575"/>
        <v>7.2081350459639554E-4</v>
      </c>
      <c r="AE378" s="5">
        <f t="shared" si="576"/>
        <v>7.7813349985152332E-4</v>
      </c>
      <c r="AF378" s="5">
        <f t="shared" si="577"/>
        <v>4.2000582656273404E-4</v>
      </c>
      <c r="AG378" s="5">
        <f t="shared" si="578"/>
        <v>1.5113507247818493E-4</v>
      </c>
      <c r="AH378" s="5">
        <f t="shared" si="579"/>
        <v>1.1156117881016824E-2</v>
      </c>
      <c r="AI378" s="5">
        <f t="shared" si="580"/>
        <v>6.0718599766099932E-3</v>
      </c>
      <c r="AJ378" s="5">
        <f t="shared" si="581"/>
        <v>1.6523437619053746E-3</v>
      </c>
      <c r="AK378" s="5">
        <f t="shared" si="582"/>
        <v>2.9976974853669554E-4</v>
      </c>
      <c r="AL378" s="5">
        <f t="shared" si="583"/>
        <v>9.5859753524748892E-7</v>
      </c>
      <c r="AM378" s="5">
        <f t="shared" si="584"/>
        <v>7.8462395536464647E-5</v>
      </c>
      <c r="AN378" s="5">
        <f t="shared" si="585"/>
        <v>8.4701823781325815E-5</v>
      </c>
      <c r="AO378" s="5">
        <f t="shared" si="586"/>
        <v>4.5718709598590674E-5</v>
      </c>
      <c r="AP378" s="5">
        <f t="shared" si="587"/>
        <v>1.6451439603445655E-5</v>
      </c>
      <c r="AQ378" s="5">
        <f t="shared" si="588"/>
        <v>4.4399196860889165E-6</v>
      </c>
      <c r="AR378" s="5">
        <f t="shared" si="589"/>
        <v>2.4086532774861094E-3</v>
      </c>
      <c r="AS378" s="5">
        <f t="shared" si="590"/>
        <v>1.3109403816881679E-3</v>
      </c>
      <c r="AT378" s="5">
        <f t="shared" si="591"/>
        <v>3.567480426519442E-4</v>
      </c>
      <c r="AU378" s="5">
        <f t="shared" si="592"/>
        <v>6.4721563092544874E-5</v>
      </c>
      <c r="AV378" s="5">
        <f t="shared" si="593"/>
        <v>8.8063848185477278E-6</v>
      </c>
      <c r="AW378" s="5">
        <f t="shared" si="594"/>
        <v>1.5644931230476216E-8</v>
      </c>
      <c r="AX378" s="5">
        <f t="shared" si="595"/>
        <v>7.117360540166975E-6</v>
      </c>
      <c r="AY378" s="5">
        <f t="shared" si="596"/>
        <v>7.6833419900009892E-6</v>
      </c>
      <c r="AZ378" s="5">
        <f t="shared" si="597"/>
        <v>4.1471654978101891E-6</v>
      </c>
      <c r="BA378" s="5">
        <f t="shared" si="598"/>
        <v>1.4923177690654052E-6</v>
      </c>
      <c r="BB378" s="5">
        <f t="shared" si="599"/>
        <v>4.0274718811757108E-7</v>
      </c>
      <c r="BC378" s="5">
        <f t="shared" si="600"/>
        <v>8.6954830076543104E-8</v>
      </c>
      <c r="BD378" s="5">
        <f t="shared" si="601"/>
        <v>4.3336540191223641E-4</v>
      </c>
      <c r="BE378" s="5">
        <f t="shared" si="602"/>
        <v>2.3586466790529996E-4</v>
      </c>
      <c r="BF378" s="5">
        <f t="shared" si="603"/>
        <v>6.4186182515492857E-5</v>
      </c>
      <c r="BG378" s="5">
        <f t="shared" si="604"/>
        <v>1.1644717180408142E-5</v>
      </c>
      <c r="BH378" s="5">
        <f t="shared" si="605"/>
        <v>1.5844466000797254E-6</v>
      </c>
      <c r="BI378" s="5">
        <f t="shared" si="606"/>
        <v>1.7247106921432074E-7</v>
      </c>
      <c r="BJ378" s="8">
        <f t="shared" si="607"/>
        <v>0.18444860053766321</v>
      </c>
      <c r="BK378" s="8">
        <f t="shared" si="608"/>
        <v>0.33116082873644037</v>
      </c>
      <c r="BL378" s="8">
        <f t="shared" si="609"/>
        <v>0.4429264091361218</v>
      </c>
      <c r="BM378" s="8">
        <f t="shared" si="610"/>
        <v>0.2226712740826621</v>
      </c>
      <c r="BN378" s="8">
        <f t="shared" si="611"/>
        <v>0.77719417579425043</v>
      </c>
    </row>
    <row r="379" spans="1:66" x14ac:dyDescent="0.25">
      <c r="A379" t="s">
        <v>40</v>
      </c>
      <c r="B379" t="s">
        <v>318</v>
      </c>
      <c r="C379" t="s">
        <v>321</v>
      </c>
      <c r="D379" s="4" t="s">
        <v>499</v>
      </c>
      <c r="E379">
        <f>VLOOKUP(A379,home!$A$2:$E$405,3,FALSE)</f>
        <v>1.56038647342995</v>
      </c>
      <c r="F379">
        <f>VLOOKUP(B379,home!$B$2:$E$405,3,FALSE)</f>
        <v>1.03</v>
      </c>
      <c r="G379">
        <f>VLOOKUP(C379,away!$B$2:$E$405,4,FALSE)</f>
        <v>0.7</v>
      </c>
      <c r="H379">
        <f>VLOOKUP(A379,away!$A$2:$E$405,3,FALSE)</f>
        <v>1.19323671497585</v>
      </c>
      <c r="I379">
        <f>VLOOKUP(C379,away!$B$2:$E$405,3,FALSE)</f>
        <v>1.0900000000000001</v>
      </c>
      <c r="J379">
        <f>VLOOKUP(B379,home!$B$2:$E$405,4,FALSE)</f>
        <v>0.84</v>
      </c>
      <c r="K379" s="3">
        <f t="shared" si="612"/>
        <v>1.1250386473429939</v>
      </c>
      <c r="L379" s="3">
        <f t="shared" si="613"/>
        <v>1.0925275362318883</v>
      </c>
      <c r="M379" s="5">
        <f t="shared" si="558"/>
        <v>0.10887376539004089</v>
      </c>
      <c r="N379" s="5">
        <f t="shared" si="559"/>
        <v>0.12248719374555006</v>
      </c>
      <c r="O379" s="5">
        <f t="shared" si="560"/>
        <v>0.11894758666186998</v>
      </c>
      <c r="P379" s="5">
        <f t="shared" si="561"/>
        <v>0.13382063200278374</v>
      </c>
      <c r="Q379" s="5">
        <f t="shared" si="562"/>
        <v>6.8901413384166457E-2</v>
      </c>
      <c r="R379" s="5">
        <f t="shared" si="563"/>
        <v>6.4976756898210905E-2</v>
      </c>
      <c r="S379" s="5">
        <f t="shared" si="564"/>
        <v>4.1120929099561089E-2</v>
      </c>
      <c r="T379" s="5">
        <f t="shared" si="565"/>
        <v>7.5276691407498222E-2</v>
      </c>
      <c r="U379" s="5">
        <f t="shared" si="566"/>
        <v>7.3101362689497754E-2</v>
      </c>
      <c r="V379" s="5">
        <f t="shared" si="567"/>
        <v>5.6159113374517422E-3</v>
      </c>
      <c r="W379" s="5">
        <f t="shared" si="568"/>
        <v>2.5838917637914349E-2</v>
      </c>
      <c r="X379" s="5">
        <f t="shared" si="569"/>
        <v>2.8229729025849245E-2</v>
      </c>
      <c r="Y379" s="5">
        <f t="shared" si="570"/>
        <v>1.5420878150552448E-2</v>
      </c>
      <c r="Z379" s="5">
        <f t="shared" si="571"/>
        <v>2.3662965375446907E-2</v>
      </c>
      <c r="AA379" s="5">
        <f t="shared" si="572"/>
        <v>2.6621750558116889E-2</v>
      </c>
      <c r="AB379" s="5">
        <f t="shared" si="573"/>
        <v>1.4975249118903213E-2</v>
      </c>
      <c r="AC379" s="5">
        <f t="shared" si="574"/>
        <v>4.3141982009913557E-4</v>
      </c>
      <c r="AD379" s="5">
        <f t="shared" si="575"/>
        <v>7.2674452370415504E-3</v>
      </c>
      <c r="AE379" s="5">
        <f t="shared" si="576"/>
        <v>7.939884039525176E-3</v>
      </c>
      <c r="AF379" s="5">
        <f t="shared" si="577"/>
        <v>4.3372709738346664E-3</v>
      </c>
      <c r="AG379" s="5">
        <f t="shared" si="578"/>
        <v>1.5795293236712238E-3</v>
      </c>
      <c r="AH379" s="5">
        <f t="shared" si="579"/>
        <v>6.4631103153943706E-3</v>
      </c>
      <c r="AI379" s="5">
        <f t="shared" si="580"/>
        <v>7.2712488868598331E-3</v>
      </c>
      <c r="AJ379" s="5">
        <f t="shared" si="581"/>
        <v>4.0902180060835196E-3</v>
      </c>
      <c r="AK379" s="5">
        <f t="shared" si="582"/>
        <v>1.5338844443007196E-3</v>
      </c>
      <c r="AL379" s="5">
        <f t="shared" si="583"/>
        <v>2.1210940129558392E-5</v>
      </c>
      <c r="AM379" s="5">
        <f t="shared" si="584"/>
        <v>1.6352313518241013E-3</v>
      </c>
      <c r="AN379" s="5">
        <f t="shared" si="585"/>
        <v>1.7865352799775254E-3</v>
      </c>
      <c r="AO379" s="5">
        <f t="shared" si="586"/>
        <v>9.7591949391259627E-4</v>
      </c>
      <c r="AP379" s="5">
        <f t="shared" si="587"/>
        <v>3.5540630674833339E-4</v>
      </c>
      <c r="AQ379" s="5">
        <f t="shared" si="588"/>
        <v>9.7072794168257817E-5</v>
      </c>
      <c r="AR379" s="5">
        <f t="shared" si="589"/>
        <v>1.4122251978545433E-3</v>
      </c>
      <c r="AS379" s="5">
        <f t="shared" si="590"/>
        <v>1.5888079263379673E-3</v>
      </c>
      <c r="AT379" s="5">
        <f t="shared" si="591"/>
        <v>8.9373516016754719E-4</v>
      </c>
      <c r="AU379" s="5">
        <f t="shared" si="592"/>
        <v>3.3516219855925694E-4</v>
      </c>
      <c r="AV379" s="5">
        <f t="shared" si="593"/>
        <v>9.4267606626902638E-5</v>
      </c>
      <c r="AW379" s="5">
        <f t="shared" si="594"/>
        <v>7.241978826839569E-7</v>
      </c>
      <c r="AX379" s="5">
        <f t="shared" si="595"/>
        <v>3.0661641135817355E-4</v>
      </c>
      <c r="AY379" s="5">
        <f t="shared" si="596"/>
        <v>3.3498687246940847E-4</v>
      </c>
      <c r="AZ379" s="5">
        <f t="shared" si="597"/>
        <v>1.829911912245143E-4</v>
      </c>
      <c r="BA379" s="5">
        <f t="shared" si="598"/>
        <v>6.6640971766885655E-5</v>
      </c>
      <c r="BB379" s="5">
        <f t="shared" si="599"/>
        <v>1.8201774174143595E-5</v>
      </c>
      <c r="BC379" s="5">
        <f t="shared" si="600"/>
        <v>3.9771878987052648E-6</v>
      </c>
      <c r="BD379" s="5">
        <f t="shared" si="601"/>
        <v>2.5714915266943571E-4</v>
      </c>
      <c r="BE379" s="5">
        <f t="shared" si="602"/>
        <v>2.8930273488461899E-4</v>
      </c>
      <c r="BF379" s="5">
        <f t="shared" si="603"/>
        <v>1.6273837876361032E-4</v>
      </c>
      <c r="BG379" s="5">
        <f t="shared" si="604"/>
        <v>6.1028988505001296E-5</v>
      </c>
      <c r="BH379" s="5">
        <f t="shared" si="605"/>
        <v>1.7164992669094453E-5</v>
      </c>
      <c r="BI379" s="5">
        <f t="shared" si="606"/>
        <v>3.8622560268180845E-6</v>
      </c>
      <c r="BJ379" s="8">
        <f t="shared" si="607"/>
        <v>0.36304253256112595</v>
      </c>
      <c r="BK379" s="8">
        <f t="shared" si="608"/>
        <v>0.29021885546253562</v>
      </c>
      <c r="BL379" s="8">
        <f t="shared" si="609"/>
        <v>0.32309661217230201</v>
      </c>
      <c r="BM379" s="8">
        <f t="shared" si="610"/>
        <v>0.38167935481420173</v>
      </c>
      <c r="BN379" s="8">
        <f t="shared" si="611"/>
        <v>0.61800734808262203</v>
      </c>
    </row>
    <row r="380" spans="1:66" x14ac:dyDescent="0.25">
      <c r="A380" t="s">
        <v>40</v>
      </c>
      <c r="B380" t="s">
        <v>320</v>
      </c>
      <c r="C380" t="s">
        <v>233</v>
      </c>
      <c r="D380" s="4" t="s">
        <v>499</v>
      </c>
      <c r="E380">
        <f>VLOOKUP(A380,home!$A$2:$E$405,3,FALSE)</f>
        <v>1.56038647342995</v>
      </c>
      <c r="F380">
        <f>VLOOKUP(B380,home!$B$2:$E$405,3,FALSE)</f>
        <v>1.6</v>
      </c>
      <c r="G380">
        <f>VLOOKUP(C380,away!$B$2:$E$405,4,FALSE)</f>
        <v>0.83</v>
      </c>
      <c r="H380">
        <f>VLOOKUP(A380,away!$A$2:$E$405,3,FALSE)</f>
        <v>1.19323671497585</v>
      </c>
      <c r="I380">
        <f>VLOOKUP(C380,away!$B$2:$E$405,3,FALSE)</f>
        <v>0.64</v>
      </c>
      <c r="J380">
        <f>VLOOKUP(B380,home!$B$2:$E$405,4,FALSE)</f>
        <v>0.42</v>
      </c>
      <c r="K380" s="3">
        <f t="shared" si="612"/>
        <v>2.0721932367149734</v>
      </c>
      <c r="L380" s="3">
        <f t="shared" si="613"/>
        <v>0.32074202898550846</v>
      </c>
      <c r="M380" s="5">
        <f t="shared" si="558"/>
        <v>9.1361120754158892E-2</v>
      </c>
      <c r="N380" s="5">
        <f t="shared" si="559"/>
        <v>0.18931789652546802</v>
      </c>
      <c r="O380" s="5">
        <f t="shared" si="560"/>
        <v>2.9303351241078968E-2</v>
      </c>
      <c r="P380" s="5">
        <f t="shared" si="561"/>
        <v>6.0722206254847158E-2</v>
      </c>
      <c r="Q380" s="5">
        <f t="shared" si="562"/>
        <v>0.19615163238459005</v>
      </c>
      <c r="R380" s="5">
        <f t="shared" si="563"/>
        <v>4.6994081665693429E-3</v>
      </c>
      <c r="S380" s="5">
        <f t="shared" si="564"/>
        <v>1.0089593642294373E-2</v>
      </c>
      <c r="T380" s="5">
        <f t="shared" si="565"/>
        <v>6.2914072559852985E-2</v>
      </c>
      <c r="U380" s="5">
        <f t="shared" si="566"/>
        <v>9.7380818193281045E-3</v>
      </c>
      <c r="V380" s="5">
        <f t="shared" si="567"/>
        <v>7.4510467802891276E-4</v>
      </c>
      <c r="W380" s="5">
        <f t="shared" si="568"/>
        <v>0.13548802866598306</v>
      </c>
      <c r="X380" s="5">
        <f t="shared" si="569"/>
        <v>4.3456705217574144E-2</v>
      </c>
      <c r="Y380" s="5">
        <f t="shared" si="570"/>
        <v>6.9691959022549306E-3</v>
      </c>
      <c r="Z380" s="5">
        <f t="shared" si="571"/>
        <v>5.0243257012550651E-4</v>
      </c>
      <c r="AA380" s="5">
        <f t="shared" si="572"/>
        <v>1.0411373737193961E-3</v>
      </c>
      <c r="AB380" s="5">
        <f t="shared" si="573"/>
        <v>1.0787189121562613E-3</v>
      </c>
      <c r="AC380" s="5">
        <f t="shared" si="574"/>
        <v>3.0951623326780073E-5</v>
      </c>
      <c r="AD380" s="5">
        <f t="shared" si="575"/>
        <v>7.0189344164373654E-2</v>
      </c>
      <c r="AE380" s="5">
        <f t="shared" si="576"/>
        <v>2.2512672660443361E-2</v>
      </c>
      <c r="AF380" s="5">
        <f t="shared" si="577"/>
        <v>3.6103801534985943E-3</v>
      </c>
      <c r="AG380" s="5">
        <f t="shared" si="578"/>
        <v>3.8600021861405026E-4</v>
      </c>
      <c r="AH380" s="5">
        <f t="shared" si="579"/>
        <v>4.0287810492614675E-5</v>
      </c>
      <c r="AI380" s="5">
        <f t="shared" si="580"/>
        <v>8.3484128424850672E-5</v>
      </c>
      <c r="AJ380" s="5">
        <f t="shared" si="581"/>
        <v>8.6497623147509934E-5</v>
      </c>
      <c r="AK380" s="5">
        <f t="shared" si="582"/>
        <v>5.9746596559396866E-5</v>
      </c>
      <c r="AL380" s="5">
        <f t="shared" si="583"/>
        <v>8.2286681251576978E-7</v>
      </c>
      <c r="AM380" s="5">
        <f t="shared" si="584"/>
        <v>2.9089176853374903E-2</v>
      </c>
      <c r="AN380" s="5">
        <f t="shared" si="585"/>
        <v>9.3301216054697562E-3</v>
      </c>
      <c r="AO380" s="5">
        <f t="shared" si="586"/>
        <v>1.4962810672099493E-3</v>
      </c>
      <c r="AP380" s="5">
        <f t="shared" si="587"/>
        <v>1.5997340847650706E-4</v>
      </c>
      <c r="AQ380" s="5">
        <f t="shared" si="588"/>
        <v>1.2827548904620603E-5</v>
      </c>
      <c r="AR380" s="5">
        <f t="shared" si="589"/>
        <v>2.5843988161569778E-6</v>
      </c>
      <c r="AS380" s="5">
        <f t="shared" si="590"/>
        <v>5.3553737478146731E-6</v>
      </c>
      <c r="AT380" s="5">
        <f t="shared" si="591"/>
        <v>5.5486846301512439E-6</v>
      </c>
      <c r="AU380" s="5">
        <f t="shared" si="592"/>
        <v>3.8326489210879096E-6</v>
      </c>
      <c r="AV380" s="5">
        <f t="shared" si="593"/>
        <v>1.9854972932453271E-6</v>
      </c>
      <c r="AW380" s="5">
        <f t="shared" si="594"/>
        <v>1.5191937681962413E-8</v>
      </c>
      <c r="AX380" s="5">
        <f t="shared" si="595"/>
        <v>1.0046399256194886E-2</v>
      </c>
      <c r="AY380" s="5">
        <f t="shared" si="596"/>
        <v>3.2223024814304504E-3</v>
      </c>
      <c r="AZ380" s="5">
        <f t="shared" si="597"/>
        <v>5.167639179495207E-4</v>
      </c>
      <c r="BA380" s="5">
        <f t="shared" si="598"/>
        <v>5.524930251654337E-5</v>
      </c>
      <c r="BB380" s="5">
        <f t="shared" si="599"/>
        <v>4.4301933472975695E-6</v>
      </c>
      <c r="BC380" s="5">
        <f t="shared" si="600"/>
        <v>2.8418984060206478E-7</v>
      </c>
      <c r="BD380" s="5">
        <f t="shared" si="601"/>
        <v>1.3815422000032252E-7</v>
      </c>
      <c r="BE380" s="5">
        <f t="shared" si="602"/>
        <v>2.8628224030830079E-7</v>
      </c>
      <c r="BF380" s="5">
        <f t="shared" si="603"/>
        <v>2.9661606107923588E-7</v>
      </c>
      <c r="BG380" s="5">
        <f t="shared" si="604"/>
        <v>2.0488193188980934E-7</v>
      </c>
      <c r="BH380" s="5">
        <f t="shared" si="605"/>
        <v>1.061387383967902E-7</v>
      </c>
      <c r="BI380" s="5">
        <f t="shared" si="606"/>
        <v>4.3987995171857663E-8</v>
      </c>
      <c r="BJ380" s="8">
        <f t="shared" si="607"/>
        <v>0.78492973827736767</v>
      </c>
      <c r="BK380" s="8">
        <f t="shared" si="608"/>
        <v>0.1661721023008991</v>
      </c>
      <c r="BL380" s="8">
        <f t="shared" si="609"/>
        <v>4.6151096336071742E-2</v>
      </c>
      <c r="BM380" s="8">
        <f t="shared" si="610"/>
        <v>0.4229774668682591</v>
      </c>
      <c r="BN380" s="8">
        <f t="shared" si="611"/>
        <v>0.5715556153267124</v>
      </c>
    </row>
    <row r="381" spans="1:66" x14ac:dyDescent="0.25">
      <c r="A381" t="s">
        <v>40</v>
      </c>
      <c r="B381" t="s">
        <v>236</v>
      </c>
      <c r="C381" t="s">
        <v>317</v>
      </c>
      <c r="D381" s="4" t="s">
        <v>499</v>
      </c>
      <c r="E381">
        <f>VLOOKUP(A381,home!$A$2:$E$405,3,FALSE)</f>
        <v>1.56038647342995</v>
      </c>
      <c r="F381">
        <f>VLOOKUP(B381,home!$B$2:$E$405,3,FALSE)</f>
        <v>1.28</v>
      </c>
      <c r="G381">
        <f>VLOOKUP(C381,away!$B$2:$E$405,4,FALSE)</f>
        <v>0.96</v>
      </c>
      <c r="H381">
        <f>VLOOKUP(A381,away!$A$2:$E$405,3,FALSE)</f>
        <v>1.19323671497585</v>
      </c>
      <c r="I381">
        <f>VLOOKUP(C381,away!$B$2:$E$405,3,FALSE)</f>
        <v>0.77</v>
      </c>
      <c r="J381">
        <f>VLOOKUP(B381,home!$B$2:$E$405,4,FALSE)</f>
        <v>0.84</v>
      </c>
      <c r="K381" s="3">
        <f t="shared" si="612"/>
        <v>1.9174028985507225</v>
      </c>
      <c r="L381" s="3">
        <f t="shared" si="613"/>
        <v>0.77178550724637984</v>
      </c>
      <c r="M381" s="5">
        <f t="shared" si="558"/>
        <v>6.7936053510775418E-2</v>
      </c>
      <c r="N381" s="5">
        <f t="shared" si="559"/>
        <v>0.13026078591765777</v>
      </c>
      <c r="O381" s="5">
        <f t="shared" si="560"/>
        <v>5.2432061519131004E-2</v>
      </c>
      <c r="P381" s="5">
        <f t="shared" si="561"/>
        <v>0.10053338673377159</v>
      </c>
      <c r="Q381" s="5">
        <f t="shared" si="562"/>
        <v>0.12488120424300612</v>
      </c>
      <c r="R381" s="5">
        <f t="shared" si="563"/>
        <v>2.0233152597757955E-2</v>
      </c>
      <c r="S381" s="5">
        <f t="shared" si="564"/>
        <v>3.7192923807971144E-2</v>
      </c>
      <c r="T381" s="5">
        <f t="shared" si="565"/>
        <v>9.638150356222723E-2</v>
      </c>
      <c r="U381" s="5">
        <f t="shared" si="566"/>
        <v>3.8795105437760179E-2</v>
      </c>
      <c r="V381" s="5">
        <f t="shared" si="567"/>
        <v>6.1154414085288749E-3</v>
      </c>
      <c r="W381" s="5">
        <f t="shared" si="568"/>
        <v>7.9815860996681573E-2</v>
      </c>
      <c r="X381" s="5">
        <f t="shared" si="569"/>
        <v>6.1600724765630423E-2</v>
      </c>
      <c r="Y381" s="5">
        <f t="shared" si="570"/>
        <v>2.3771273304993349E-2</v>
      </c>
      <c r="Z381" s="5">
        <f t="shared" si="571"/>
        <v>5.2052179802846788E-3</v>
      </c>
      <c r="AA381" s="5">
        <f t="shared" si="572"/>
        <v>9.9805000429861804E-3</v>
      </c>
      <c r="AB381" s="5">
        <f t="shared" si="573"/>
        <v>9.5683198557036594E-3</v>
      </c>
      <c r="AC381" s="5">
        <f t="shared" si="574"/>
        <v>5.6561097200936051E-4</v>
      </c>
      <c r="AD381" s="5">
        <f t="shared" si="575"/>
        <v>3.8259790806339684E-2</v>
      </c>
      <c r="AE381" s="5">
        <f t="shared" si="576"/>
        <v>2.9528352054611247E-2</v>
      </c>
      <c r="AF381" s="5">
        <f t="shared" si="577"/>
        <v>1.1394777084308909E-2</v>
      </c>
      <c r="AG381" s="5">
        <f t="shared" si="578"/>
        <v>2.931441270657593E-3</v>
      </c>
      <c r="AH381" s="5">
        <f t="shared" si="579"/>
        <v>1.0043279498104965E-3</v>
      </c>
      <c r="AI381" s="5">
        <f t="shared" si="580"/>
        <v>1.9257013220621505E-3</v>
      </c>
      <c r="AJ381" s="5">
        <f t="shared" si="581"/>
        <v>1.8461726483324635E-3</v>
      </c>
      <c r="AK381" s="5">
        <f t="shared" si="582"/>
        <v>1.1799522623792431E-3</v>
      </c>
      <c r="AL381" s="5">
        <f t="shared" si="583"/>
        <v>3.3480182407629831E-5</v>
      </c>
      <c r="AM381" s="5">
        <f t="shared" si="584"/>
        <v>1.4671886758004005E-2</v>
      </c>
      <c r="AN381" s="5">
        <f t="shared" si="585"/>
        <v>1.1323549563787564E-2</v>
      </c>
      <c r="AO381" s="5">
        <f t="shared" si="586"/>
        <v>4.3696757219586525E-3</v>
      </c>
      <c r="AP381" s="5">
        <f t="shared" si="587"/>
        <v>1.124150797858017E-3</v>
      </c>
      <c r="AQ381" s="5">
        <f t="shared" si="588"/>
        <v>2.16900823436568E-4</v>
      </c>
      <c r="AR381" s="5">
        <f t="shared" si="589"/>
        <v>1.550251512372422E-4</v>
      </c>
      <c r="AS381" s="5">
        <f t="shared" si="590"/>
        <v>2.9724567433055235E-4</v>
      </c>
      <c r="AT381" s="5">
        <f t="shared" si="591"/>
        <v>2.8496985877153266E-4</v>
      </c>
      <c r="AU381" s="5">
        <f t="shared" si="592"/>
        <v>1.8213401106937556E-4</v>
      </c>
      <c r="AV381" s="5">
        <f t="shared" si="593"/>
        <v>8.7306070187272478E-5</v>
      </c>
      <c r="AW381" s="5">
        <f t="shared" si="594"/>
        <v>1.3762436029352866E-6</v>
      </c>
      <c r="AX381" s="5">
        <f t="shared" si="595"/>
        <v>4.68865303283414E-3</v>
      </c>
      <c r="AY381" s="5">
        <f t="shared" si="596"/>
        <v>3.6186344592481733E-3</v>
      </c>
      <c r="AZ381" s="5">
        <f t="shared" si="597"/>
        <v>1.3964048158350401E-3</v>
      </c>
      <c r="BA381" s="5">
        <f t="shared" si="598"/>
        <v>3.5924166637017811E-4</v>
      </c>
      <c r="BB381" s="5">
        <f t="shared" si="599"/>
        <v>6.9314377925885649E-5</v>
      </c>
      <c r="BC381" s="5">
        <f t="shared" si="600"/>
        <v>1.0699166465399389E-5</v>
      </c>
      <c r="BD381" s="5">
        <f t="shared" si="601"/>
        <v>1.9941027497263609E-5</v>
      </c>
      <c r="BE381" s="5">
        <f t="shared" si="602"/>
        <v>3.8234983923332905E-5</v>
      </c>
      <c r="BF381" s="5">
        <f t="shared" si="603"/>
        <v>3.6655934500319406E-5</v>
      </c>
      <c r="BG381" s="5">
        <f t="shared" si="604"/>
        <v>2.3428065019999283E-5</v>
      </c>
      <c r="BH381" s="5">
        <f t="shared" si="605"/>
        <v>1.1230259944195349E-5</v>
      </c>
      <c r="BI381" s="5">
        <f t="shared" si="606"/>
        <v>4.3065865936956499E-6</v>
      </c>
      <c r="BJ381" s="8">
        <f t="shared" si="607"/>
        <v>0.64067482518983754</v>
      </c>
      <c r="BK381" s="8">
        <f t="shared" si="608"/>
        <v>0.2159955310747122</v>
      </c>
      <c r="BL381" s="8">
        <f t="shared" si="609"/>
        <v>0.13810577125899812</v>
      </c>
      <c r="BM381" s="8">
        <f t="shared" si="610"/>
        <v>0.5000874427660873</v>
      </c>
      <c r="BN381" s="8">
        <f t="shared" si="611"/>
        <v>0.49627664452209985</v>
      </c>
    </row>
    <row r="382" spans="1:66" x14ac:dyDescent="0.25">
      <c r="A382" t="s">
        <v>154</v>
      </c>
      <c r="B382" t="s">
        <v>158</v>
      </c>
      <c r="C382" t="s">
        <v>155</v>
      </c>
      <c r="D382" s="4" t="s">
        <v>500</v>
      </c>
      <c r="E382">
        <f>VLOOKUP(A382,home!$A$2:$E$405,3,FALSE)</f>
        <v>1.33009708737864</v>
      </c>
      <c r="F382">
        <f>VLOOKUP(B382,home!$B$2:$E$405,3,FALSE)</f>
        <v>1.28</v>
      </c>
      <c r="G382">
        <f>VLOOKUP(C382,away!$B$2:$E$405,4,FALSE)</f>
        <v>0.84</v>
      </c>
      <c r="H382">
        <f>VLOOKUP(A382,away!$A$2:$E$405,3,FALSE)</f>
        <v>1.0485436893203901</v>
      </c>
      <c r="I382">
        <f>VLOOKUP(C382,away!$B$2:$E$405,3,FALSE)</f>
        <v>1.5</v>
      </c>
      <c r="J382">
        <f>VLOOKUP(B382,home!$B$2:$E$405,4,FALSE)</f>
        <v>1.24</v>
      </c>
      <c r="K382" s="3">
        <f t="shared" si="612"/>
        <v>1.4301203883495137</v>
      </c>
      <c r="L382" s="3">
        <f t="shared" si="613"/>
        <v>1.9502912621359256</v>
      </c>
      <c r="M382" s="5">
        <f t="shared" si="558"/>
        <v>3.403344196770889E-2</v>
      </c>
      <c r="N382" s="5">
        <f t="shared" si="559"/>
        <v>4.8671919243730474E-2</v>
      </c>
      <c r="O382" s="5">
        <f t="shared" si="560"/>
        <v>6.6375124490032758E-2</v>
      </c>
      <c r="P382" s="5">
        <f t="shared" si="561"/>
        <v>9.4924418812432951E-2</v>
      </c>
      <c r="Q382" s="5">
        <f t="shared" si="562"/>
        <v>3.480335202528001E-2</v>
      </c>
      <c r="R382" s="5">
        <f t="shared" si="563"/>
        <v>6.4725412658047599E-2</v>
      </c>
      <c r="S382" s="5">
        <f t="shared" si="564"/>
        <v>6.6189641466675109E-2</v>
      </c>
      <c r="T382" s="5">
        <f t="shared" si="565"/>
        <v>6.7876673347944269E-2</v>
      </c>
      <c r="U382" s="5">
        <f t="shared" si="566"/>
        <v>9.2565132286609564E-2</v>
      </c>
      <c r="V382" s="5">
        <f t="shared" si="567"/>
        <v>2.0512547150890278E-2</v>
      </c>
      <c r="W382" s="5">
        <f t="shared" si="568"/>
        <v>1.65909944380861E-2</v>
      </c>
      <c r="X382" s="5">
        <f t="shared" si="569"/>
        <v>3.2357271482745059E-2</v>
      </c>
      <c r="Y382" s="5">
        <f t="shared" si="570"/>
        <v>3.1553051919678839E-2</v>
      </c>
      <c r="Z382" s="5">
        <f t="shared" si="571"/>
        <v>4.2077802248377427E-2</v>
      </c>
      <c r="AA382" s="5">
        <f t="shared" si="572"/>
        <v>6.0176322892343564E-2</v>
      </c>
      <c r="AB382" s="5">
        <f t="shared" si="573"/>
        <v>4.3029693132122071E-2</v>
      </c>
      <c r="AC382" s="5">
        <f t="shared" si="574"/>
        <v>3.5757873434244915E-3</v>
      </c>
      <c r="AD382" s="5">
        <f t="shared" si="575"/>
        <v>5.9317798522250751E-3</v>
      </c>
      <c r="AE382" s="5">
        <f t="shared" si="576"/>
        <v>1.1568698414708495E-2</v>
      </c>
      <c r="AF382" s="5">
        <f t="shared" si="577"/>
        <v>1.128116571624586E-2</v>
      </c>
      <c r="AG382" s="5">
        <f t="shared" si="578"/>
        <v>7.333852974367225E-3</v>
      </c>
      <c r="AH382" s="5">
        <f t="shared" si="579"/>
        <v>2.0515992513723474E-2</v>
      </c>
      <c r="AI382" s="5">
        <f t="shared" si="580"/>
        <v>2.9340339181101929E-2</v>
      </c>
      <c r="AJ382" s="5">
        <f t="shared" si="581"/>
        <v>2.098010863199198E-2</v>
      </c>
      <c r="AK382" s="5">
        <f t="shared" si="582"/>
        <v>1.0001360368133122E-2</v>
      </c>
      <c r="AL382" s="5">
        <f t="shared" si="583"/>
        <v>3.9893647629702121E-4</v>
      </c>
      <c r="AM382" s="5">
        <f t="shared" si="584"/>
        <v>1.6966318611735889E-3</v>
      </c>
      <c r="AN382" s="5">
        <f t="shared" si="585"/>
        <v>3.308926293908263E-3</v>
      </c>
      <c r="AO382" s="5">
        <f t="shared" si="586"/>
        <v>3.2266850190305497E-3</v>
      </c>
      <c r="AP382" s="5">
        <f t="shared" si="587"/>
        <v>2.0976585327600579E-3</v>
      </c>
      <c r="AQ382" s="5">
        <f t="shared" si="588"/>
        <v>1.0227612768467019E-3</v>
      </c>
      <c r="AR382" s="5">
        <f t="shared" si="589"/>
        <v>8.0024321867121946E-3</v>
      </c>
      <c r="AS382" s="5">
        <f t="shared" si="590"/>
        <v>1.1444441426601492E-2</v>
      </c>
      <c r="AT382" s="5">
        <f t="shared" si="591"/>
        <v>8.1834645087272978E-3</v>
      </c>
      <c r="AU382" s="5">
        <f t="shared" si="592"/>
        <v>3.9011131470885162E-3</v>
      </c>
      <c r="AV382" s="5">
        <f t="shared" si="593"/>
        <v>1.3947653622274046E-3</v>
      </c>
      <c r="AW382" s="5">
        <f t="shared" si="594"/>
        <v>3.0908171954567524E-5</v>
      </c>
      <c r="AX382" s="5">
        <f t="shared" si="595"/>
        <v>4.0439796936462191E-4</v>
      </c>
      <c r="AY382" s="5">
        <f t="shared" si="596"/>
        <v>7.8869382607733374E-4</v>
      </c>
      <c r="AZ382" s="5">
        <f t="shared" si="597"/>
        <v>7.6909133874958802E-4</v>
      </c>
      <c r="BA382" s="5">
        <f t="shared" si="598"/>
        <v>4.999840392492476E-4</v>
      </c>
      <c r="BB382" s="5">
        <f t="shared" si="599"/>
        <v>2.4377862573880829E-4</v>
      </c>
      <c r="BC382" s="5">
        <f t="shared" si="600"/>
        <v>9.5087864734780424E-5</v>
      </c>
      <c r="BD382" s="5">
        <f t="shared" si="601"/>
        <v>2.6011789282633481E-3</v>
      </c>
      <c r="BE382" s="5">
        <f t="shared" si="602"/>
        <v>3.7199990190545508E-3</v>
      </c>
      <c r="BF382" s="5">
        <f t="shared" si="603"/>
        <v>2.6600232208950532E-3</v>
      </c>
      <c r="BG382" s="5">
        <f t="shared" si="604"/>
        <v>1.2680511472283862E-3</v>
      </c>
      <c r="BH382" s="5">
        <f t="shared" si="605"/>
        <v>4.5336644978032623E-4</v>
      </c>
      <c r="BI382" s="5">
        <f t="shared" si="606"/>
        <v>1.2967372064489607E-4</v>
      </c>
      <c r="BJ382" s="8">
        <f t="shared" si="607"/>
        <v>0.28212245606264497</v>
      </c>
      <c r="BK382" s="8">
        <f t="shared" si="608"/>
        <v>0.22042346704350604</v>
      </c>
      <c r="BL382" s="8">
        <f t="shared" si="609"/>
        <v>0.45146799527132941</v>
      </c>
      <c r="BM382" s="8">
        <f t="shared" si="610"/>
        <v>0.65180026577450256</v>
      </c>
      <c r="BN382" s="8">
        <f t="shared" si="611"/>
        <v>0.34353366919723272</v>
      </c>
    </row>
    <row r="383" spans="1:66" x14ac:dyDescent="0.25">
      <c r="A383" t="s">
        <v>27</v>
      </c>
      <c r="B383" t="s">
        <v>191</v>
      </c>
      <c r="C383" t="s">
        <v>188</v>
      </c>
      <c r="D383" s="4" t="s">
        <v>500</v>
      </c>
      <c r="E383">
        <f>VLOOKUP(A383,home!$A$2:$E$405,3,FALSE)</f>
        <v>1.32085561497326</v>
      </c>
      <c r="F383">
        <f>VLOOKUP(B383,home!$B$2:$E$405,3,FALSE)</f>
        <v>1.35</v>
      </c>
      <c r="G383">
        <f>VLOOKUP(C383,away!$B$2:$E$405,4,FALSE)</f>
        <v>0.76</v>
      </c>
      <c r="H383">
        <f>VLOOKUP(A383,away!$A$2:$E$405,3,FALSE)</f>
        <v>1.0855614973262</v>
      </c>
      <c r="I383">
        <f>VLOOKUP(C383,away!$B$2:$E$405,3,FALSE)</f>
        <v>0.84</v>
      </c>
      <c r="J383">
        <f>VLOOKUP(B383,home!$B$2:$E$405,4,FALSE)</f>
        <v>1.54</v>
      </c>
      <c r="K383" s="3">
        <f t="shared" si="612"/>
        <v>1.3551978609625648</v>
      </c>
      <c r="L383" s="3">
        <f t="shared" si="613"/>
        <v>1.4042823529411723</v>
      </c>
      <c r="M383" s="5">
        <f t="shared" si="558"/>
        <v>6.3324675092332125E-2</v>
      </c>
      <c r="N383" s="5">
        <f t="shared" si="559"/>
        <v>8.581746423127791E-2</v>
      </c>
      <c r="O383" s="5">
        <f t="shared" si="560"/>
        <v>8.8925723737895424E-2</v>
      </c>
      <c r="P383" s="5">
        <f t="shared" si="561"/>
        <v>0.12051195059414384</v>
      </c>
      <c r="Q383" s="5">
        <f t="shared" si="562"/>
        <v>5.8149821979729621E-2</v>
      </c>
      <c r="R383" s="5">
        <f t="shared" si="563"/>
        <v>6.2438412283824234E-2</v>
      </c>
      <c r="S383" s="5">
        <f t="shared" si="564"/>
        <v>5.7335984017405354E-2</v>
      </c>
      <c r="T383" s="5">
        <f t="shared" si="565"/>
        <v>8.1658768832805012E-2</v>
      </c>
      <c r="U383" s="5">
        <f t="shared" si="566"/>
        <v>8.4616402768937324E-2</v>
      </c>
      <c r="V383" s="5">
        <f t="shared" si="567"/>
        <v>1.2123887749210905E-2</v>
      </c>
      <c r="W383" s="5">
        <f t="shared" si="568"/>
        <v>2.6268171454094515E-2</v>
      </c>
      <c r="X383" s="5">
        <f t="shared" si="569"/>
        <v>3.6887929617017985E-2</v>
      </c>
      <c r="Y383" s="5">
        <f t="shared" si="570"/>
        <v>2.5900534298857192E-2</v>
      </c>
      <c r="Z383" s="5">
        <f t="shared" si="571"/>
        <v>2.9227053505279897E-2</v>
      </c>
      <c r="AA383" s="5">
        <f t="shared" si="572"/>
        <v>3.9608440392593744E-2</v>
      </c>
      <c r="AB383" s="5">
        <f t="shared" si="573"/>
        <v>2.6838636848053148E-2</v>
      </c>
      <c r="AC383" s="5">
        <f t="shared" si="574"/>
        <v>1.4420458526943625E-3</v>
      </c>
      <c r="AD383" s="5">
        <f t="shared" si="575"/>
        <v>8.8996424414966961E-3</v>
      </c>
      <c r="AE383" s="5">
        <f t="shared" si="576"/>
        <v>1.24976108280801E-2</v>
      </c>
      <c r="AF383" s="5">
        <f t="shared" si="577"/>
        <v>8.7750871698996993E-3</v>
      </c>
      <c r="AG383" s="5">
        <f t="shared" si="578"/>
        <v>4.1075666860702145E-3</v>
      </c>
      <c r="AH383" s="5">
        <f t="shared" si="579"/>
        <v>1.026075886648299E-2</v>
      </c>
      <c r="AI383" s="5">
        <f t="shared" si="580"/>
        <v>1.3905358467710419E-2</v>
      </c>
      <c r="AJ383" s="5">
        <f t="shared" si="581"/>
        <v>9.4222560256794242E-3</v>
      </c>
      <c r="AK383" s="5">
        <f t="shared" si="582"/>
        <v>4.2563404038141323E-3</v>
      </c>
      <c r="AL383" s="5">
        <f t="shared" si="583"/>
        <v>1.0977317028536074E-4</v>
      </c>
      <c r="AM383" s="5">
        <f t="shared" si="584"/>
        <v>2.4121552800095954E-3</v>
      </c>
      <c r="AN383" s="5">
        <f t="shared" si="585"/>
        <v>3.387347092271347E-3</v>
      </c>
      <c r="AO383" s="5">
        <f t="shared" si="586"/>
        <v>2.3783958724816231E-3</v>
      </c>
      <c r="AP383" s="5">
        <f t="shared" si="587"/>
        <v>1.1133131173446888E-3</v>
      </c>
      <c r="AQ383" s="5">
        <f t="shared" si="588"/>
        <v>3.9085149099626746E-4</v>
      </c>
      <c r="AR383" s="5">
        <f t="shared" si="589"/>
        <v>2.8818005207973453E-3</v>
      </c>
      <c r="AS383" s="5">
        <f t="shared" si="590"/>
        <v>3.9054099015053672E-3</v>
      </c>
      <c r="AT383" s="5">
        <f t="shared" si="591"/>
        <v>2.6463015723510474E-3</v>
      </c>
      <c r="AU383" s="5">
        <f t="shared" si="592"/>
        <v>1.1954207434373375E-3</v>
      </c>
      <c r="AV383" s="5">
        <f t="shared" si="593"/>
        <v>4.0500790861413958E-4</v>
      </c>
      <c r="AW383" s="5">
        <f t="shared" si="594"/>
        <v>5.8029770362479235E-6</v>
      </c>
      <c r="AX383" s="5">
        <f t="shared" si="595"/>
        <v>5.4482461262975927E-4</v>
      </c>
      <c r="AY383" s="5">
        <f t="shared" si="596"/>
        <v>7.6508758896398122E-4</v>
      </c>
      <c r="AZ383" s="5">
        <f t="shared" si="597"/>
        <v>5.3719949981821408E-4</v>
      </c>
      <c r="BA383" s="5">
        <f t="shared" si="598"/>
        <v>2.5145992586784755E-4</v>
      </c>
      <c r="BB383" s="5">
        <f t="shared" si="599"/>
        <v>8.8280184092028353E-5</v>
      </c>
      <c r="BC383" s="5">
        <f t="shared" si="600"/>
        <v>2.4794060926966678E-5</v>
      </c>
      <c r="BD383" s="5">
        <f t="shared" si="601"/>
        <v>6.744769360087317E-4</v>
      </c>
      <c r="BE383" s="5">
        <f t="shared" si="602"/>
        <v>9.1404970094761788E-4</v>
      </c>
      <c r="BF383" s="5">
        <f t="shared" si="603"/>
        <v>6.1935909976884194E-4</v>
      </c>
      <c r="BG383" s="5">
        <f t="shared" si="604"/>
        <v>2.7978470905814487E-4</v>
      </c>
      <c r="BH383" s="5">
        <f t="shared" si="605"/>
        <v>9.4790909811407845E-5</v>
      </c>
      <c r="BI383" s="5">
        <f t="shared" si="606"/>
        <v>2.5692087643023055E-5</v>
      </c>
      <c r="BJ383" s="8">
        <f t="shared" si="607"/>
        <v>0.36085630626473131</v>
      </c>
      <c r="BK383" s="8">
        <f t="shared" si="608"/>
        <v>0.25561340406503597</v>
      </c>
      <c r="BL383" s="8">
        <f t="shared" si="609"/>
        <v>0.35391442388493383</v>
      </c>
      <c r="BM383" s="8">
        <f t="shared" si="610"/>
        <v>0.51968385518884985</v>
      </c>
      <c r="BN383" s="8">
        <f t="shared" si="611"/>
        <v>0.47916804791920314</v>
      </c>
    </row>
    <row r="384" spans="1:66" x14ac:dyDescent="0.25">
      <c r="A384" t="s">
        <v>32</v>
      </c>
      <c r="B384" t="s">
        <v>331</v>
      </c>
      <c r="C384" t="s">
        <v>211</v>
      </c>
      <c r="D384" s="4" t="s">
        <v>500</v>
      </c>
      <c r="E384">
        <f>VLOOKUP(A384,home!$A$2:$E$405,3,FALSE)</f>
        <v>1.2734375</v>
      </c>
      <c r="F384">
        <f>VLOOKUP(B384,home!$B$2:$E$405,3,FALSE)</f>
        <v>0.56000000000000005</v>
      </c>
      <c r="G384">
        <f>VLOOKUP(C384,away!$B$2:$E$405,4,FALSE)</f>
        <v>1.96</v>
      </c>
      <c r="H384">
        <f>VLOOKUP(A384,away!$A$2:$E$405,3,FALSE)</f>
        <v>1.1484375</v>
      </c>
      <c r="I384">
        <f>VLOOKUP(C384,away!$B$2:$E$405,3,FALSE)</f>
        <v>0.65</v>
      </c>
      <c r="J384">
        <f>VLOOKUP(B384,home!$B$2:$E$405,4,FALSE)</f>
        <v>1</v>
      </c>
      <c r="K384" s="3">
        <f t="shared" si="612"/>
        <v>1.3977250000000001</v>
      </c>
      <c r="L384" s="3">
        <f t="shared" si="613"/>
        <v>0.74648437499999998</v>
      </c>
      <c r="M384" s="5">
        <f t="shared" si="558"/>
        <v>0.11716063055946516</v>
      </c>
      <c r="N384" s="5">
        <f t="shared" si="559"/>
        <v>0.16375834234872844</v>
      </c>
      <c r="O384" s="5">
        <f t="shared" si="560"/>
        <v>8.7458580077788242E-2</v>
      </c>
      <c r="P384" s="5">
        <f t="shared" si="561"/>
        <v>0.12224304383922657</v>
      </c>
      <c r="Q384" s="5">
        <f t="shared" si="562"/>
        <v>0.11444456452968826</v>
      </c>
      <c r="R384" s="5">
        <f t="shared" si="563"/>
        <v>3.26432317438776E-2</v>
      </c>
      <c r="S384" s="5">
        <f t="shared" si="564"/>
        <v>3.1886482890458957E-2</v>
      </c>
      <c r="T384" s="5">
        <f t="shared" si="565"/>
        <v>8.5431079225091508E-2</v>
      </c>
      <c r="U384" s="5">
        <f t="shared" si="566"/>
        <v>4.562626108921132E-2</v>
      </c>
      <c r="V384" s="5">
        <f t="shared" si="567"/>
        <v>3.6966349411287143E-3</v>
      </c>
      <c r="W384" s="5">
        <f t="shared" si="568"/>
        <v>5.3320676319086185E-2</v>
      </c>
      <c r="X384" s="5">
        <f t="shared" si="569"/>
        <v>3.9803051736630353E-2</v>
      </c>
      <c r="Y384" s="5">
        <f t="shared" si="570"/>
        <v>1.4856178099355586E-2</v>
      </c>
      <c r="Z384" s="5">
        <f t="shared" si="571"/>
        <v>8.1225541487695441E-3</v>
      </c>
      <c r="AA384" s="5">
        <f t="shared" si="572"/>
        <v>1.1353096997588913E-2</v>
      </c>
      <c r="AB384" s="5">
        <f t="shared" si="573"/>
        <v>7.9342537504774827E-3</v>
      </c>
      <c r="AC384" s="5">
        <f t="shared" si="574"/>
        <v>2.4106215597346993E-4</v>
      </c>
      <c r="AD384" s="5">
        <f t="shared" si="575"/>
        <v>1.8631910577023684E-2</v>
      </c>
      <c r="AE384" s="5">
        <f t="shared" si="576"/>
        <v>1.3908430122145413E-2</v>
      </c>
      <c r="AF384" s="5">
        <f t="shared" si="577"/>
        <v>5.1912128834804457E-3</v>
      </c>
      <c r="AG384" s="5">
        <f t="shared" si="578"/>
        <v>1.2917197682722828E-3</v>
      </c>
      <c r="AH384" s="5">
        <f t="shared" si="579"/>
        <v>1.5158399392869724E-3</v>
      </c>
      <c r="AI384" s="5">
        <f t="shared" si="580"/>
        <v>2.1187273791398835E-3</v>
      </c>
      <c r="AJ384" s="5">
        <f t="shared" si="581"/>
        <v>1.4806991130041471E-3</v>
      </c>
      <c r="AK384" s="5">
        <f t="shared" si="582"/>
        <v>6.898700559079073E-4</v>
      </c>
      <c r="AL384" s="5">
        <f t="shared" si="583"/>
        <v>1.0060776067840203E-5</v>
      </c>
      <c r="AM384" s="5">
        <f t="shared" si="584"/>
        <v>5.2084574422540855E-3</v>
      </c>
      <c r="AN384" s="5">
        <f t="shared" si="585"/>
        <v>3.8880320984951392E-3</v>
      </c>
      <c r="AO384" s="5">
        <f t="shared" si="586"/>
        <v>1.451177605512541E-3</v>
      </c>
      <c r="AP384" s="5">
        <f t="shared" si="587"/>
        <v>3.6109380262167528E-4</v>
      </c>
      <c r="AQ384" s="5">
        <f t="shared" si="588"/>
        <v>6.738772039160364E-5</v>
      </c>
      <c r="AR384" s="5">
        <f t="shared" si="589"/>
        <v>2.2631016593573474E-4</v>
      </c>
      <c r="AS384" s="5">
        <f t="shared" si="590"/>
        <v>3.1631937668252482E-4</v>
      </c>
      <c r="AT384" s="5">
        <f t="shared" si="591"/>
        <v>2.2106375038679108E-4</v>
      </c>
      <c r="AU384" s="5">
        <f t="shared" si="592"/>
        <v>1.0299544350312588E-4</v>
      </c>
      <c r="AV384" s="5">
        <f t="shared" si="593"/>
        <v>3.5989826567601647E-5</v>
      </c>
      <c r="AW384" s="5">
        <f t="shared" si="594"/>
        <v>2.9158920156711518E-7</v>
      </c>
      <c r="AX384" s="5">
        <f t="shared" si="595"/>
        <v>1.2133318630790986E-3</v>
      </c>
      <c r="AY384" s="5">
        <f t="shared" si="596"/>
        <v>9.0573327747818641E-4</v>
      </c>
      <c r="AZ384" s="5">
        <f t="shared" si="597"/>
        <v>3.3805786977750274E-4</v>
      </c>
      <c r="BA384" s="5">
        <f t="shared" si="598"/>
        <v>8.4118305878230185E-5</v>
      </c>
      <c r="BB384" s="5">
        <f t="shared" si="599"/>
        <v>1.5698250247392369E-5</v>
      </c>
      <c r="BC384" s="5">
        <f t="shared" si="600"/>
        <v>2.3436997049036578E-6</v>
      </c>
      <c r="BD384" s="5">
        <f t="shared" si="601"/>
        <v>2.8156167129113865E-5</v>
      </c>
      <c r="BE384" s="5">
        <f t="shared" si="602"/>
        <v>3.9354578700540677E-5</v>
      </c>
      <c r="BF384" s="5">
        <f t="shared" si="603"/>
        <v>2.7503439257106617E-5</v>
      </c>
      <c r="BG384" s="5">
        <f t="shared" si="604"/>
        <v>1.2814081545213119E-5</v>
      </c>
      <c r="BH384" s="5">
        <f t="shared" si="605"/>
        <v>4.4776405319457511E-6</v>
      </c>
      <c r="BI384" s="5">
        <f t="shared" si="606"/>
        <v>1.2517020225027748E-6</v>
      </c>
      <c r="BJ384" s="8">
        <f t="shared" si="607"/>
        <v>0.52417259754494239</v>
      </c>
      <c r="BK384" s="8">
        <f t="shared" si="608"/>
        <v>0.27614364843979888</v>
      </c>
      <c r="BL384" s="8">
        <f t="shared" si="609"/>
        <v>0.19183679631854467</v>
      </c>
      <c r="BM384" s="8">
        <f t="shared" si="610"/>
        <v>0.36166176166500469</v>
      </c>
      <c r="BN384" s="8">
        <f t="shared" si="611"/>
        <v>0.63770839309877425</v>
      </c>
    </row>
    <row r="385" spans="1:66" x14ac:dyDescent="0.25">
      <c r="A385" t="s">
        <v>32</v>
      </c>
      <c r="B385" t="s">
        <v>34</v>
      </c>
      <c r="C385" t="s">
        <v>310</v>
      </c>
      <c r="D385" s="4" t="s">
        <v>500</v>
      </c>
      <c r="E385">
        <f>VLOOKUP(A385,home!$A$2:$E$405,3,FALSE)</f>
        <v>1.2734375</v>
      </c>
      <c r="F385">
        <f>VLOOKUP(B385,home!$B$2:$E$405,3,FALSE)</f>
        <v>0.79</v>
      </c>
      <c r="G385">
        <f>VLOOKUP(C385,away!$B$2:$E$405,4,FALSE)</f>
        <v>0.9</v>
      </c>
      <c r="H385">
        <f>VLOOKUP(A385,away!$A$2:$E$405,3,FALSE)</f>
        <v>1.1484375</v>
      </c>
      <c r="I385">
        <f>VLOOKUP(C385,away!$B$2:$E$405,3,FALSE)</f>
        <v>0.9</v>
      </c>
      <c r="J385">
        <f>VLOOKUP(B385,home!$B$2:$E$405,4,FALSE)</f>
        <v>0.87</v>
      </c>
      <c r="K385" s="3">
        <f t="shared" si="612"/>
        <v>0.90541406250000012</v>
      </c>
      <c r="L385" s="3">
        <f t="shared" si="613"/>
        <v>0.8992265625000001</v>
      </c>
      <c r="M385" s="5">
        <f t="shared" si="558"/>
        <v>0.16453357520722983</v>
      </c>
      <c r="N385" s="5">
        <f t="shared" si="559"/>
        <v>0.14897101274602728</v>
      </c>
      <c r="O385" s="5">
        <f t="shared" si="560"/>
        <v>0.14795296124943255</v>
      </c>
      <c r="P385" s="5">
        <f t="shared" si="561"/>
        <v>0.1339586917037538</v>
      </c>
      <c r="Q385" s="5">
        <f t="shared" si="562"/>
        <v>6.744022492255991E-2</v>
      </c>
      <c r="R385" s="5">
        <f t="shared" si="563"/>
        <v>6.6521616378011461E-2</v>
      </c>
      <c r="S385" s="5">
        <f t="shared" si="564"/>
        <v>2.7266366546128556E-2</v>
      </c>
      <c r="T385" s="5">
        <f t="shared" si="565"/>
        <v>6.0644041631340385E-2</v>
      </c>
      <c r="U385" s="5">
        <f t="shared" si="566"/>
        <v>6.02296069288819E-2</v>
      </c>
      <c r="V385" s="5">
        <f t="shared" si="567"/>
        <v>2.4666136011273622E-3</v>
      </c>
      <c r="W385" s="5">
        <f t="shared" si="568"/>
        <v>2.0353776007682914E-2</v>
      </c>
      <c r="X385" s="5">
        <f t="shared" si="569"/>
        <v>1.8302656033283685E-2</v>
      </c>
      <c r="Y385" s="5">
        <f t="shared" si="570"/>
        <v>8.2291172347147869E-3</v>
      </c>
      <c r="Z385" s="5">
        <f t="shared" si="571"/>
        <v>1.9939334809180993E-2</v>
      </c>
      <c r="AA385" s="5">
        <f t="shared" si="572"/>
        <v>1.8053354133128224E-2</v>
      </c>
      <c r="AB385" s="5">
        <f t="shared" si="573"/>
        <v>8.1728803537133958E-3</v>
      </c>
      <c r="AC385" s="5">
        <f t="shared" si="574"/>
        <v>1.2551554087423226E-4</v>
      </c>
      <c r="AD385" s="5">
        <f t="shared" si="575"/>
        <v>4.6071487555828039E-3</v>
      </c>
      <c r="AE385" s="5">
        <f t="shared" si="576"/>
        <v>4.1428705384088781E-3</v>
      </c>
      <c r="AF385" s="5">
        <f t="shared" si="577"/>
        <v>1.8626896165679699E-3</v>
      </c>
      <c r="AG385" s="5">
        <f t="shared" si="578"/>
        <v>5.5832666030361977E-4</v>
      </c>
      <c r="AH385" s="5">
        <f t="shared" si="579"/>
        <v>4.4824948747491031E-3</v>
      </c>
      <c r="AI385" s="5">
        <f t="shared" si="580"/>
        <v>4.0585138946820148E-3</v>
      </c>
      <c r="AJ385" s="5">
        <f t="shared" si="581"/>
        <v>1.8373177765483699E-3</v>
      </c>
      <c r="AK385" s="5">
        <f t="shared" si="582"/>
        <v>5.5451111738937583E-4</v>
      </c>
      <c r="AL385" s="5">
        <f t="shared" si="583"/>
        <v>4.0876514408257689E-6</v>
      </c>
      <c r="AM385" s="5">
        <f t="shared" si="584"/>
        <v>8.342754542668096E-4</v>
      </c>
      <c r="AN385" s="5">
        <f t="shared" si="585"/>
        <v>7.5020264891846925E-4</v>
      </c>
      <c r="AO385" s="5">
        <f t="shared" si="586"/>
        <v>3.3730107458267475E-4</v>
      </c>
      <c r="AP385" s="5">
        <f t="shared" si="587"/>
        <v>1.0110336194151162E-4</v>
      </c>
      <c r="AQ385" s="5">
        <f t="shared" si="588"/>
        <v>2.2728707153964698E-5</v>
      </c>
      <c r="AR385" s="5">
        <f t="shared" si="589"/>
        <v>8.0615569152890122E-4</v>
      </c>
      <c r="AS385" s="5">
        <f t="shared" si="590"/>
        <v>7.2990469967467938E-4</v>
      </c>
      <c r="AT385" s="5">
        <f t="shared" si="591"/>
        <v>3.304329896851469E-4</v>
      </c>
      <c r="AU385" s="5">
        <f t="shared" si="592"/>
        <v>9.9726225191616534E-5</v>
      </c>
      <c r="AV385" s="5">
        <f t="shared" si="593"/>
        <v>2.2573381672132839E-5</v>
      </c>
      <c r="AW385" s="5">
        <f t="shared" si="594"/>
        <v>9.2445913388854901E-8</v>
      </c>
      <c r="AX385" s="5">
        <f t="shared" si="595"/>
        <v>1.2589412138195745E-4</v>
      </c>
      <c r="AY385" s="5">
        <f t="shared" si="596"/>
        <v>1.1320733800925537E-4</v>
      </c>
      <c r="AZ385" s="5">
        <f t="shared" si="597"/>
        <v>5.0899522703919151E-5</v>
      </c>
      <c r="BA385" s="5">
        <f t="shared" si="598"/>
        <v>1.5256734277978646E-5</v>
      </c>
      <c r="BB385" s="5">
        <f t="shared" si="599"/>
        <v>3.4298151799406638E-6</v>
      </c>
      <c r="BC385" s="5">
        <f t="shared" si="600"/>
        <v>6.1683618285367276E-7</v>
      </c>
      <c r="BD385" s="5">
        <f t="shared" si="601"/>
        <v>1.2081943522222401E-4</v>
      </c>
      <c r="BE385" s="5">
        <f t="shared" si="602"/>
        <v>1.0939161567350944E-4</v>
      </c>
      <c r="BF385" s="5">
        <f t="shared" si="603"/>
        <v>4.9522353575195426E-5</v>
      </c>
      <c r="BG385" s="5">
        <f t="shared" si="604"/>
        <v>1.4946078445026369E-5</v>
      </c>
      <c r="BH385" s="5">
        <f t="shared" si="605"/>
        <v>3.3830974008387517E-6</v>
      </c>
      <c r="BI385" s="5">
        <f t="shared" si="606"/>
        <v>6.1262079230532129E-7</v>
      </c>
      <c r="BJ385" s="8">
        <f t="shared" si="607"/>
        <v>0.33746677976107164</v>
      </c>
      <c r="BK385" s="8">
        <f t="shared" si="608"/>
        <v>0.3284680575885639</v>
      </c>
      <c r="BL385" s="8">
        <f t="shared" si="609"/>
        <v>0.31415072489539797</v>
      </c>
      <c r="BM385" s="8">
        <f t="shared" si="610"/>
        <v>0.27053369995510373</v>
      </c>
      <c r="BN385" s="8">
        <f t="shared" si="611"/>
        <v>0.72937808220701472</v>
      </c>
    </row>
    <row r="386" spans="1:66" x14ac:dyDescent="0.25">
      <c r="A386" t="s">
        <v>32</v>
      </c>
      <c r="B386" t="s">
        <v>36</v>
      </c>
      <c r="C386" t="s">
        <v>308</v>
      </c>
      <c r="D386" s="4" t="s">
        <v>500</v>
      </c>
      <c r="E386">
        <f>VLOOKUP(A386,home!$A$2:$E$405,3,FALSE)</f>
        <v>1.2734375</v>
      </c>
      <c r="F386">
        <f>VLOOKUP(B386,home!$B$2:$E$405,3,FALSE)</f>
        <v>1.68</v>
      </c>
      <c r="G386">
        <f>VLOOKUP(C386,away!$B$2:$E$405,4,FALSE)</f>
        <v>1.05</v>
      </c>
      <c r="H386">
        <f>VLOOKUP(A386,away!$A$2:$E$405,3,FALSE)</f>
        <v>1.1484375</v>
      </c>
      <c r="I386">
        <f>VLOOKUP(C386,away!$B$2:$E$405,3,FALSE)</f>
        <v>0.39</v>
      </c>
      <c r="J386">
        <f>VLOOKUP(B386,home!$B$2:$E$405,4,FALSE)</f>
        <v>0.87</v>
      </c>
      <c r="K386" s="3">
        <f t="shared" si="612"/>
        <v>2.2463437499999999</v>
      </c>
      <c r="L386" s="3">
        <f t="shared" si="613"/>
        <v>0.38966484375000005</v>
      </c>
      <c r="M386" s="5">
        <f t="shared" si="558"/>
        <v>7.1646670570495868E-2</v>
      </c>
      <c r="N386" s="5">
        <f t="shared" si="559"/>
        <v>0.16094305064434231</v>
      </c>
      <c r="O386" s="5">
        <f t="shared" si="560"/>
        <v>2.7918188693059998E-2</v>
      </c>
      <c r="P386" s="5">
        <f t="shared" si="561"/>
        <v>6.2713848681975978E-2</v>
      </c>
      <c r="Q386" s="5">
        <f t="shared" si="562"/>
        <v>0.18076670796042593</v>
      </c>
      <c r="R386" s="5">
        <f t="shared" si="563"/>
        <v>5.4393683174321205E-3</v>
      </c>
      <c r="S386" s="5">
        <f t="shared" si="564"/>
        <v>1.3723690107260211E-2</v>
      </c>
      <c r="T386" s="5">
        <f t="shared" si="565"/>
        <v>7.0438431012601249E-2</v>
      </c>
      <c r="U386" s="5">
        <f t="shared" si="566"/>
        <v>1.2218691023811656E-2</v>
      </c>
      <c r="V386" s="5">
        <f t="shared" si="567"/>
        <v>1.3347374117579573E-3</v>
      </c>
      <c r="W386" s="5">
        <f t="shared" si="568"/>
        <v>0.13535472154499267</v>
      </c>
      <c r="X386" s="5">
        <f t="shared" si="569"/>
        <v>5.2742976421654333E-2</v>
      </c>
      <c r="Y386" s="5">
        <f t="shared" si="570"/>
        <v>1.0276041833126933E-2</v>
      </c>
      <c r="Z386" s="5">
        <f t="shared" si="571"/>
        <v>7.0651020183696287E-4</v>
      </c>
      <c r="AA386" s="5">
        <f t="shared" si="572"/>
        <v>1.5870647762076995E-3</v>
      </c>
      <c r="AB386" s="5">
        <f t="shared" si="573"/>
        <v>1.7825465204396576E-3</v>
      </c>
      <c r="AC386" s="5">
        <f t="shared" si="574"/>
        <v>7.3020245920568254E-5</v>
      </c>
      <c r="AD386" s="5">
        <f t="shared" si="575"/>
        <v>7.6013308193896151E-2</v>
      </c>
      <c r="AE386" s="5">
        <f t="shared" si="576"/>
        <v>2.9619713860295136E-2</v>
      </c>
      <c r="AF386" s="5">
        <f t="shared" si="577"/>
        <v>5.7708805866458065E-3</v>
      </c>
      <c r="AG386" s="5">
        <f t="shared" si="578"/>
        <v>7.4956976069841588E-4</v>
      </c>
      <c r="AH386" s="5">
        <f t="shared" si="579"/>
        <v>6.8825546851645244E-5</v>
      </c>
      <c r="AI386" s="5">
        <f t="shared" si="580"/>
        <v>1.5460583701052544E-4</v>
      </c>
      <c r="AJ386" s="5">
        <f t="shared" si="581"/>
        <v>1.7364892784105628E-4</v>
      </c>
      <c r="AK386" s="5">
        <f t="shared" si="582"/>
        <v>1.3002506124998593E-4</v>
      </c>
      <c r="AL386" s="5">
        <f t="shared" si="583"/>
        <v>2.5566467314778384E-6</v>
      </c>
      <c r="AM386" s="5">
        <f t="shared" si="584"/>
        <v>3.4150403955636476E-2</v>
      </c>
      <c r="AN386" s="5">
        <f t="shared" si="585"/>
        <v>1.3307211821372469E-2</v>
      </c>
      <c r="AO386" s="5">
        <f t="shared" si="586"/>
        <v>2.592676307561628E-3</v>
      </c>
      <c r="AP386" s="5">
        <f t="shared" si="587"/>
        <v>3.3675826942677634E-4</v>
      </c>
      <c r="AQ386" s="5">
        <f t="shared" si="588"/>
        <v>3.2805714609426296E-5</v>
      </c>
      <c r="AR386" s="5">
        <f t="shared" si="589"/>
        <v>5.3637791919909318E-6</v>
      </c>
      <c r="AS386" s="5">
        <f t="shared" si="590"/>
        <v>1.2048891864308877E-5</v>
      </c>
      <c r="AT386" s="5">
        <f t="shared" si="591"/>
        <v>1.3532976466908049E-5</v>
      </c>
      <c r="AU386" s="5">
        <f t="shared" si="592"/>
        <v>1.0133239035111992E-5</v>
      </c>
      <c r="AV386" s="5">
        <f t="shared" si="593"/>
        <v>5.6906845434449624E-6</v>
      </c>
      <c r="AW386" s="5">
        <f t="shared" si="594"/>
        <v>6.2163529168931257E-8</v>
      </c>
      <c r="AX386" s="5">
        <f t="shared" si="595"/>
        <v>1.278559108095322E-2</v>
      </c>
      <c r="AY386" s="5">
        <f t="shared" si="596"/>
        <v>4.9820953508110302E-3</v>
      </c>
      <c r="AZ386" s="5">
        <f t="shared" si="597"/>
        <v>9.7067370321069065E-4</v>
      </c>
      <c r="BA386" s="5">
        <f t="shared" si="598"/>
        <v>1.2607913896460927E-4</v>
      </c>
      <c r="BB386" s="5">
        <f t="shared" si="599"/>
        <v>1.2282151996194748E-5</v>
      </c>
      <c r="BC386" s="5">
        <f t="shared" si="600"/>
        <v>9.5718456770219576E-7</v>
      </c>
      <c r="BD386" s="5">
        <f t="shared" si="601"/>
        <v>3.4834603012610808E-7</v>
      </c>
      <c r="BE386" s="5">
        <f t="shared" si="602"/>
        <v>7.8250492761109436E-7</v>
      </c>
      <c r="BF386" s="5">
        <f t="shared" si="603"/>
        <v>8.7888752674169236E-7</v>
      </c>
      <c r="BG386" s="5">
        <f t="shared" si="604"/>
        <v>6.5809450088305276E-7</v>
      </c>
      <c r="BH386" s="5">
        <f t="shared" si="605"/>
        <v>3.6957661724200368E-7</v>
      </c>
      <c r="BI386" s="5">
        <f t="shared" si="606"/>
        <v>1.6603922485754342E-7</v>
      </c>
      <c r="BJ386" s="8">
        <f t="shared" si="607"/>
        <v>0.79197293649778933</v>
      </c>
      <c r="BK386" s="8">
        <f t="shared" si="608"/>
        <v>0.1544766190149531</v>
      </c>
      <c r="BL386" s="8">
        <f t="shared" si="609"/>
        <v>4.9522937723833572E-2</v>
      </c>
      <c r="BM386" s="8">
        <f t="shared" si="610"/>
        <v>0.48226913538339861</v>
      </c>
      <c r="BN386" s="8">
        <f t="shared" si="611"/>
        <v>0.50942783486773213</v>
      </c>
    </row>
    <row r="387" spans="1:66" x14ac:dyDescent="0.25">
      <c r="A387" t="s">
        <v>32</v>
      </c>
      <c r="B387" t="s">
        <v>210</v>
      </c>
      <c r="C387" t="s">
        <v>35</v>
      </c>
      <c r="D387" s="4" t="s">
        <v>500</v>
      </c>
      <c r="E387">
        <f>VLOOKUP(A387,home!$A$2:$E$405,3,FALSE)</f>
        <v>1.2734375</v>
      </c>
      <c r="F387">
        <f>VLOOKUP(B387,home!$B$2:$E$405,3,FALSE)</f>
        <v>1.35</v>
      </c>
      <c r="G387">
        <f>VLOOKUP(C387,away!$B$2:$E$405,4,FALSE)</f>
        <v>1.05</v>
      </c>
      <c r="H387">
        <f>VLOOKUP(A387,away!$A$2:$E$405,3,FALSE)</f>
        <v>1.1484375</v>
      </c>
      <c r="I387">
        <f>VLOOKUP(C387,away!$B$2:$E$405,3,FALSE)</f>
        <v>2.2200000000000002</v>
      </c>
      <c r="J387">
        <f>VLOOKUP(B387,home!$B$2:$E$405,4,FALSE)</f>
        <v>1.1200000000000001</v>
      </c>
      <c r="K387" s="3">
        <f t="shared" si="612"/>
        <v>1.8050976562500001</v>
      </c>
      <c r="L387" s="3">
        <f t="shared" si="613"/>
        <v>2.8554750000000007</v>
      </c>
      <c r="M387" s="5">
        <f t="shared" si="558"/>
        <v>9.4610429247473683E-3</v>
      </c>
      <c r="N387" s="5">
        <f t="shared" si="559"/>
        <v>1.7078106409142119E-2</v>
      </c>
      <c r="O387" s="5">
        <f t="shared" si="560"/>
        <v>2.7015771545542994E-2</v>
      </c>
      <c r="P387" s="5">
        <f t="shared" si="561"/>
        <v>4.87661058986451E-2</v>
      </c>
      <c r="Q387" s="5">
        <f t="shared" si="562"/>
        <v>1.5413824926165274E-2</v>
      </c>
      <c r="R387" s="5">
        <f t="shared" si="563"/>
        <v>3.8571430127004709E-2</v>
      </c>
      <c r="S387" s="5">
        <f t="shared" si="564"/>
        <v>6.2840140971598304E-2</v>
      </c>
      <c r="T387" s="5">
        <f t="shared" si="565"/>
        <v>4.4013791731041793E-2</v>
      </c>
      <c r="U387" s="5">
        <f t="shared" si="566"/>
        <v>6.9625198120466844E-2</v>
      </c>
      <c r="V387" s="5">
        <f t="shared" si="567"/>
        <v>3.5989325368618021E-2</v>
      </c>
      <c r="W387" s="5">
        <f t="shared" si="568"/>
        <v>9.2744864160229229E-3</v>
      </c>
      <c r="X387" s="5">
        <f t="shared" si="569"/>
        <v>2.6483064098793058E-2</v>
      </c>
      <c r="Y387" s="5">
        <f t="shared" si="570"/>
        <v>3.7810863728750574E-2</v>
      </c>
      <c r="Z387" s="5">
        <f t="shared" si="571"/>
        <v>3.6713251480636262E-2</v>
      </c>
      <c r="AA387" s="5">
        <f t="shared" si="572"/>
        <v>6.6271004201013353E-2</v>
      </c>
      <c r="AB387" s="5">
        <f t="shared" si="573"/>
        <v>5.9812817180291571E-2</v>
      </c>
      <c r="AC387" s="5">
        <f t="shared" si="574"/>
        <v>1.159398642746411E-2</v>
      </c>
      <c r="AD387" s="5">
        <f t="shared" si="575"/>
        <v>4.1853384231213594E-3</v>
      </c>
      <c r="AE387" s="5">
        <f t="shared" si="576"/>
        <v>1.1951129233762467E-2</v>
      </c>
      <c r="AF387" s="5">
        <f t="shared" si="577"/>
        <v>1.7063075374388947E-2</v>
      </c>
      <c r="AG387" s="5">
        <f t="shared" si="578"/>
        <v>1.6241061718227763E-2</v>
      </c>
      <c r="AH387" s="5">
        <f t="shared" si="579"/>
        <v>2.6208442942917472E-2</v>
      </c>
      <c r="AI387" s="5">
        <f t="shared" si="580"/>
        <v>4.7308798930222176E-2</v>
      </c>
      <c r="AJ387" s="5">
        <f t="shared" si="581"/>
        <v>4.2698501034473292E-2</v>
      </c>
      <c r="AK387" s="5">
        <f t="shared" si="582"/>
        <v>2.5691654714238645E-2</v>
      </c>
      <c r="AL387" s="5">
        <f t="shared" si="583"/>
        <v>2.3904069536784863E-3</v>
      </c>
      <c r="AM387" s="5">
        <f t="shared" si="584"/>
        <v>1.5109889156378878E-3</v>
      </c>
      <c r="AN387" s="5">
        <f t="shared" si="585"/>
        <v>4.3145910738810979E-3</v>
      </c>
      <c r="AO387" s="5">
        <f t="shared" si="586"/>
        <v>6.160103473345317E-3</v>
      </c>
      <c r="AP387" s="5">
        <f t="shared" si="587"/>
        <v>5.8633404885169074E-3</v>
      </c>
      <c r="AQ387" s="5">
        <f t="shared" si="588"/>
        <v>4.185655545361956E-3</v>
      </c>
      <c r="AR387" s="5">
        <f t="shared" si="589"/>
        <v>1.4967510722485453E-2</v>
      </c>
      <c r="AS387" s="5">
        <f t="shared" si="590"/>
        <v>2.7017818525055238E-2</v>
      </c>
      <c r="AT387" s="5">
        <f t="shared" si="591"/>
        <v>2.4384900448282527E-2</v>
      </c>
      <c r="AU387" s="5">
        <f t="shared" si="592"/>
        <v>1.4672375549028121E-2</v>
      </c>
      <c r="AV387" s="5">
        <f t="shared" si="593"/>
        <v>6.6212676787926169E-3</v>
      </c>
      <c r="AW387" s="5">
        <f t="shared" si="594"/>
        <v>3.4225390128510557E-4</v>
      </c>
      <c r="AX387" s="5">
        <f t="shared" si="595"/>
        <v>4.5458042503961342E-4</v>
      </c>
      <c r="AY387" s="5">
        <f t="shared" si="596"/>
        <v>1.2980430391899905E-3</v>
      </c>
      <c r="AZ387" s="5">
        <f t="shared" si="597"/>
        <v>1.8532647236655197E-3</v>
      </c>
      <c r="BA387" s="5">
        <f t="shared" si="598"/>
        <v>1.7639836956029335E-3</v>
      </c>
      <c r="BB387" s="5">
        <f t="shared" si="599"/>
        <v>1.2592528358004473E-3</v>
      </c>
      <c r="BC387" s="5">
        <f t="shared" si="600"/>
        <v>7.1915299826145649E-4</v>
      </c>
      <c r="BD387" s="5">
        <f t="shared" si="601"/>
        <v>7.1232254467148617E-3</v>
      </c>
      <c r="BE387" s="5">
        <f t="shared" si="602"/>
        <v>1.2858117558805355E-2</v>
      </c>
      <c r="BF387" s="5">
        <f t="shared" si="603"/>
        <v>1.1605078934593262E-2</v>
      </c>
      <c r="BG387" s="5">
        <f t="shared" si="604"/>
        <v>6.982766928476848E-3</v>
      </c>
      <c r="BH387" s="5">
        <f t="shared" si="605"/>
        <v>3.1511440541833924E-3</v>
      </c>
      <c r="BI387" s="5">
        <f t="shared" si="606"/>
        <v>1.1376245493425132E-3</v>
      </c>
      <c r="BJ387" s="8">
        <f t="shared" si="607"/>
        <v>0.22889769927371939</v>
      </c>
      <c r="BK387" s="8">
        <f t="shared" si="608"/>
        <v>0.17233905158394139</v>
      </c>
      <c r="BL387" s="8">
        <f t="shared" si="609"/>
        <v>0.53372544919193121</v>
      </c>
      <c r="BM387" s="8">
        <f t="shared" si="610"/>
        <v>0.81441338056107582</v>
      </c>
      <c r="BN387" s="8">
        <f t="shared" si="611"/>
        <v>0.15630628183124756</v>
      </c>
    </row>
    <row r="388" spans="1:66" x14ac:dyDescent="0.25">
      <c r="A388" t="s">
        <v>340</v>
      </c>
      <c r="B388" t="s">
        <v>352</v>
      </c>
      <c r="C388" t="s">
        <v>385</v>
      </c>
      <c r="D388" s="4" t="s">
        <v>500</v>
      </c>
      <c r="E388">
        <f>VLOOKUP(A388,home!$A$2:$E$405,3,FALSE)</f>
        <v>1.3350515463917501</v>
      </c>
      <c r="F388">
        <f>VLOOKUP(B388,home!$B$2:$E$405,3,FALSE)</f>
        <v>1.08</v>
      </c>
      <c r="G388">
        <f>VLOOKUP(C388,away!$B$2:$E$405,4,FALSE)</f>
        <v>0.94</v>
      </c>
      <c r="H388">
        <f>VLOOKUP(A388,away!$A$2:$E$405,3,FALSE)</f>
        <v>1.1340206185567001</v>
      </c>
      <c r="I388">
        <f>VLOOKUP(C388,away!$B$2:$E$405,3,FALSE)</f>
        <v>0.66</v>
      </c>
      <c r="J388">
        <f>VLOOKUP(B388,home!$B$2:$E$405,4,FALSE)</f>
        <v>0.78</v>
      </c>
      <c r="K388" s="3">
        <f t="shared" si="612"/>
        <v>1.3553443298969048</v>
      </c>
      <c r="L388" s="3">
        <f t="shared" si="613"/>
        <v>0.58379381443298928</v>
      </c>
      <c r="M388" s="5">
        <f t="shared" si="558"/>
        <v>0.14382785522827332</v>
      </c>
      <c r="N388" s="5">
        <f t="shared" si="559"/>
        <v>0.19493626806487313</v>
      </c>
      <c r="O388" s="5">
        <f t="shared" si="560"/>
        <v>8.396581222542944E-2</v>
      </c>
      <c r="P388" s="5">
        <f t="shared" si="561"/>
        <v>0.113802587504924</v>
      </c>
      <c r="Q388" s="5">
        <f t="shared" si="562"/>
        <v>0.13210288280649446</v>
      </c>
      <c r="R388" s="5">
        <f t="shared" si="563"/>
        <v>2.4509360900523785E-2</v>
      </c>
      <c r="S388" s="5">
        <f t="shared" si="564"/>
        <v>2.2511336385884598E-2</v>
      </c>
      <c r="T388" s="5">
        <f t="shared" si="565"/>
        <v>7.7120845851197564E-2</v>
      </c>
      <c r="U388" s="5">
        <f t="shared" si="566"/>
        <v>3.3218623325921806E-2</v>
      </c>
      <c r="V388" s="5">
        <f t="shared" si="567"/>
        <v>1.9791007372756114E-3</v>
      </c>
      <c r="W388" s="5">
        <f t="shared" si="568"/>
        <v>5.9681631058272497E-2</v>
      </c>
      <c r="X388" s="5">
        <f t="shared" si="569"/>
        <v>3.4841767047091264E-2</v>
      </c>
      <c r="Y388" s="5">
        <f t="shared" si="570"/>
        <v>1.0170204043003518E-2</v>
      </c>
      <c r="Z388" s="5">
        <f t="shared" si="571"/>
        <v>4.7694710964771821E-3</v>
      </c>
      <c r="AA388" s="5">
        <f t="shared" si="572"/>
        <v>6.4642756072175222E-3</v>
      </c>
      <c r="AB388" s="5">
        <f t="shared" si="573"/>
        <v>4.380659645566571E-3</v>
      </c>
      <c r="AC388" s="5">
        <f t="shared" si="574"/>
        <v>9.7871681600464097E-5</v>
      </c>
      <c r="AD388" s="5">
        <f t="shared" si="575"/>
        <v>2.0222290063457167E-2</v>
      </c>
      <c r="AE388" s="5">
        <f t="shared" si="576"/>
        <v>1.1805647852715997E-2</v>
      </c>
      <c r="AF388" s="5">
        <f t="shared" si="577"/>
        <v>3.4460320958948501E-3</v>
      </c>
      <c r="AG388" s="5">
        <f t="shared" si="578"/>
        <v>6.705907406403212E-4</v>
      </c>
      <c r="AH388" s="5">
        <f t="shared" si="579"/>
        <v>6.9609693106007637E-4</v>
      </c>
      <c r="AI388" s="5">
        <f t="shared" si="580"/>
        <v>9.4345102857091104E-4</v>
      </c>
      <c r="AJ388" s="5">
        <f t="shared" si="581"/>
        <v>6.393505010544937E-4</v>
      </c>
      <c r="AK388" s="5">
        <f t="shared" si="582"/>
        <v>2.8884669214031749E-4</v>
      </c>
      <c r="AL388" s="5">
        <f t="shared" si="583"/>
        <v>3.0976059795686615E-6</v>
      </c>
      <c r="AM388" s="5">
        <f t="shared" si="584"/>
        <v>5.4816332350074394E-3</v>
      </c>
      <c r="AN388" s="5">
        <f t="shared" si="585"/>
        <v>3.20014357558764E-3</v>
      </c>
      <c r="AO388" s="5">
        <f t="shared" si="586"/>
        <v>9.3411201236276648E-4</v>
      </c>
      <c r="AP388" s="5">
        <f t="shared" si="587"/>
        <v>1.8177627160164507E-4</v>
      </c>
      <c r="AQ388" s="5">
        <f t="shared" si="588"/>
        <v>2.6529965742932851E-5</v>
      </c>
      <c r="AR388" s="5">
        <f t="shared" si="589"/>
        <v>8.1275416519731923E-5</v>
      </c>
      <c r="AS388" s="5">
        <f t="shared" si="590"/>
        <v>1.1015617494002788E-4</v>
      </c>
      <c r="AT388" s="5">
        <f t="shared" si="591"/>
        <v>7.4649773554049181E-5</v>
      </c>
      <c r="AU388" s="5">
        <f t="shared" si="592"/>
        <v>3.3725382438189468E-5</v>
      </c>
      <c r="AV388" s="5">
        <f t="shared" si="593"/>
        <v>1.1427376465301191E-5</v>
      </c>
      <c r="AW388" s="5">
        <f t="shared" si="594"/>
        <v>6.8082078434464883E-8</v>
      </c>
      <c r="AX388" s="5">
        <f t="shared" si="595"/>
        <v>1.2382500872736249E-3</v>
      </c>
      <c r="AY388" s="5">
        <f t="shared" si="596"/>
        <v>7.2288274167145135E-4</v>
      </c>
      <c r="AZ388" s="5">
        <f t="shared" si="597"/>
        <v>2.1100723657407688E-4</v>
      </c>
      <c r="BA388" s="5">
        <f t="shared" si="598"/>
        <v>4.1061573170848171E-5</v>
      </c>
      <c r="BB388" s="5">
        <f t="shared" si="599"/>
        <v>5.9928731070071852E-6</v>
      </c>
      <c r="BC388" s="5">
        <f t="shared" si="600"/>
        <v>6.9972045011052108E-7</v>
      </c>
      <c r="BD388" s="5">
        <f t="shared" si="601"/>
        <v>7.9080142382807149E-6</v>
      </c>
      <c r="BE388" s="5">
        <f t="shared" si="602"/>
        <v>1.0718082258597757E-5</v>
      </c>
      <c r="BF388" s="5">
        <f t="shared" si="603"/>
        <v>7.2633460082795425E-6</v>
      </c>
      <c r="BG388" s="5">
        <f t="shared" si="604"/>
        <v>3.2814449428003295E-6</v>
      </c>
      <c r="BH388" s="5">
        <f t="shared" si="605"/>
        <v>1.1118719492733253E-6</v>
      </c>
      <c r="BI388" s="5">
        <f t="shared" si="606"/>
        <v>3.0139386840380414E-7</v>
      </c>
      <c r="BJ388" s="8">
        <f t="shared" si="607"/>
        <v>0.55704224891619036</v>
      </c>
      <c r="BK388" s="8">
        <f t="shared" si="608"/>
        <v>0.28294473188560898</v>
      </c>
      <c r="BL388" s="8">
        <f t="shared" si="609"/>
        <v>0.15544829513466782</v>
      </c>
      <c r="BM388" s="8">
        <f t="shared" si="610"/>
        <v>0.3063371656428332</v>
      </c>
      <c r="BN388" s="8">
        <f t="shared" si="611"/>
        <v>0.69314476673051817</v>
      </c>
    </row>
    <row r="389" spans="1:66" x14ac:dyDescent="0.25">
      <c r="A389" t="s">
        <v>342</v>
      </c>
      <c r="B389" t="s">
        <v>363</v>
      </c>
      <c r="C389" t="s">
        <v>402</v>
      </c>
      <c r="D389" s="4" t="s">
        <v>500</v>
      </c>
      <c r="E389">
        <f>VLOOKUP(A389,home!$A$2:$E$405,3,FALSE)</f>
        <v>1.1422594142259399</v>
      </c>
      <c r="F389">
        <f>VLOOKUP(B389,home!$B$2:$E$405,3,FALSE)</f>
        <v>1.1399999999999999</v>
      </c>
      <c r="G389">
        <f>VLOOKUP(C389,away!$B$2:$E$405,4,FALSE)</f>
        <v>0.88</v>
      </c>
      <c r="H389">
        <f>VLOOKUP(A389,away!$A$2:$E$405,3,FALSE)</f>
        <v>0.82426778242677801</v>
      </c>
      <c r="I389">
        <f>VLOOKUP(C389,away!$B$2:$E$405,3,FALSE)</f>
        <v>0.88</v>
      </c>
      <c r="J389">
        <f>VLOOKUP(B389,home!$B$2:$E$405,4,FALSE)</f>
        <v>1.58</v>
      </c>
      <c r="K389" s="3">
        <f t="shared" si="612"/>
        <v>1.1459146443514627</v>
      </c>
      <c r="L389" s="3">
        <f t="shared" si="613"/>
        <v>1.1460619246861923</v>
      </c>
      <c r="M389" s="5">
        <f t="shared" si="558"/>
        <v>0.10106649938574329</v>
      </c>
      <c r="N389" s="5">
        <f t="shared" si="559"/>
        <v>0.11581358169946135</v>
      </c>
      <c r="O389" s="5">
        <f t="shared" si="560"/>
        <v>0.1158284668073208</v>
      </c>
      <c r="P389" s="5">
        <f t="shared" si="561"/>
        <v>0.13272953634728624</v>
      </c>
      <c r="Q389" s="5">
        <f t="shared" si="562"/>
        <v>6.6356239642103673E-2</v>
      </c>
      <c r="R389" s="5">
        <f t="shared" si="563"/>
        <v>6.6373297801324421E-2</v>
      </c>
      <c r="S389" s="5">
        <f t="shared" si="564"/>
        <v>4.3578064754488534E-2</v>
      </c>
      <c r="T389" s="5">
        <f t="shared" si="565"/>
        <v>7.6048359719167541E-2</v>
      </c>
      <c r="U389" s="5">
        <f t="shared" si="566"/>
        <v>7.6058133944438402E-2</v>
      </c>
      <c r="V389" s="5">
        <f t="shared" si="567"/>
        <v>6.3589554786310197E-3</v>
      </c>
      <c r="W389" s="5">
        <f t="shared" si="568"/>
        <v>2.5346195583327218E-2</v>
      </c>
      <c r="X389" s="5">
        <f t="shared" si="569"/>
        <v>2.904830969370065E-2</v>
      </c>
      <c r="Y389" s="5">
        <f t="shared" si="570"/>
        <v>1.6645580858221577E-2</v>
      </c>
      <c r="Z389" s="5">
        <f t="shared" si="571"/>
        <v>2.5355969808651891E-2</v>
      </c>
      <c r="AA389" s="5">
        <f t="shared" si="572"/>
        <v>2.9055777125467759E-2</v>
      </c>
      <c r="AB389" s="5">
        <f t="shared" si="573"/>
        <v>1.664772025554288E-2</v>
      </c>
      <c r="AC389" s="5">
        <f t="shared" si="574"/>
        <v>5.2194669936470061E-4</v>
      </c>
      <c r="AD389" s="5">
        <f t="shared" si="575"/>
        <v>7.2611441743827589E-3</v>
      </c>
      <c r="AE389" s="5">
        <f t="shared" si="576"/>
        <v>8.3217208679170346E-3</v>
      </c>
      <c r="AF389" s="5">
        <f t="shared" si="577"/>
        <v>4.7686037172931257E-3</v>
      </c>
      <c r="AG389" s="5">
        <f t="shared" si="578"/>
        <v>1.8217050514355631E-3</v>
      </c>
      <c r="AH389" s="5">
        <f t="shared" si="579"/>
        <v>7.2648778902971488E-3</v>
      </c>
      <c r="AI389" s="5">
        <f t="shared" si="580"/>
        <v>8.3249299639166635E-3</v>
      </c>
      <c r="AJ389" s="5">
        <f t="shared" si="581"/>
        <v>4.7698295794262003E-3</v>
      </c>
      <c r="AK389" s="5">
        <f t="shared" si="582"/>
        <v>1.8219391887084201E-3</v>
      </c>
      <c r="AL389" s="5">
        <f t="shared" si="583"/>
        <v>2.7418677336496519E-5</v>
      </c>
      <c r="AM389" s="5">
        <f t="shared" si="584"/>
        <v>1.664130288834501E-3</v>
      </c>
      <c r="AN389" s="5">
        <f t="shared" si="585"/>
        <v>1.907196361750257E-3</v>
      </c>
      <c r="AO389" s="5">
        <f t="shared" si="586"/>
        <v>1.0928825665510017E-3</v>
      </c>
      <c r="AP389" s="5">
        <f t="shared" si="587"/>
        <v>4.1750369922580882E-4</v>
      </c>
      <c r="AQ389" s="5">
        <f t="shared" si="588"/>
        <v>1.1962127327458402E-4</v>
      </c>
      <c r="AR389" s="5">
        <f t="shared" si="589"/>
        <v>1.6651999875128213E-3</v>
      </c>
      <c r="AS389" s="5">
        <f t="shared" si="590"/>
        <v>1.9081770514648149E-3</v>
      </c>
      <c r="AT389" s="5">
        <f t="shared" si="591"/>
        <v>1.0933040136444634E-3</v>
      </c>
      <c r="AU389" s="5">
        <f t="shared" si="592"/>
        <v>4.176110266544739E-4</v>
      </c>
      <c r="AV389" s="5">
        <f t="shared" si="593"/>
        <v>1.1963664777150272E-4</v>
      </c>
      <c r="AW389" s="5">
        <f t="shared" si="594"/>
        <v>1.0002403126894966E-6</v>
      </c>
      <c r="AX389" s="5">
        <f t="shared" si="595"/>
        <v>3.1782521134738077E-4</v>
      </c>
      <c r="AY389" s="5">
        <f t="shared" si="596"/>
        <v>3.6424737343057498E-4</v>
      </c>
      <c r="AZ389" s="5">
        <f t="shared" si="597"/>
        <v>2.0872502292786755E-4</v>
      </c>
      <c r="BA389" s="5">
        <f t="shared" si="598"/>
        <v>7.9737267168960484E-5</v>
      </c>
      <c r="BB389" s="5">
        <f t="shared" si="599"/>
        <v>2.2845961470219019E-5</v>
      </c>
      <c r="BC389" s="5">
        <f t="shared" si="600"/>
        <v>5.2365773147731544E-6</v>
      </c>
      <c r="BD389" s="5">
        <f t="shared" si="601"/>
        <v>3.1807038377939487E-4</v>
      </c>
      <c r="BE389" s="5">
        <f t="shared" si="602"/>
        <v>3.6448151070729855E-4</v>
      </c>
      <c r="BF389" s="5">
        <f t="shared" si="603"/>
        <v>2.0883235035741899E-4</v>
      </c>
      <c r="BG389" s="5">
        <f t="shared" si="604"/>
        <v>7.9768016162967258E-5</v>
      </c>
      <c r="BH389" s="5">
        <f t="shared" si="605"/>
        <v>2.2851834468002099E-5</v>
      </c>
      <c r="BI389" s="5">
        <f t="shared" si="606"/>
        <v>5.2372503534358184E-6</v>
      </c>
      <c r="BJ389" s="8">
        <f t="shared" si="607"/>
        <v>0.35763139261030652</v>
      </c>
      <c r="BK389" s="8">
        <f t="shared" si="608"/>
        <v>0.28464666871628092</v>
      </c>
      <c r="BL389" s="8">
        <f t="shared" si="609"/>
        <v>0.33234814262931917</v>
      </c>
      <c r="BM389" s="8">
        <f t="shared" si="610"/>
        <v>0.4014513049482008</v>
      </c>
      <c r="BN389" s="8">
        <f t="shared" si="611"/>
        <v>0.59816762168323967</v>
      </c>
    </row>
    <row r="390" spans="1:66" x14ac:dyDescent="0.25">
      <c r="A390" t="s">
        <v>40</v>
      </c>
      <c r="B390" t="s">
        <v>334</v>
      </c>
      <c r="C390" t="s">
        <v>235</v>
      </c>
      <c r="D390" s="4" t="s">
        <v>500</v>
      </c>
      <c r="E390">
        <f>VLOOKUP(A390,home!$A$2:$E$405,3,FALSE)</f>
        <v>1.56038647342995</v>
      </c>
      <c r="F390">
        <f>VLOOKUP(B390,home!$B$2:$E$405,3,FALSE)</f>
        <v>0.78</v>
      </c>
      <c r="G390">
        <f>VLOOKUP(C390,away!$B$2:$E$405,4,FALSE)</f>
        <v>0.78</v>
      </c>
      <c r="H390">
        <f>VLOOKUP(A390,away!$A$2:$E$405,3,FALSE)</f>
        <v>1.19323671497585</v>
      </c>
      <c r="I390">
        <f>VLOOKUP(C390,away!$B$2:$E$405,3,FALSE)</f>
        <v>0.85</v>
      </c>
      <c r="J390">
        <f>VLOOKUP(B390,home!$B$2:$E$405,4,FALSE)</f>
        <v>1.21</v>
      </c>
      <c r="K390" s="3">
        <f t="shared" si="612"/>
        <v>0.94933913043478158</v>
      </c>
      <c r="L390" s="3">
        <f t="shared" si="613"/>
        <v>1.2272439613526618</v>
      </c>
      <c r="M390" s="5">
        <f t="shared" si="558"/>
        <v>0.11342844382182603</v>
      </c>
      <c r="N390" s="5">
        <f t="shared" si="559"/>
        <v>0.10768206022438279</v>
      </c>
      <c r="O390" s="5">
        <f t="shared" si="560"/>
        <v>0.13920437272596564</v>
      </c>
      <c r="P390" s="5">
        <f t="shared" si="561"/>
        <v>0.13215215815638742</v>
      </c>
      <c r="Q390" s="5">
        <f t="shared" si="562"/>
        <v>5.1113396708420668E-2</v>
      </c>
      <c r="R390" s="5">
        <f t="shared" si="563"/>
        <v>8.5418862910913246E-2</v>
      </c>
      <c r="S390" s="5">
        <f t="shared" si="564"/>
        <v>3.8491652351379517E-2</v>
      </c>
      <c r="T390" s="5">
        <f t="shared" si="565"/>
        <v>6.2728607454632282E-2</v>
      </c>
      <c r="U390" s="5">
        <f t="shared" si="566"/>
        <v>8.1091469038574199E-2</v>
      </c>
      <c r="V390" s="5">
        <f t="shared" si="567"/>
        <v>4.982832992274938E-3</v>
      </c>
      <c r="W390" s="5">
        <f t="shared" si="568"/>
        <v>1.6174649194913373E-2</v>
      </c>
      <c r="X390" s="5">
        <f t="shared" si="569"/>
        <v>1.9850240551455126E-2</v>
      </c>
      <c r="Y390" s="5">
        <f t="shared" si="570"/>
        <v>1.2180543924085518E-2</v>
      </c>
      <c r="Z390" s="5">
        <f t="shared" si="571"/>
        <v>3.4943261231009728E-2</v>
      </c>
      <c r="AA390" s="5">
        <f t="shared" si="572"/>
        <v>3.3173005231602187E-2</v>
      </c>
      <c r="AB390" s="5">
        <f t="shared" si="573"/>
        <v>1.5746215970238838E-2</v>
      </c>
      <c r="AC390" s="5">
        <f t="shared" si="574"/>
        <v>3.6283454984643485E-4</v>
      </c>
      <c r="AD390" s="5">
        <f t="shared" si="575"/>
        <v>3.8388068504466742E-3</v>
      </c>
      <c r="AE390" s="5">
        <f t="shared" si="576"/>
        <v>4.7111525260099115E-3</v>
      </c>
      <c r="AF390" s="5">
        <f t="shared" si="577"/>
        <v>2.8908667442785014E-3</v>
      </c>
      <c r="AG390" s="5">
        <f t="shared" si="578"/>
        <v>1.1825995849970073E-3</v>
      </c>
      <c r="AH390" s="5">
        <f t="shared" si="579"/>
        <v>1.0720976583931304E-2</v>
      </c>
      <c r="AI390" s="5">
        <f t="shared" si="580"/>
        <v>1.0177842587601E-2</v>
      </c>
      <c r="AJ390" s="5">
        <f t="shared" si="581"/>
        <v>4.8311121159076093E-3</v>
      </c>
      <c r="AK390" s="5">
        <f t="shared" si="582"/>
        <v>1.5287879250495565E-3</v>
      </c>
      <c r="AL390" s="5">
        <f t="shared" si="583"/>
        <v>1.6909116338130102E-5</v>
      </c>
      <c r="AM390" s="5">
        <f t="shared" si="584"/>
        <v>7.2886591146202584E-4</v>
      </c>
      <c r="AN390" s="5">
        <f t="shared" si="585"/>
        <v>8.944962884775751E-4</v>
      </c>
      <c r="AO390" s="5">
        <f t="shared" si="586"/>
        <v>5.4888258424323636E-4</v>
      </c>
      <c r="AP390" s="5">
        <f t="shared" si="587"/>
        <v>2.2453761233471857E-4</v>
      </c>
      <c r="AQ390" s="5">
        <f t="shared" si="588"/>
        <v>6.8890607208581999E-5</v>
      </c>
      <c r="AR390" s="5">
        <f t="shared" si="589"/>
        <v>2.6314507544865995E-3</v>
      </c>
      <c r="AS390" s="5">
        <f t="shared" si="590"/>
        <v>2.4981391710462582E-3</v>
      </c>
      <c r="AT390" s="5">
        <f t="shared" si="591"/>
        <v>1.1857906341730604E-3</v>
      </c>
      <c r="AU390" s="5">
        <f t="shared" si="592"/>
        <v>3.7523914984118718E-4</v>
      </c>
      <c r="AV390" s="5">
        <f t="shared" si="593"/>
        <v>8.9057302053829822E-5</v>
      </c>
      <c r="AW390" s="5">
        <f t="shared" si="594"/>
        <v>5.4723100732794337E-7</v>
      </c>
      <c r="AX390" s="5">
        <f t="shared" si="595"/>
        <v>1.1532348843181898E-4</v>
      </c>
      <c r="AY390" s="5">
        <f t="shared" si="596"/>
        <v>1.4153005478007339E-4</v>
      </c>
      <c r="AZ390" s="5">
        <f t="shared" si="597"/>
        <v>8.6845952539378252E-5</v>
      </c>
      <c r="BA390" s="5">
        <f t="shared" si="598"/>
        <v>3.5527056940623956E-5</v>
      </c>
      <c r="BB390" s="5">
        <f t="shared" si="599"/>
        <v>1.0900091523753217E-5</v>
      </c>
      <c r="BC390" s="5">
        <f t="shared" si="600"/>
        <v>2.6754143001434972E-6</v>
      </c>
      <c r="BD390" s="5">
        <f t="shared" si="601"/>
        <v>5.382386746734301E-4</v>
      </c>
      <c r="BE390" s="5">
        <f t="shared" si="602"/>
        <v>5.1097103538084348E-4</v>
      </c>
      <c r="BF390" s="5">
        <f t="shared" si="603"/>
        <v>2.4254239920290494E-4</v>
      </c>
      <c r="BG390" s="5">
        <f t="shared" si="604"/>
        <v>7.6751663450950507E-5</v>
      </c>
      <c r="BH390" s="5">
        <f t="shared" si="605"/>
        <v>1.8215839359987084E-5</v>
      </c>
      <c r="BI390" s="5">
        <f t="shared" si="606"/>
        <v>3.4586018196299623E-6</v>
      </c>
      <c r="BJ390" s="8">
        <f t="shared" si="607"/>
        <v>0.28521139882586383</v>
      </c>
      <c r="BK390" s="8">
        <f t="shared" si="608"/>
        <v>0.28957636104283252</v>
      </c>
      <c r="BL390" s="8">
        <f t="shared" si="609"/>
        <v>0.39006250031527229</v>
      </c>
      <c r="BM390" s="8">
        <f t="shared" si="610"/>
        <v>0.37065324404330979</v>
      </c>
      <c r="BN390" s="8">
        <f t="shared" si="611"/>
        <v>0.62899929454789583</v>
      </c>
    </row>
    <row r="391" spans="1:66" x14ac:dyDescent="0.25">
      <c r="A391" t="s">
        <v>40</v>
      </c>
      <c r="B391" t="s">
        <v>339</v>
      </c>
      <c r="C391" t="s">
        <v>333</v>
      </c>
      <c r="D391" s="4" t="s">
        <v>500</v>
      </c>
      <c r="E391">
        <f>VLOOKUP(A391,home!$A$2:$E$405,3,FALSE)</f>
        <v>1.56038647342995</v>
      </c>
      <c r="F391">
        <f>VLOOKUP(B391,home!$B$2:$E$405,3,FALSE)</f>
        <v>1.35</v>
      </c>
      <c r="G391">
        <f>VLOOKUP(C391,away!$B$2:$E$405,4,FALSE)</f>
        <v>1.21</v>
      </c>
      <c r="H391">
        <f>VLOOKUP(A391,away!$A$2:$E$405,3,FALSE)</f>
        <v>1.19323671497585</v>
      </c>
      <c r="I391">
        <f>VLOOKUP(C391,away!$B$2:$E$405,3,FALSE)</f>
        <v>0.56999999999999995</v>
      </c>
      <c r="J391">
        <f>VLOOKUP(B391,home!$B$2:$E$405,4,FALSE)</f>
        <v>0.47</v>
      </c>
      <c r="K391" s="3">
        <f t="shared" si="612"/>
        <v>2.5488913043478236</v>
      </c>
      <c r="L391" s="3">
        <f t="shared" si="613"/>
        <v>0.31966811594203015</v>
      </c>
      <c r="M391" s="5">
        <f t="shared" si="558"/>
        <v>5.6780664764114079E-2</v>
      </c>
      <c r="N391" s="5">
        <f t="shared" si="559"/>
        <v>0.14472774267233926</v>
      </c>
      <c r="O391" s="5">
        <f t="shared" si="560"/>
        <v>1.8150968127080364E-2</v>
      </c>
      <c r="P391" s="5">
        <f t="shared" si="561"/>
        <v>4.6264844824609644E-2</v>
      </c>
      <c r="Q391" s="5">
        <f t="shared" si="562"/>
        <v>0.1844476423977075</v>
      </c>
      <c r="R391" s="5">
        <f t="shared" si="563"/>
        <v>2.9011428918538098E-3</v>
      </c>
      <c r="S391" s="5">
        <f t="shared" si="564"/>
        <v>9.4241405746890161E-3</v>
      </c>
      <c r="T391" s="5">
        <f t="shared" si="565"/>
        <v>5.8962030335224472E-2</v>
      </c>
      <c r="U391" s="5">
        <f t="shared" si="566"/>
        <v>7.394697889716674E-3</v>
      </c>
      <c r="V391" s="5">
        <f t="shared" si="567"/>
        <v>8.5319810714637489E-4</v>
      </c>
      <c r="W391" s="5">
        <f t="shared" si="568"/>
        <v>0.15671233060499121</v>
      </c>
      <c r="X391" s="5">
        <f t="shared" si="569"/>
        <v>5.0095935469382083E-2</v>
      </c>
      <c r="Y391" s="5">
        <f t="shared" si="570"/>
        <v>8.0070366539254454E-3</v>
      </c>
      <c r="Z391" s="5">
        <f t="shared" si="571"/>
        <v>3.0913429410584013E-4</v>
      </c>
      <c r="AA391" s="5">
        <f t="shared" si="572"/>
        <v>7.8794971412207856E-4</v>
      </c>
      <c r="AB391" s="5">
        <f t="shared" si="573"/>
        <v>1.0041990872945599E-3</v>
      </c>
      <c r="AC391" s="5">
        <f t="shared" si="574"/>
        <v>4.3449075265940118E-5</v>
      </c>
      <c r="AD391" s="5">
        <f t="shared" si="575"/>
        <v>9.9860674190785856E-2</v>
      </c>
      <c r="AE391" s="5">
        <f t="shared" si="576"/>
        <v>3.1922273575269423E-2</v>
      </c>
      <c r="AF391" s="5">
        <f t="shared" si="577"/>
        <v>5.1022665251962158E-3</v>
      </c>
      <c r="AG391" s="5">
        <f t="shared" si="578"/>
        <v>5.4367730904785448E-4</v>
      </c>
      <c r="AH391" s="5">
        <f t="shared" si="579"/>
        <v>2.4705094342470835E-5</v>
      </c>
      <c r="AI391" s="5">
        <f t="shared" si="580"/>
        <v>6.2970600142616526E-5</v>
      </c>
      <c r="AJ391" s="5">
        <f t="shared" si="581"/>
        <v>8.0252607566539549E-5</v>
      </c>
      <c r="AK391" s="5">
        <f t="shared" si="582"/>
        <v>6.8185057859196992E-5</v>
      </c>
      <c r="AL391" s="5">
        <f t="shared" si="583"/>
        <v>1.4160910114754032E-6</v>
      </c>
      <c r="AM391" s="5">
        <f t="shared" si="584"/>
        <v>5.0906800818240998E-2</v>
      </c>
      <c r="AN391" s="5">
        <f t="shared" si="585"/>
        <v>1.6273281106203297E-2</v>
      </c>
      <c r="AO391" s="5">
        <f t="shared" si="586"/>
        <v>2.6010245557075216E-3</v>
      </c>
      <c r="AP391" s="5">
        <f t="shared" si="587"/>
        <v>2.771548730806599E-4</v>
      </c>
      <c r="AQ391" s="5">
        <f t="shared" si="588"/>
        <v>2.2149394025461755E-5</v>
      </c>
      <c r="AR391" s="5">
        <f t="shared" si="589"/>
        <v>1.5794861925255513E-6</v>
      </c>
      <c r="AS391" s="5">
        <f t="shared" si="590"/>
        <v>4.0259386214658301E-6</v>
      </c>
      <c r="AT391" s="5">
        <f t="shared" si="591"/>
        <v>5.1308399720461597E-6</v>
      </c>
      <c r="AU391" s="5">
        <f t="shared" si="592"/>
        <v>4.3593177962495627E-6</v>
      </c>
      <c r="AV391" s="5">
        <f t="shared" si="593"/>
        <v>2.7778568059373068E-6</v>
      </c>
      <c r="AW391" s="5">
        <f t="shared" si="594"/>
        <v>3.2050831610650056E-8</v>
      </c>
      <c r="AX391" s="5">
        <f t="shared" si="595"/>
        <v>2.1625983656296872E-2</v>
      </c>
      <c r="AY391" s="5">
        <f t="shared" si="596"/>
        <v>6.9131374508015573E-3</v>
      </c>
      <c r="AZ391" s="5">
        <f t="shared" si="597"/>
        <v>1.1049548120730115E-3</v>
      </c>
      <c r="BA391" s="5">
        <f t="shared" si="598"/>
        <v>1.1773960765881986E-4</v>
      </c>
      <c r="BB391" s="5">
        <f t="shared" si="599"/>
        <v>9.4093996380121912E-6</v>
      </c>
      <c r="BC391" s="5">
        <f t="shared" si="600"/>
        <v>6.0157701088579532E-7</v>
      </c>
      <c r="BD391" s="5">
        <f t="shared" si="601"/>
        <v>8.415189588684895E-8</v>
      </c>
      <c r="BE391" s="5">
        <f t="shared" si="602"/>
        <v>2.1449403567037269E-7</v>
      </c>
      <c r="BF391" s="5">
        <f t="shared" si="603"/>
        <v>2.7336099117734244E-7</v>
      </c>
      <c r="BG391" s="5">
        <f t="shared" si="604"/>
        <v>2.3225581778661007E-7</v>
      </c>
      <c r="BH391" s="5">
        <f t="shared" si="605"/>
        <v>1.4799870858512078E-7</v>
      </c>
      <c r="BI391" s="5">
        <f t="shared" si="606"/>
        <v>7.544652427346433E-8</v>
      </c>
      <c r="BJ391" s="8">
        <f t="shared" si="607"/>
        <v>0.84023384698460624</v>
      </c>
      <c r="BK391" s="8">
        <f t="shared" si="608"/>
        <v>0.12028085088763808</v>
      </c>
      <c r="BL391" s="8">
        <f t="shared" si="609"/>
        <v>3.0493972217339911E-2</v>
      </c>
      <c r="BM391" s="8">
        <f t="shared" si="610"/>
        <v>0.53113169330601584</v>
      </c>
      <c r="BN391" s="8">
        <f t="shared" si="611"/>
        <v>0.45327300567770468</v>
      </c>
    </row>
    <row r="392" spans="1:66" x14ac:dyDescent="0.25">
      <c r="A392" t="s">
        <v>40</v>
      </c>
      <c r="B392" t="s">
        <v>332</v>
      </c>
      <c r="C392" t="s">
        <v>237</v>
      </c>
      <c r="D392" s="4" t="s">
        <v>500</v>
      </c>
      <c r="E392">
        <f>VLOOKUP(A392,home!$A$2:$E$405,3,FALSE)</f>
        <v>1.56038647342995</v>
      </c>
      <c r="F392">
        <f>VLOOKUP(B392,home!$B$2:$E$405,3,FALSE)</f>
        <v>1.21</v>
      </c>
      <c r="G392">
        <f>VLOOKUP(C392,away!$B$2:$E$405,4,FALSE)</f>
        <v>0.85</v>
      </c>
      <c r="H392">
        <f>VLOOKUP(A392,away!$A$2:$E$405,3,FALSE)</f>
        <v>1.19323671497585</v>
      </c>
      <c r="I392">
        <f>VLOOKUP(C392,away!$B$2:$E$405,3,FALSE)</f>
        <v>0.5</v>
      </c>
      <c r="J392">
        <f>VLOOKUP(B392,home!$B$2:$E$405,4,FALSE)</f>
        <v>1.3</v>
      </c>
      <c r="K392" s="3">
        <f t="shared" si="612"/>
        <v>1.6048574879227036</v>
      </c>
      <c r="L392" s="3">
        <f t="shared" si="613"/>
        <v>0.77560386473430254</v>
      </c>
      <c r="M392" s="5">
        <f t="shared" si="558"/>
        <v>9.2507888903509694E-2</v>
      </c>
      <c r="N392" s="5">
        <f t="shared" si="559"/>
        <v>0.14846197819871912</v>
      </c>
      <c r="O392" s="5">
        <f t="shared" si="560"/>
        <v>7.1749476151973635E-2</v>
      </c>
      <c r="P392" s="5">
        <f t="shared" si="561"/>
        <v>0.11514768405702633</v>
      </c>
      <c r="Q392" s="5">
        <f t="shared" si="562"/>
        <v>0.11913015869201581</v>
      </c>
      <c r="R392" s="5">
        <f t="shared" si="563"/>
        <v>2.7824585498066202E-2</v>
      </c>
      <c r="S392" s="5">
        <f t="shared" si="564"/>
        <v>3.58320498415182E-2</v>
      </c>
      <c r="T392" s="5">
        <f t="shared" si="565"/>
        <v>9.2397811487938228E-2</v>
      </c>
      <c r="U392" s="5">
        <f t="shared" si="566"/>
        <v>4.4654494384917011E-2</v>
      </c>
      <c r="V392" s="5">
        <f t="shared" si="567"/>
        <v>4.9557065446846583E-3</v>
      </c>
      <c r="W392" s="5">
        <f t="shared" si="568"/>
        <v>6.3728975738100491E-2</v>
      </c>
      <c r="X392" s="5">
        <f t="shared" si="569"/>
        <v>4.9428439878029348E-2</v>
      </c>
      <c r="Y392" s="5">
        <f t="shared" si="570"/>
        <v>1.9168444498593333E-2</v>
      </c>
      <c r="Z392" s="5">
        <f t="shared" si="571"/>
        <v>7.1936186823100597E-3</v>
      </c>
      <c r="AA392" s="5">
        <f t="shared" si="572"/>
        <v>1.1544732807565952E-2</v>
      </c>
      <c r="AB392" s="5">
        <f t="shared" si="573"/>
        <v>9.2638254461445586E-3</v>
      </c>
      <c r="AC392" s="5">
        <f t="shared" si="574"/>
        <v>3.8553342466952353E-4</v>
      </c>
      <c r="AD392" s="5">
        <f t="shared" si="575"/>
        <v>2.5568980977733725E-2</v>
      </c>
      <c r="AE392" s="5">
        <f t="shared" si="576"/>
        <v>1.9831400463648147E-2</v>
      </c>
      <c r="AF392" s="5">
        <f t="shared" si="577"/>
        <v>7.6906554213495674E-3</v>
      </c>
      <c r="AG392" s="5">
        <f t="shared" si="578"/>
        <v>1.9883006890461809E-3</v>
      </c>
      <c r="AH392" s="5">
        <f t="shared" si="579"/>
        <v>1.3948496128561405E-3</v>
      </c>
      <c r="AI392" s="5">
        <f t="shared" si="580"/>
        <v>2.2385348457182614E-3</v>
      </c>
      <c r="AJ392" s="5">
        <f t="shared" si="581"/>
        <v>1.7962647045634231E-3</v>
      </c>
      <c r="AK392" s="5">
        <f t="shared" si="582"/>
        <v>9.6091628713662407E-4</v>
      </c>
      <c r="AL392" s="5">
        <f t="shared" si="583"/>
        <v>1.9195457383563913E-5</v>
      </c>
      <c r="AM392" s="5">
        <f t="shared" si="584"/>
        <v>8.206914116133824E-3</v>
      </c>
      <c r="AN392" s="5">
        <f t="shared" si="585"/>
        <v>6.365314306015897E-3</v>
      </c>
      <c r="AO392" s="5">
        <f t="shared" si="586"/>
        <v>2.4684811879972365E-3</v>
      </c>
      <c r="AP392" s="5">
        <f t="shared" si="587"/>
        <v>6.3818784981152662E-4</v>
      </c>
      <c r="AQ392" s="5">
        <f t="shared" si="588"/>
        <v>1.2374524068507363E-4</v>
      </c>
      <c r="AR392" s="5">
        <f t="shared" si="589"/>
        <v>2.1637015009087367E-4</v>
      </c>
      <c r="AS392" s="5">
        <f t="shared" si="590"/>
        <v>3.4724325553629786E-4</v>
      </c>
      <c r="AT392" s="5">
        <f t="shared" si="591"/>
        <v>2.7863796938904227E-4</v>
      </c>
      <c r="AU392" s="5">
        <f t="shared" si="592"/>
        <v>1.490580771978605E-4</v>
      </c>
      <c r="AV392" s="5">
        <f t="shared" si="593"/>
        <v>5.9804242831586713E-5</v>
      </c>
      <c r="AW392" s="5">
        <f t="shared" si="594"/>
        <v>6.6370089211112072E-7</v>
      </c>
      <c r="AX392" s="5">
        <f t="shared" si="595"/>
        <v>2.1951545953359836E-3</v>
      </c>
      <c r="AY392" s="5">
        <f t="shared" si="596"/>
        <v>1.702570387831853E-3</v>
      </c>
      <c r="AZ392" s="5">
        <f t="shared" si="597"/>
        <v>6.6026008639228251E-4</v>
      </c>
      <c r="BA392" s="5">
        <f t="shared" si="598"/>
        <v>1.7070009157855298E-4</v>
      </c>
      <c r="BB392" s="5">
        <f t="shared" si="599"/>
        <v>3.3098912684706261E-5</v>
      </c>
      <c r="BC392" s="5">
        <f t="shared" si="600"/>
        <v>5.1343289193522815E-6</v>
      </c>
      <c r="BD392" s="5">
        <f t="shared" si="601"/>
        <v>2.7969587437270451E-5</v>
      </c>
      <c r="BE392" s="5">
        <f t="shared" si="602"/>
        <v>4.4887201832812269E-5</v>
      </c>
      <c r="BF392" s="5">
        <f t="shared" si="603"/>
        <v>3.6018780986643242E-5</v>
      </c>
      <c r="BG392" s="5">
        <f t="shared" si="604"/>
        <v>1.9268336790754101E-5</v>
      </c>
      <c r="BH392" s="5">
        <f t="shared" si="605"/>
        <v>7.7307336446145605E-6</v>
      </c>
      <c r="BI392" s="5">
        <f t="shared" si="606"/>
        <v>2.481345155339129E-6</v>
      </c>
      <c r="BJ392" s="8">
        <f t="shared" si="607"/>
        <v>0.5699647071485604</v>
      </c>
      <c r="BK392" s="8">
        <f t="shared" si="608"/>
        <v>0.25055062861662381</v>
      </c>
      <c r="BL392" s="8">
        <f t="shared" si="609"/>
        <v>0.17261714941983494</v>
      </c>
      <c r="BM392" s="8">
        <f t="shared" si="610"/>
        <v>0.42380242567907861</v>
      </c>
      <c r="BN392" s="8">
        <f t="shared" si="611"/>
        <v>0.57482177150131086</v>
      </c>
    </row>
    <row r="393" spans="1:66" x14ac:dyDescent="0.25">
      <c r="A393" t="s">
        <v>32</v>
      </c>
      <c r="B393" t="s">
        <v>208</v>
      </c>
      <c r="C393" t="s">
        <v>312</v>
      </c>
      <c r="D393" s="4" t="s">
        <v>501</v>
      </c>
      <c r="E393">
        <f>VLOOKUP(A393,home!$A$2:$E$405,3,FALSE)</f>
        <v>1.2734375</v>
      </c>
      <c r="F393">
        <f>VLOOKUP(B393,home!$B$2:$E$405,3,FALSE)</f>
        <v>1.18</v>
      </c>
      <c r="G393">
        <f>VLOOKUP(C393,away!$B$2:$E$405,4,FALSE)</f>
        <v>1.1200000000000001</v>
      </c>
      <c r="H393">
        <f>VLOOKUP(A393,away!$A$2:$E$405,3,FALSE)</f>
        <v>1.1484375</v>
      </c>
      <c r="I393">
        <f>VLOOKUP(C393,away!$B$2:$E$405,3,FALSE)</f>
        <v>0.56000000000000005</v>
      </c>
      <c r="J393">
        <f>VLOOKUP(B393,home!$B$2:$E$405,4,FALSE)</f>
        <v>0.44</v>
      </c>
      <c r="K393" s="3">
        <f t="shared" si="612"/>
        <v>1.6829750000000001</v>
      </c>
      <c r="L393" s="3">
        <f t="shared" si="613"/>
        <v>0.28297500000000003</v>
      </c>
      <c r="M393" s="5">
        <f t="shared" si="558"/>
        <v>0.14002280174885123</v>
      </c>
      <c r="N393" s="5">
        <f t="shared" si="559"/>
        <v>0.2356548747732729</v>
      </c>
      <c r="O393" s="5">
        <f t="shared" si="560"/>
        <v>3.962295232488118E-2</v>
      </c>
      <c r="P393" s="5">
        <f t="shared" si="561"/>
        <v>6.668443818896691E-2</v>
      </c>
      <c r="Q393" s="5">
        <f t="shared" si="562"/>
        <v>0.19830063143577453</v>
      </c>
      <c r="R393" s="5">
        <f t="shared" si="563"/>
        <v>5.6061524670666255E-3</v>
      </c>
      <c r="S393" s="5">
        <f t="shared" si="564"/>
        <v>7.9394467205314134E-3</v>
      </c>
      <c r="T393" s="5">
        <f t="shared" si="565"/>
        <v>5.6114121180538303E-2</v>
      </c>
      <c r="U393" s="5">
        <f t="shared" si="566"/>
        <v>9.4350144482614542E-3</v>
      </c>
      <c r="V393" s="5">
        <f t="shared" si="567"/>
        <v>4.2012010224789197E-4</v>
      </c>
      <c r="W393" s="5">
        <f t="shared" si="568"/>
        <v>0.11124500173020756</v>
      </c>
      <c r="X393" s="5">
        <f t="shared" si="569"/>
        <v>3.1479554364605485E-2</v>
      </c>
      <c r="Y393" s="5">
        <f t="shared" si="570"/>
        <v>4.4539634481621185E-3</v>
      </c>
      <c r="Z393" s="5">
        <f t="shared" si="571"/>
        <v>5.2880033145605971E-4</v>
      </c>
      <c r="AA393" s="5">
        <f t="shared" si="572"/>
        <v>8.8995773783226212E-4</v>
      </c>
      <c r="AB393" s="5">
        <f t="shared" si="573"/>
        <v>7.4888831191412578E-4</v>
      </c>
      <c r="AC393" s="5">
        <f t="shared" si="574"/>
        <v>1.250487092119349E-5</v>
      </c>
      <c r="AD393" s="5">
        <f t="shared" si="575"/>
        <v>4.6805639196724036E-2</v>
      </c>
      <c r="AE393" s="5">
        <f t="shared" si="576"/>
        <v>1.3244825751692986E-2</v>
      </c>
      <c r="AF393" s="5">
        <f t="shared" si="577"/>
        <v>1.8739772835426611E-3</v>
      </c>
      <c r="AG393" s="5">
        <f t="shared" si="578"/>
        <v>1.767629072701616E-4</v>
      </c>
      <c r="AH393" s="5">
        <f t="shared" si="579"/>
        <v>3.740931844844461E-5</v>
      </c>
      <c r="AI393" s="5">
        <f t="shared" si="580"/>
        <v>6.295894771577107E-5</v>
      </c>
      <c r="AJ393" s="5">
        <f t="shared" si="581"/>
        <v>5.2979167515974923E-5</v>
      </c>
      <c r="AK393" s="5">
        <f t="shared" si="582"/>
        <v>2.9720871483399297E-5</v>
      </c>
      <c r="AL393" s="5">
        <f t="shared" si="583"/>
        <v>2.3821271438376375E-7</v>
      </c>
      <c r="AM393" s="5">
        <f t="shared" si="584"/>
        <v>1.5754544125421325E-2</v>
      </c>
      <c r="AN393" s="5">
        <f t="shared" si="585"/>
        <v>4.4581421238910996E-3</v>
      </c>
      <c r="AO393" s="5">
        <f t="shared" si="586"/>
        <v>6.3077138375404191E-4</v>
      </c>
      <c r="AP393" s="5">
        <f t="shared" si="587"/>
        <v>5.9497510772600034E-5</v>
      </c>
      <c r="AQ393" s="5">
        <f t="shared" si="588"/>
        <v>4.2090770277191224E-6</v>
      </c>
      <c r="AR393" s="5">
        <f t="shared" si="589"/>
        <v>2.1171803775897231E-6</v>
      </c>
      <c r="AS393" s="5">
        <f t="shared" si="590"/>
        <v>3.5631616459740639E-6</v>
      </c>
      <c r="AT393" s="5">
        <f t="shared" si="591"/>
        <v>2.9983559855666009E-6</v>
      </c>
      <c r="AU393" s="5">
        <f t="shared" si="592"/>
        <v>1.6820527216029836E-6</v>
      </c>
      <c r="AV393" s="5">
        <f t="shared" si="593"/>
        <v>7.0771316978494568E-7</v>
      </c>
      <c r="AW393" s="5">
        <f t="shared" si="594"/>
        <v>3.1512885420860981E-9</v>
      </c>
      <c r="AX393" s="5">
        <f t="shared" si="595"/>
        <v>4.4190839832468284E-3</v>
      </c>
      <c r="AY393" s="5">
        <f t="shared" si="596"/>
        <v>1.2504902901592713E-3</v>
      </c>
      <c r="AZ393" s="5">
        <f t="shared" si="597"/>
        <v>1.769287449289099E-4</v>
      </c>
      <c r="BA393" s="5">
        <f t="shared" si="598"/>
        <v>1.6688803865419434E-5</v>
      </c>
      <c r="BB393" s="5">
        <f t="shared" si="599"/>
        <v>1.1806285684542657E-6</v>
      </c>
      <c r="BC393" s="5">
        <f t="shared" si="600"/>
        <v>6.6817673831669174E-8</v>
      </c>
      <c r="BD393" s="5">
        <f t="shared" si="601"/>
        <v>9.9851519558075335E-8</v>
      </c>
      <c r="BE393" s="5">
        <f t="shared" si="602"/>
        <v>1.6804761112825184E-7</v>
      </c>
      <c r="BF393" s="5">
        <f t="shared" si="603"/>
        <v>1.4140996416928485E-7</v>
      </c>
      <c r="BG393" s="5">
        <f t="shared" si="604"/>
        <v>7.9329811482600726E-8</v>
      </c>
      <c r="BH393" s="5">
        <f t="shared" si="605"/>
        <v>3.3377522369982512E-8</v>
      </c>
      <c r="BI393" s="5">
        <f t="shared" si="606"/>
        <v>1.1234707142124261E-8</v>
      </c>
      <c r="BJ393" s="8">
        <f t="shared" si="607"/>
        <v>0.72612095556110001</v>
      </c>
      <c r="BK393" s="8">
        <f t="shared" si="608"/>
        <v>0.2163300401343923</v>
      </c>
      <c r="BL393" s="8">
        <f t="shared" si="609"/>
        <v>5.6497635310155593E-2</v>
      </c>
      <c r="BM393" s="8">
        <f t="shared" si="610"/>
        <v>0.31233509325942005</v>
      </c>
      <c r="BN393" s="8">
        <f t="shared" si="611"/>
        <v>0.68589185093881333</v>
      </c>
    </row>
    <row r="394" spans="1:66" s="21" customFormat="1" x14ac:dyDescent="0.25">
      <c r="A394" s="21" t="s">
        <v>32</v>
      </c>
      <c r="B394" s="21" t="s">
        <v>212</v>
      </c>
      <c r="C394" s="21" t="s">
        <v>33</v>
      </c>
      <c r="D394" s="22" t="s">
        <v>501</v>
      </c>
      <c r="E394" s="21">
        <f>VLOOKUP(A394,home!$A$2:$E$405,3,FALSE)</f>
        <v>1.2734375</v>
      </c>
      <c r="F394" s="21">
        <f>VLOOKUP(B394,home!$B$2:$E$405,3,FALSE)</f>
        <v>0.65</v>
      </c>
      <c r="G394" s="21">
        <f>VLOOKUP(C394,away!$B$2:$E$405,4,FALSE)</f>
        <v>0.45</v>
      </c>
      <c r="H394" s="21">
        <f>VLOOKUP(A394,away!$A$2:$E$405,3,FALSE)</f>
        <v>1.1484375</v>
      </c>
      <c r="I394" s="21">
        <f>VLOOKUP(C394,away!$B$2:$E$405,3,FALSE)</f>
        <v>1.79</v>
      </c>
      <c r="J394" s="21">
        <f>VLOOKUP(B394,home!$B$2:$E$405,4,FALSE)</f>
        <v>1.6</v>
      </c>
      <c r="K394" s="23">
        <f t="shared" si="612"/>
        <v>0.37248046875000002</v>
      </c>
      <c r="L394" s="23">
        <f t="shared" si="613"/>
        <v>3.2891250000000003</v>
      </c>
      <c r="M394" s="24">
        <f t="shared" si="558"/>
        <v>2.5691233126739006E-2</v>
      </c>
      <c r="N394" s="24">
        <f t="shared" si="559"/>
        <v>9.5694825578132737E-3</v>
      </c>
      <c r="O394" s="24">
        <f t="shared" si="560"/>
        <v>8.4501677157985441E-2</v>
      </c>
      <c r="P394" s="24">
        <f t="shared" si="561"/>
        <v>3.1475224317967586E-2</v>
      </c>
      <c r="Q394" s="24">
        <f t="shared" si="562"/>
        <v>1.7822226744146187E-3</v>
      </c>
      <c r="R394" s="24">
        <f t="shared" si="563"/>
        <v>0.13896828944112946</v>
      </c>
      <c r="S394" s="24">
        <f t="shared" si="564"/>
        <v>9.6403483337987872E-3</v>
      </c>
      <c r="T394" s="24">
        <f t="shared" si="565"/>
        <v>5.8619531539839832E-3</v>
      </c>
      <c r="U394" s="24">
        <f t="shared" si="566"/>
        <v>5.1762973592417577E-2</v>
      </c>
      <c r="V394" s="24">
        <f t="shared" si="567"/>
        <v>1.3123029375333439E-3</v>
      </c>
      <c r="W394" s="24">
        <f t="shared" si="568"/>
        <v>2.2128104572761203E-4</v>
      </c>
      <c r="X394" s="24">
        <f t="shared" si="569"/>
        <v>7.2782101952883192E-4</v>
      </c>
      <c r="Y394" s="24">
        <f t="shared" si="570"/>
        <v>1.1969471554288851E-3</v>
      </c>
      <c r="Z394" s="24">
        <f t="shared" si="571"/>
        <v>0.15236135833601833</v>
      </c>
      <c r="AA394" s="24">
        <f t="shared" si="572"/>
        <v>5.6751630172386831E-2</v>
      </c>
      <c r="AB394" s="24">
        <f t="shared" si="573"/>
        <v>1.0569436904468646E-2</v>
      </c>
      <c r="AC394" s="24">
        <f t="shared" si="574"/>
        <v>1.0048425159329985E-4</v>
      </c>
      <c r="AD394" s="24">
        <f t="shared" si="575"/>
        <v>2.0605716909527769E-5</v>
      </c>
      <c r="AE394" s="24">
        <f t="shared" si="576"/>
        <v>6.7774778630050537E-5</v>
      </c>
      <c r="AF394" s="24">
        <f t="shared" si="577"/>
        <v>1.1145985938078251E-4</v>
      </c>
      <c r="AG394" s="24">
        <f t="shared" si="578"/>
        <v>1.2220180332860544E-4</v>
      </c>
      <c r="AH394" s="24">
        <f t="shared" si="579"/>
        <v>0.12528388818423908</v>
      </c>
      <c r="AI394" s="24">
        <f t="shared" si="580"/>
        <v>4.6665801397687959E-2</v>
      </c>
      <c r="AJ394" s="24">
        <f t="shared" si="581"/>
        <v>8.6910497896026083E-3</v>
      </c>
      <c r="AK394" s="24">
        <f t="shared" si="582"/>
        <v>1.0790820998535901E-3</v>
      </c>
      <c r="AL394" s="24">
        <f t="shared" si="583"/>
        <v>4.9242702266874882E-6</v>
      </c>
      <c r="AM394" s="24">
        <f t="shared" si="584"/>
        <v>1.5350454186781413E-6</v>
      </c>
      <c r="AN394" s="24">
        <f t="shared" si="585"/>
        <v>5.0489562627097418E-6</v>
      </c>
      <c r="AO394" s="24">
        <f t="shared" si="586"/>
        <v>8.3033241337925924E-6</v>
      </c>
      <c r="AP394" s="24">
        <f t="shared" si="587"/>
        <v>9.1035569971868539E-6</v>
      </c>
      <c r="AQ394" s="24">
        <f t="shared" si="588"/>
        <v>7.4856842270930532E-6</v>
      </c>
      <c r="AR394" s="24">
        <f t="shared" si="589"/>
        <v>8.2414873744797085E-2</v>
      </c>
      <c r="AS394" s="24">
        <f t="shared" si="590"/>
        <v>3.0697930804434087E-2</v>
      </c>
      <c r="AT394" s="24">
        <f t="shared" si="591"/>
        <v>5.7171898278453375E-3</v>
      </c>
      <c r="AU394" s="24">
        <f t="shared" si="592"/>
        <v>7.0984718233618803E-4</v>
      </c>
      <c r="AV394" s="24">
        <f t="shared" si="593"/>
        <v>6.6101052804362482E-5</v>
      </c>
      <c r="AW394" s="24">
        <f t="shared" si="594"/>
        <v>1.6758041462656273E-7</v>
      </c>
      <c r="AX394" s="24">
        <f t="shared" si="595"/>
        <v>9.5295739516962381E-8</v>
      </c>
      <c r="AY394" s="24">
        <f t="shared" si="596"/>
        <v>3.1343959923872888E-7</v>
      </c>
      <c r="AZ394" s="24">
        <f t="shared" si="597"/>
        <v>5.1547101092304225E-7</v>
      </c>
      <c r="BA394" s="24">
        <f t="shared" si="598"/>
        <v>5.6514952960075048E-7</v>
      </c>
      <c r="BB394" s="24">
        <f t="shared" si="599"/>
        <v>4.6471186163701712E-7</v>
      </c>
      <c r="BC394" s="24">
        <f t="shared" si="600"/>
        <v>3.0569908038137086E-7</v>
      </c>
      <c r="BD394" s="24">
        <f t="shared" si="601"/>
        <v>4.5178803600975953E-2</v>
      </c>
      <c r="BE394" s="24">
        <f t="shared" si="602"/>
        <v>1.6828221942855711E-2</v>
      </c>
      <c r="BF394" s="24">
        <f t="shared" si="603"/>
        <v>3.134091998751966E-3</v>
      </c>
      <c r="BG394" s="24">
        <f t="shared" si="604"/>
        <v>3.8912935226691908E-4</v>
      </c>
      <c r="BH394" s="24">
        <f t="shared" si="605"/>
        <v>3.6235770884191457E-5</v>
      </c>
      <c r="BI394" s="24">
        <f t="shared" si="606"/>
        <v>2.6994233848922476E-6</v>
      </c>
      <c r="BJ394" s="25">
        <f t="shared" si="607"/>
        <v>1.9715486099006935E-2</v>
      </c>
      <c r="BK394" s="25">
        <f t="shared" si="608"/>
        <v>6.8224830677457951E-2</v>
      </c>
      <c r="BL394" s="25">
        <f t="shared" si="609"/>
        <v>0.7094489534411077</v>
      </c>
      <c r="BM394" s="25">
        <f t="shared" si="610"/>
        <v>0.65776235341835709</v>
      </c>
      <c r="BN394" s="25">
        <f t="shared" si="611"/>
        <v>0.29198812927604939</v>
      </c>
    </row>
    <row r="395" spans="1:66" x14ac:dyDescent="0.25">
      <c r="A395" t="s">
        <v>10</v>
      </c>
      <c r="B395" t="s">
        <v>11</v>
      </c>
      <c r="C395" t="s">
        <v>241</v>
      </c>
      <c r="D395" s="15">
        <v>44222</v>
      </c>
      <c r="E395">
        <f>VLOOKUP(A395,home!$A$2:$E$405,3,FALSE)</f>
        <v>1.5362318840579701</v>
      </c>
      <c r="F395">
        <f>VLOOKUP(B395,home!$B$2:$E$405,3,FALSE)</f>
        <v>1.01</v>
      </c>
      <c r="G395">
        <f>VLOOKUP(C395,away!$B$2:$E$405,4,FALSE)</f>
        <v>1.01</v>
      </c>
      <c r="H395">
        <f>VLOOKUP(A395,away!$A$2:$E$405,3,FALSE)</f>
        <v>1.42512077294686</v>
      </c>
      <c r="I395">
        <f>VLOOKUP(C395,away!$B$2:$E$405,3,FALSE)</f>
        <v>1.01</v>
      </c>
      <c r="J395">
        <f>VLOOKUP(B395,home!$B$2:$E$405,4,FALSE)</f>
        <v>1.21</v>
      </c>
      <c r="K395" s="3">
        <f t="shared" ref="K395:K458" si="614">E395*F395*G395</f>
        <v>1.5671101449275353</v>
      </c>
      <c r="L395" s="3">
        <f t="shared" ref="L395:L458" si="615">H395*I395*J395</f>
        <v>1.7416400966183574</v>
      </c>
      <c r="M395" s="5">
        <f t="shared" ref="M395:M458" si="616">_xlfn.POISSON.DIST(0,K395,FALSE) * _xlfn.POISSON.DIST(0,L395,FALSE)</f>
        <v>3.6561838679720786E-2</v>
      </c>
      <c r="N395" s="5">
        <f t="shared" ref="N395:N458" si="617">_xlfn.POISSON.DIST(1,K395,FALSE) * _xlfn.POISSON.DIST(0,L395,FALSE)</f>
        <v>5.7296428312194406E-2</v>
      </c>
      <c r="O395" s="5">
        <f t="shared" ref="O395:O458" si="618">_xlfn.POISSON.DIST(0,K395,FALSE) * _xlfn.POISSON.DIST(1,L395,FALSE)</f>
        <v>6.3677564250693694E-2</v>
      </c>
      <c r="P395" s="5">
        <f t="shared" ref="P395:P458" si="619">_xlfn.POISSON.DIST(1,K395,FALSE) * _xlfn.POISSON.DIST(1,L395,FALSE)</f>
        <v>9.9789756941537036E-2</v>
      </c>
      <c r="Q395" s="5">
        <f t="shared" ref="Q395:Q458" si="620">_xlfn.POISSON.DIST(2,K395,FALSE) * _xlfn.POISSON.DIST(0,L395,FALSE)</f>
        <v>4.4894907038076567E-2</v>
      </c>
      <c r="R395" s="5">
        <f t="shared" ref="R395:R458" si="621">_xlfn.POISSON.DIST(0,K395,FALSE) * _xlfn.POISSON.DIST(2,L395,FALSE)</f>
        <v>5.5451699576999927E-2</v>
      </c>
      <c r="S395" s="5">
        <f t="shared" ref="S395:S458" si="622">_xlfn.POISSON.DIST(2,K395,FALSE) * _xlfn.POISSON.DIST(2,L395,FALSE)</f>
        <v>6.8090090310298723E-2</v>
      </c>
      <c r="T395" s="5">
        <f t="shared" ref="T395:T458" si="623">_xlfn.POISSON.DIST(2,K395,FALSE) * _xlfn.POISSON.DIST(1,L395,FALSE)</f>
        <v>7.8190770231467838E-2</v>
      </c>
      <c r="U395" s="5">
        <f t="shared" ref="U395:U458" si="624">_xlfn.POISSON.DIST(1,K395,FALSE) * _xlfn.POISSON.DIST(2,L395,FALSE)</f>
        <v>8.6898920960590501E-2</v>
      </c>
      <c r="V395" s="5">
        <f t="shared" ref="V395:V458" si="625">_xlfn.POISSON.DIST(3,K395,FALSE) * _xlfn.POISSON.DIST(3,L395,FALSE)</f>
        <v>2.0649014891404093E-2</v>
      </c>
      <c r="W395" s="5">
        <f t="shared" ref="W395:W458" si="626">_xlfn.POISSON.DIST(3,K395,FALSE) * _xlfn.POISSON.DIST(0,L395,FALSE)</f>
        <v>2.345175475831613E-2</v>
      </c>
      <c r="X395" s="5">
        <f t="shared" ref="X395:X458" si="627">_xlfn.POISSON.DIST(3,K395,FALSE) * _xlfn.POISSON.DIST(1,L395,FALSE)</f>
        <v>4.0844516423143719E-2</v>
      </c>
      <c r="Y395" s="5">
        <f t="shared" ref="Y395:Y458" si="628">_xlfn.POISSON.DIST(3,K395,FALSE) * _xlfn.POISSON.DIST(2,L395,FALSE)</f>
        <v>3.5568223764767065E-2</v>
      </c>
      <c r="Z395" s="5">
        <f t="shared" ref="Z395:Z458" si="629">_xlfn.POISSON.DIST(0,K395,FALSE) * _xlfn.POISSON.DIST(3,L395,FALSE)</f>
        <v>3.2192301136312766E-2</v>
      </c>
      <c r="AA395" s="5">
        <f t="shared" ref="AA395:AA458" si="630">_xlfn.POISSON.DIST(1,K395,FALSE) * _xlfn.POISSON.DIST(3,L395,FALSE)</f>
        <v>5.0448881699277956E-2</v>
      </c>
      <c r="AB395" s="5">
        <f t="shared" ref="AB395:AB458" si="631">_xlfn.POISSON.DIST(2,K395,FALSE) * _xlfn.POISSON.DIST(3,L395,FALSE)</f>
        <v>3.9529477155593795E-2</v>
      </c>
      <c r="AC395" s="5">
        <f t="shared" ref="AC395:AC458" si="632">_xlfn.POISSON.DIST(4,K395,FALSE) * _xlfn.POISSON.DIST(4,L395,FALSE)</f>
        <v>3.5223887998798442E-3</v>
      </c>
      <c r="AD395" s="5">
        <f t="shared" ref="AD395:AD458" si="633">_xlfn.POISSON.DIST(4,K395,FALSE) * _xlfn.POISSON.DIST(0,L395,FALSE)</f>
        <v>9.1878706995274541E-3</v>
      </c>
      <c r="AE395" s="5">
        <f t="shared" ref="AE395:AE458" si="634">_xlfn.POISSON.DIST(4,K395,FALSE) * _xlfn.POISSON.DIST(1,L395,FALSE)</f>
        <v>1.6001964012841964E-2</v>
      </c>
      <c r="AF395" s="5">
        <f t="shared" ref="AF395:AF458" si="635">_xlfn.POISSON.DIST(4,K395,FALSE) * _xlfn.POISSON.DIST(2,L395,FALSE)</f>
        <v>1.3934831074704784E-2</v>
      </c>
      <c r="AG395" s="5">
        <f t="shared" ref="AG395:AG458" si="636">_xlfn.POISSON.DIST(4,K395,FALSE) * _xlfn.POISSON.DIST(3,L395,FALSE)</f>
        <v>8.0898201797697765E-3</v>
      </c>
      <c r="AH395" s="5">
        <f t="shared" ref="AH395:AH458" si="637">_xlfn.POISSON.DIST(0,K395,FALSE) * _xlfn.POISSON.DIST(4,L395,FALSE)</f>
        <v>1.401685061535376E-2</v>
      </c>
      <c r="AI395" s="5">
        <f t="shared" ref="AI395:AI458" si="638">_xlfn.POISSON.DIST(1,K395,FALSE) * _xlfn.POISSON.DIST(4,L395,FALSE)</f>
        <v>2.1965948799254644E-2</v>
      </c>
      <c r="AJ395" s="5">
        <f t="shared" ref="AJ395:AJ458" si="639">_xlfn.POISSON.DIST(2,K395,FALSE) * _xlfn.POISSON.DIST(4,L395,FALSE)</f>
        <v>1.7211530603135388E-2</v>
      </c>
      <c r="AK395" s="5">
        <f t="shared" ref="AK395:AK458" si="640">_xlfn.POISSON.DIST(3,K395,FALSE) * _xlfn.POISSON.DIST(4,L395,FALSE)</f>
        <v>8.9907880726347346E-3</v>
      </c>
      <c r="AL395" s="5">
        <f t="shared" ref="AL395:AL458" si="641">_xlfn.POISSON.DIST(5,K395,FALSE) * _xlfn.POISSON.DIST(5,L395,FALSE)</f>
        <v>3.8455212854331881E-4</v>
      </c>
      <c r="AM395" s="5">
        <f t="shared" ref="AM395:AM458" si="642">_xlfn.POISSON.DIST(5,K395,FALSE) * _xlfn.POISSON.DIST(0,L395,FALSE)</f>
        <v>2.8796810767023838E-3</v>
      </c>
      <c r="AN395" s="5">
        <f t="shared" ref="AN395:AN458" si="643">_xlfn.POISSON.DIST(5,K395,FALSE) * _xlfn.POISSON.DIST(1,L395,FALSE)</f>
        <v>5.0153680286579945E-3</v>
      </c>
      <c r="AO395" s="5">
        <f t="shared" ref="AO395:AO458" si="644">_xlfn.POISSON.DIST(5,K395,FALSE) * _xlfn.POISSON.DIST(2,L395,FALSE)</f>
        <v>4.3674830290042661E-3</v>
      </c>
      <c r="AP395" s="5">
        <f t="shared" ref="AP395:AP458" si="645">_xlfn.POISSON.DIST(5,K395,FALSE) * _xlfn.POISSON.DIST(3,L395,FALSE)</f>
        <v>2.5355278548713426E-3</v>
      </c>
      <c r="AQ395" s="5">
        <f t="shared" ref="AQ395:AQ458" si="646">_xlfn.POISSON.DIST(5,K395,FALSE) * _xlfn.POISSON.DIST(4,L395,FALSE)</f>
        <v>1.1039942445341658E-3</v>
      </c>
      <c r="AR395" s="5">
        <f t="shared" ref="AR395:AR458" si="647">_xlfn.POISSON.DIST(0,K395,FALSE) * _xlfn.POISSON.DIST(5,L395,FALSE)</f>
        <v>4.882461812001959E-3</v>
      </c>
      <c r="AS395" s="5">
        <f t="shared" ref="AS395:AS458" si="648">_xlfn.POISSON.DIST(1,K395,FALSE) * _xlfn.POISSON.DIST(5,L395,FALSE)</f>
        <v>7.6513554378095467E-3</v>
      </c>
      <c r="AT395" s="5">
        <f t="shared" ref="AT395:AT458" si="649">_xlfn.POISSON.DIST(2,K395,FALSE) * _xlfn.POISSON.DIST(5,L395,FALSE)</f>
        <v>5.9952583645189036E-3</v>
      </c>
      <c r="AU395" s="5">
        <f t="shared" ref="AU395:AU458" si="650">_xlfn.POISSON.DIST(3,K395,FALSE) * _xlfn.POISSON.DIST(5,L395,FALSE)</f>
        <v>3.1317434014997455E-3</v>
      </c>
      <c r="AV395" s="5">
        <f t="shared" ref="AV395:AV458" si="651">_xlfn.POISSON.DIST(4,K395,FALSE) * _xlfn.POISSON.DIST(5,L395,FALSE)</f>
        <v>1.22694671395003E-3</v>
      </c>
      <c r="AW395" s="5">
        <f t="shared" ref="AW395:AW458" si="652">_xlfn.POISSON.DIST(6,K395,FALSE) * _xlfn.POISSON.DIST(6,L395,FALSE)</f>
        <v>2.9154839539150563E-5</v>
      </c>
      <c r="AX395" s="5">
        <f t="shared" ref="AX395:AX458" si="653">_xlfn.POISSON.DIST(6,K395,FALSE) * _xlfn.POISSON.DIST(0,L395,FALSE)</f>
        <v>7.5212957157602494E-4</v>
      </c>
      <c r="AY395" s="5">
        <f t="shared" ref="AY395:AY458" si="654">_xlfn.POISSON.DIST(6,K395,FALSE) * _xlfn.POISSON.DIST(1,L395,FALSE)</f>
        <v>1.3099390197091915E-3</v>
      </c>
      <c r="AZ395" s="5">
        <f t="shared" ref="AZ395:AZ458" si="655">_xlfn.POISSON.DIST(6,K395,FALSE) * _xlfn.POISSON.DIST(2,L395,FALSE)</f>
        <v>1.1407211604252366E-3</v>
      </c>
      <c r="BA395" s="5">
        <f t="shared" ref="BA395:BA458" si="656">_xlfn.POISSON.DIST(6,K395,FALSE) * _xlfn.POISSON.DIST(3,L395,FALSE)</f>
        <v>6.622419040192047E-4</v>
      </c>
      <c r="BB395" s="5">
        <f t="shared" ref="BB395:BB458" si="657">_xlfn.POISSON.DIST(6,K395,FALSE) * _xlfn.POISSON.DIST(4,L395,FALSE)</f>
        <v>2.8834676342518329E-4</v>
      </c>
      <c r="BC395" s="5">
        <f t="shared" ref="BC395:BC458" si="658">_xlfn.POISSON.DIST(6,K395,FALSE) * _xlfn.POISSON.DIST(5,L395,FALSE)</f>
        <v>1.0043925698228532E-4</v>
      </c>
      <c r="BD395" s="5">
        <f t="shared" ref="BD395:BD458" si="659">_xlfn.POISSON.DIST(0,K395,FALSE) * _xlfn.POISSON.DIST(6,L395,FALSE)</f>
        <v>1.4172485436650883E-3</v>
      </c>
      <c r="BE395" s="5">
        <f t="shared" ref="BE395:BE458" si="660">_xlfn.POISSON.DIST(1,K395,FALSE) * _xlfn.POISSON.DIST(6,L395,FALSE)</f>
        <v>2.2209845706613347E-3</v>
      </c>
      <c r="BF395" s="5">
        <f t="shared" ref="BF395:BF458" si="661">_xlfn.POISSON.DIST(2,K395,FALSE) * _xlfn.POISSON.DIST(6,L395,FALSE)</f>
        <v>1.7402637262054525E-3</v>
      </c>
      <c r="BG395" s="5">
        <f t="shared" ref="BG395:BG458" si="662">_xlfn.POISSON.DIST(3,K395,FALSE) * _xlfn.POISSON.DIST(6,L395,FALSE)</f>
        <v>9.0906164672865301E-4</v>
      </c>
      <c r="BH395" s="5">
        <f t="shared" ref="BH395:BH458" si="663">_xlfn.POISSON.DIST(4,K395,FALSE) * _xlfn.POISSON.DIST(6,L395,FALSE)</f>
        <v>3.5614993223825089E-4</v>
      </c>
      <c r="BI395" s="5">
        <f t="shared" ref="BI395:BI458" si="664">_xlfn.POISSON.DIST(5,K395,FALSE) * _xlfn.POISSON.DIST(6,L395,FALSE)</f>
        <v>1.1162523438516342E-4</v>
      </c>
      <c r="BJ395" s="8">
        <f t="shared" ref="BJ395:BJ458" si="665">SUM(N395,Q395,T395,W395,X395,Y395,AD395,AE395,AF395,AG395,AM395,AN395,AO395,AP395,AQ395,AX395,AY395,AZ395,BA395,BB395,BC395)</f>
        <v>0.34761695840471696</v>
      </c>
      <c r="BK395" s="8">
        <f t="shared" ref="BK395:BK458" si="666">SUM(M395,P395,S395,V395,AC395,AL395,AY395)</f>
        <v>0.23030758077109298</v>
      </c>
      <c r="BL395" s="8">
        <f t="shared" ref="BL395:BL458" si="667">SUM(O395,R395,U395,AA395,AB395,AH395,AI395,AJ395,AK395,AR395,AS395,AT395,AU395,AV395,BD395,BE395,BF395,BG395,BH395,BI395)</f>
        <v>0.38783476111719856</v>
      </c>
      <c r="BM395" s="8">
        <f t="shared" ref="BM395:BM458" si="668">SUM(S395:BI395)</f>
        <v>0.63899862244992867</v>
      </c>
      <c r="BN395" s="8">
        <f t="shared" ref="BN395:BN458" si="669">SUM(M395:R395)</f>
        <v>0.35767219479922241</v>
      </c>
    </row>
    <row r="396" spans="1:66" x14ac:dyDescent="0.25">
      <c r="A396" t="s">
        <v>10</v>
      </c>
      <c r="B396" t="s">
        <v>47</v>
      </c>
      <c r="C396" t="s">
        <v>50</v>
      </c>
      <c r="D396" s="15">
        <v>44222</v>
      </c>
      <c r="E396">
        <f>VLOOKUP(A396,home!$A$2:$E$405,3,FALSE)</f>
        <v>1.5362318840579701</v>
      </c>
      <c r="F396">
        <f>VLOOKUP(B396,home!$B$2:$E$405,3,FALSE)</f>
        <v>0.72</v>
      </c>
      <c r="G396">
        <f>VLOOKUP(C396,away!$B$2:$E$405,4,FALSE)</f>
        <v>0.98</v>
      </c>
      <c r="H396">
        <f>VLOOKUP(A396,away!$A$2:$E$405,3,FALSE)</f>
        <v>1.42512077294686</v>
      </c>
      <c r="I396">
        <f>VLOOKUP(C396,away!$B$2:$E$405,3,FALSE)</f>
        <v>0.85</v>
      </c>
      <c r="J396">
        <f>VLOOKUP(B396,home!$B$2:$E$405,4,FALSE)</f>
        <v>1.68</v>
      </c>
      <c r="K396" s="3">
        <f t="shared" si="614"/>
        <v>1.0839652173913037</v>
      </c>
      <c r="L396" s="3">
        <f t="shared" si="615"/>
        <v>2.0350724637681159</v>
      </c>
      <c r="M396" s="5">
        <f t="shared" si="616"/>
        <v>4.4199682147409554E-2</v>
      </c>
      <c r="N396" s="5">
        <f t="shared" si="617"/>
        <v>4.7910918067543322E-2</v>
      </c>
      <c r="O396" s="5">
        <f t="shared" si="618"/>
        <v>8.9949556045496371E-2</v>
      </c>
      <c r="P396" s="5">
        <f t="shared" si="619"/>
        <v>9.7502190073107717E-2</v>
      </c>
      <c r="Q396" s="5">
        <f t="shared" si="620"/>
        <v>2.5966884359250764E-2</v>
      </c>
      <c r="R396" s="5">
        <f t="shared" si="621"/>
        <v>9.1526932318178281E-2</v>
      </c>
      <c r="S396" s="5">
        <f t="shared" si="622"/>
        <v>5.3771184583109005E-2</v>
      </c>
      <c r="T396" s="5">
        <f t="shared" si="623"/>
        <v>5.2844491329362205E-2</v>
      </c>
      <c r="U396" s="5">
        <f t="shared" si="624"/>
        <v>9.9212011087433258E-2</v>
      </c>
      <c r="V396" s="5">
        <f t="shared" si="625"/>
        <v>1.3179602720503385E-2</v>
      </c>
      <c r="W396" s="5">
        <f t="shared" si="626"/>
        <v>9.3823998164833684E-3</v>
      </c>
      <c r="X396" s="5">
        <f t="shared" si="627"/>
        <v>1.9093863510588324E-2</v>
      </c>
      <c r="Y396" s="5">
        <f t="shared" si="628"/>
        <v>1.9428697928672561E-2</v>
      </c>
      <c r="Z396" s="5">
        <f t="shared" si="629"/>
        <v>6.2087979884630877E-2</v>
      </c>
      <c r="AA396" s="5">
        <f t="shared" si="630"/>
        <v>6.7301210613030807E-2</v>
      </c>
      <c r="AB396" s="5">
        <f t="shared" si="631"/>
        <v>3.6476085696425922E-2</v>
      </c>
      <c r="AC396" s="5">
        <f t="shared" si="632"/>
        <v>1.8170946982956446E-3</v>
      </c>
      <c r="AD396" s="5">
        <f t="shared" si="633"/>
        <v>2.5425487641816302E-3</v>
      </c>
      <c r="AE396" s="5">
        <f t="shared" si="634"/>
        <v>5.1742709777736883E-3</v>
      </c>
      <c r="AF396" s="5">
        <f t="shared" si="635"/>
        <v>5.2650081934708806E-3</v>
      </c>
      <c r="AG396" s="5">
        <f t="shared" si="636"/>
        <v>3.5715577320153667E-3</v>
      </c>
      <c r="AH396" s="5">
        <f t="shared" si="637"/>
        <v>3.1588384548550258E-2</v>
      </c>
      <c r="AI396" s="5">
        <f t="shared" si="638"/>
        <v>3.4240710124209373E-2</v>
      </c>
      <c r="AJ396" s="5">
        <f t="shared" si="639"/>
        <v>1.8557869396710613E-2</v>
      </c>
      <c r="AK396" s="5">
        <f t="shared" si="640"/>
        <v>6.7053616449749484E-3</v>
      </c>
      <c r="AL396" s="5">
        <f t="shared" si="641"/>
        <v>1.603366395832254E-4</v>
      </c>
      <c r="AM396" s="5">
        <f t="shared" si="642"/>
        <v>5.5120688477882642E-4</v>
      </c>
      <c r="AN396" s="5">
        <f t="shared" si="643"/>
        <v>1.1217459530527942E-3</v>
      </c>
      <c r="AO396" s="5">
        <f t="shared" si="644"/>
        <v>1.141417150200532E-3</v>
      </c>
      <c r="AP396" s="5">
        <f t="shared" si="645"/>
        <v>7.742888706819259E-4</v>
      </c>
      <c r="AQ396" s="5">
        <f t="shared" si="646"/>
        <v>3.9393348993172487E-4</v>
      </c>
      <c r="AR396" s="5">
        <f t="shared" si="647"/>
        <v>1.2856930313934561E-2</v>
      </c>
      <c r="AS396" s="5">
        <f t="shared" si="648"/>
        <v>1.3936465262728919E-2</v>
      </c>
      <c r="AT396" s="5">
        <f t="shared" si="649"/>
        <v>7.5533217990901517E-3</v>
      </c>
      <c r="AU396" s="5">
        <f t="shared" si="650"/>
        <v>2.7291793686590768E-3</v>
      </c>
      <c r="AV396" s="5">
        <f t="shared" si="651"/>
        <v>7.3958387691209929E-4</v>
      </c>
      <c r="AW396" s="5">
        <f t="shared" si="652"/>
        <v>9.8248403286583556E-6</v>
      </c>
      <c r="AX396" s="5">
        <f t="shared" si="653"/>
        <v>9.9581515114477272E-5</v>
      </c>
      <c r="AY396" s="5">
        <f t="shared" si="654"/>
        <v>2.0265559930978113E-4</v>
      </c>
      <c r="AZ396" s="5">
        <f t="shared" si="655"/>
        <v>2.0620941489188024E-4</v>
      </c>
      <c r="BA396" s="5">
        <f t="shared" si="656"/>
        <v>1.3988370067206677E-4</v>
      </c>
      <c r="BB396" s="5">
        <f t="shared" si="657"/>
        <v>7.116836684192616E-5</v>
      </c>
      <c r="BC396" s="5">
        <f t="shared" si="658"/>
        <v>2.8966556730270331E-5</v>
      </c>
      <c r="BD396" s="5">
        <f t="shared" si="659"/>
        <v>4.3607974750789636E-3</v>
      </c>
      <c r="BE396" s="5">
        <f t="shared" si="660"/>
        <v>4.7269527830734173E-3</v>
      </c>
      <c r="BF396" s="5">
        <f t="shared" si="661"/>
        <v>2.5619262005513017E-3</v>
      </c>
      <c r="BG396" s="5">
        <f t="shared" si="662"/>
        <v>9.2567963030702304E-4</v>
      </c>
      <c r="BH396" s="5">
        <f t="shared" si="663"/>
        <v>2.5085113042511343E-4</v>
      </c>
      <c r="BI396" s="5">
        <f t="shared" si="664"/>
        <v>5.4382780024822486E-5</v>
      </c>
      <c r="BJ396" s="8">
        <f t="shared" si="665"/>
        <v>0.1959116981815483</v>
      </c>
      <c r="BK396" s="8">
        <f t="shared" si="666"/>
        <v>0.21083274646131833</v>
      </c>
      <c r="BL396" s="8">
        <f t="shared" si="667"/>
        <v>0.52625419209579538</v>
      </c>
      <c r="BM396" s="8">
        <f t="shared" si="668"/>
        <v>0.59783762285332576</v>
      </c>
      <c r="BN396" s="8">
        <f t="shared" si="669"/>
        <v>0.39705616301098601</v>
      </c>
    </row>
    <row r="397" spans="1:66" x14ac:dyDescent="0.25">
      <c r="A397" t="s">
        <v>10</v>
      </c>
      <c r="B397" t="s">
        <v>45</v>
      </c>
      <c r="C397" t="s">
        <v>12</v>
      </c>
      <c r="D397" s="15">
        <v>44222</v>
      </c>
      <c r="E397">
        <f>VLOOKUP(A397,home!$A$2:$E$405,3,FALSE)</f>
        <v>1.5362318840579701</v>
      </c>
      <c r="F397">
        <f>VLOOKUP(B397,home!$B$2:$E$405,3,FALSE)</f>
        <v>0.71</v>
      </c>
      <c r="G397">
        <f>VLOOKUP(C397,away!$B$2:$E$405,4,FALSE)</f>
        <v>1.1200000000000001</v>
      </c>
      <c r="H397">
        <f>VLOOKUP(A397,away!$A$2:$E$405,3,FALSE)</f>
        <v>1.42512077294686</v>
      </c>
      <c r="I397">
        <f>VLOOKUP(C397,away!$B$2:$E$405,3,FALSE)</f>
        <v>0.89</v>
      </c>
      <c r="J397">
        <f>VLOOKUP(B397,home!$B$2:$E$405,4,FALSE)</f>
        <v>0.77</v>
      </c>
      <c r="K397" s="3">
        <f t="shared" si="614"/>
        <v>1.221611594202898</v>
      </c>
      <c r="L397" s="3">
        <f t="shared" si="615"/>
        <v>0.97663526570048331</v>
      </c>
      <c r="M397" s="5">
        <f t="shared" si="616"/>
        <v>0.11099758219840544</v>
      </c>
      <c r="N397" s="5">
        <f t="shared" si="617"/>
        <v>0.1355959333420613</v>
      </c>
      <c r="O397" s="5">
        <f t="shared" si="618"/>
        <v>0.10840415318245093</v>
      </c>
      <c r="P397" s="5">
        <f t="shared" si="619"/>
        <v>0.13242777038742906</v>
      </c>
      <c r="Q397" s="5">
        <f t="shared" si="620"/>
        <v>8.2822782148712706E-2</v>
      </c>
      <c r="R397" s="5">
        <f t="shared" si="621"/>
        <v>5.2935659473189421E-2</v>
      </c>
      <c r="S397" s="5">
        <f t="shared" si="622"/>
        <v>3.9498865701503461E-2</v>
      </c>
      <c r="T397" s="5">
        <f t="shared" si="623"/>
        <v>8.0887649849861271E-2</v>
      </c>
      <c r="U397" s="5">
        <f t="shared" si="624"/>
        <v>6.466681535922468E-2</v>
      </c>
      <c r="V397" s="5">
        <f t="shared" si="625"/>
        <v>5.2360967530233277E-3</v>
      </c>
      <c r="W397" s="5">
        <f t="shared" si="626"/>
        <v>3.3725756979002743E-2</v>
      </c>
      <c r="X397" s="5">
        <f t="shared" si="627"/>
        <v>3.2937763628138265E-2</v>
      </c>
      <c r="Y397" s="5">
        <f t="shared" si="628"/>
        <v>1.6084090766273266E-2</v>
      </c>
      <c r="Z397" s="5">
        <f t="shared" si="629"/>
        <v>1.723294395154289E-2</v>
      </c>
      <c r="AA397" s="5">
        <f t="shared" si="630"/>
        <v>2.1051964133453501E-2</v>
      </c>
      <c r="AB397" s="5">
        <f t="shared" si="631"/>
        <v>1.2858661733085183E-2</v>
      </c>
      <c r="AC397" s="5">
        <f t="shared" si="632"/>
        <v>3.9043903299639719E-4</v>
      </c>
      <c r="AD397" s="5">
        <f t="shared" si="633"/>
        <v>1.0299943937204773E-2</v>
      </c>
      <c r="AE397" s="5">
        <f t="shared" si="634"/>
        <v>1.0059288483812065E-2</v>
      </c>
      <c r="AF397" s="5">
        <f t="shared" si="635"/>
        <v>4.9121279405728033E-3</v>
      </c>
      <c r="AG397" s="5">
        <f t="shared" si="636"/>
        <v>1.5991191254653629E-3</v>
      </c>
      <c r="AH397" s="5">
        <f t="shared" si="637"/>
        <v>4.2075751987291554E-3</v>
      </c>
      <c r="AI397" s="5">
        <f t="shared" si="638"/>
        <v>5.1400226462480995E-3</v>
      </c>
      <c r="AJ397" s="5">
        <f t="shared" si="639"/>
        <v>3.1395556295610704E-3</v>
      </c>
      <c r="AK397" s="5">
        <f t="shared" si="640"/>
        <v>1.2784391859055936E-3</v>
      </c>
      <c r="AL397" s="5">
        <f t="shared" si="641"/>
        <v>1.8632827702324293E-5</v>
      </c>
      <c r="AM397" s="5">
        <f t="shared" si="642"/>
        <v>2.5165061866658355E-3</v>
      </c>
      <c r="AN397" s="5">
        <f t="shared" si="643"/>
        <v>2.4577086882512983E-3</v>
      </c>
      <c r="AO397" s="5">
        <f t="shared" si="644"/>
        <v>1.2001424888823465E-3</v>
      </c>
      <c r="AP397" s="5">
        <f t="shared" si="645"/>
        <v>3.9070049283601664E-4</v>
      </c>
      <c r="AQ397" s="5">
        <f t="shared" si="646"/>
        <v>9.5392969907553195E-5</v>
      </c>
      <c r="AR397" s="5">
        <f t="shared" si="647"/>
        <v>8.2185326443312285E-4</v>
      </c>
      <c r="AS397" s="5">
        <f t="shared" si="648"/>
        <v>1.0039854765650034E-3</v>
      </c>
      <c r="AT397" s="5">
        <f t="shared" si="649"/>
        <v>6.1324014929156504E-4</v>
      </c>
      <c r="AU397" s="5">
        <f t="shared" si="650"/>
        <v>2.4971375880176387E-4</v>
      </c>
      <c r="AV397" s="5">
        <f t="shared" si="651"/>
        <v>7.6263305746055262E-5</v>
      </c>
      <c r="AW397" s="5">
        <f t="shared" si="652"/>
        <v>6.175069011416551E-7</v>
      </c>
      <c r="AX397" s="5">
        <f t="shared" si="653"/>
        <v>5.1236552241905071E-4</v>
      </c>
      <c r="AY397" s="5">
        <f t="shared" si="654"/>
        <v>5.0039423812349654E-4</v>
      </c>
      <c r="AZ397" s="5">
        <f t="shared" si="655"/>
        <v>2.4435132985236593E-4</v>
      </c>
      <c r="BA397" s="5">
        <f t="shared" si="656"/>
        <v>7.9547375318210636E-5</v>
      </c>
      <c r="BB397" s="5">
        <f t="shared" si="657"/>
        <v>1.9422193007419174E-5</v>
      </c>
      <c r="BC397" s="5">
        <f t="shared" si="658"/>
        <v>3.79367972565738E-6</v>
      </c>
      <c r="BD397" s="5">
        <f t="shared" si="659"/>
        <v>1.3377514687940869E-4</v>
      </c>
      <c r="BE397" s="5">
        <f t="shared" si="660"/>
        <v>1.6342127044408132E-4</v>
      </c>
      <c r="BF397" s="5">
        <f t="shared" si="661"/>
        <v>9.9818659356928566E-5</v>
      </c>
      <c r="BG397" s="5">
        <f t="shared" si="662"/>
        <v>4.0646543862737828E-5</v>
      </c>
      <c r="BH397" s="5">
        <f t="shared" si="663"/>
        <v>1.2413572311749307E-5</v>
      </c>
      <c r="BI397" s="5">
        <f t="shared" si="664"/>
        <v>3.0329127723018003E-6</v>
      </c>
      <c r="BJ397" s="8">
        <f t="shared" si="665"/>
        <v>0.41694478136609381</v>
      </c>
      <c r="BK397" s="8">
        <f t="shared" si="666"/>
        <v>0.28906978113918347</v>
      </c>
      <c r="BL397" s="8">
        <f t="shared" si="667"/>
        <v>0.27690101060231237</v>
      </c>
      <c r="BM397" s="8">
        <f t="shared" si="668"/>
        <v>0.37646485959566134</v>
      </c>
      <c r="BN397" s="8">
        <f t="shared" si="669"/>
        <v>0.62318388073224895</v>
      </c>
    </row>
    <row r="398" spans="1:66" x14ac:dyDescent="0.25">
      <c r="A398" t="s">
        <v>16</v>
      </c>
      <c r="B398" t="s">
        <v>65</v>
      </c>
      <c r="C398" t="s">
        <v>19</v>
      </c>
      <c r="D398" s="15">
        <v>44222</v>
      </c>
      <c r="E398">
        <f>VLOOKUP(A398,home!$A$2:$E$405,3,FALSE)</f>
        <v>1.62745098039216</v>
      </c>
      <c r="F398">
        <f>VLOOKUP(B398,home!$B$2:$E$405,3,FALSE)</f>
        <v>1.08</v>
      </c>
      <c r="G398">
        <f>VLOOKUP(C398,away!$B$2:$E$405,4,FALSE)</f>
        <v>1.31</v>
      </c>
      <c r="H398">
        <f>VLOOKUP(A398,away!$A$2:$E$405,3,FALSE)</f>
        <v>1.3529411764705901</v>
      </c>
      <c r="I398">
        <f>VLOOKUP(C398,away!$B$2:$E$405,3,FALSE)</f>
        <v>0.54</v>
      </c>
      <c r="J398">
        <f>VLOOKUP(B398,home!$B$2:$E$405,4,FALSE)</f>
        <v>0.92</v>
      </c>
      <c r="K398" s="3">
        <f t="shared" si="614"/>
        <v>2.3025176470588282</v>
      </c>
      <c r="L398" s="3">
        <f t="shared" si="615"/>
        <v>0.67214117647058924</v>
      </c>
      <c r="M398" s="5">
        <f t="shared" si="616"/>
        <v>5.1064853158854125E-2</v>
      </c>
      <c r="N398" s="5">
        <f t="shared" si="617"/>
        <v>0.11757772554272937</v>
      </c>
      <c r="O398" s="5">
        <f t="shared" si="618"/>
        <v>3.4322790478490094E-2</v>
      </c>
      <c r="P398" s="5">
        <f t="shared" si="619"/>
        <v>7.9028830773026165E-2</v>
      </c>
      <c r="Q398" s="5">
        <f t="shared" si="620"/>
        <v>0.13536239398158698</v>
      </c>
      <c r="R398" s="5">
        <f t="shared" si="621"/>
        <v>1.1534880385982936E-2</v>
      </c>
      <c r="S398" s="5">
        <f t="shared" si="622"/>
        <v>3.0576588920772665E-2</v>
      </c>
      <c r="T398" s="5">
        <f t="shared" si="623"/>
        <v>9.0982638740659275E-2</v>
      </c>
      <c r="U398" s="5">
        <f t="shared" si="624"/>
        <v>2.6559265645438455E-2</v>
      </c>
      <c r="V398" s="5">
        <f t="shared" si="625"/>
        <v>5.2578718193227259E-3</v>
      </c>
      <c r="W398" s="5">
        <f t="shared" si="626"/>
        <v>0.10389143363024457</v>
      </c>
      <c r="X398" s="5">
        <f t="shared" si="627"/>
        <v>6.9829710425448721E-2</v>
      </c>
      <c r="Y398" s="5">
        <f t="shared" si="628"/>
        <v>2.3467711858980837E-2</v>
      </c>
      <c r="Z398" s="5">
        <f t="shared" si="629"/>
        <v>2.5843560243606982E-3</v>
      </c>
      <c r="AA398" s="5">
        <f t="shared" si="630"/>
        <v>5.9505253523733023E-3</v>
      </c>
      <c r="AB398" s="5">
        <f t="shared" si="631"/>
        <v>6.8505948165552416E-3</v>
      </c>
      <c r="AC398" s="5">
        <f t="shared" si="632"/>
        <v>5.0857321196892463E-4</v>
      </c>
      <c r="AD398" s="5">
        <f t="shared" si="633"/>
        <v>5.9802964827969783E-2</v>
      </c>
      <c r="AE398" s="5">
        <f t="shared" si="634"/>
        <v>4.0196035135900879E-2</v>
      </c>
      <c r="AF398" s="5">
        <f t="shared" si="635"/>
        <v>1.3508705172848778E-2</v>
      </c>
      <c r="AG398" s="5">
        <f t="shared" si="636"/>
        <v>3.026585662490971E-3</v>
      </c>
      <c r="AH398" s="5">
        <f t="shared" si="637"/>
        <v>4.3426302465816353E-4</v>
      </c>
      <c r="AI398" s="5">
        <f t="shared" si="638"/>
        <v>9.9989827774056442E-4</v>
      </c>
      <c r="AJ398" s="5">
        <f t="shared" si="639"/>
        <v>1.1511417148806899E-3</v>
      </c>
      <c r="AK398" s="5">
        <f t="shared" si="640"/>
        <v>8.8350803759278346E-4</v>
      </c>
      <c r="AL398" s="5">
        <f t="shared" si="641"/>
        <v>3.1483060318889942E-5</v>
      </c>
      <c r="AM398" s="5">
        <f t="shared" si="642"/>
        <v>2.7539476372567786E-2</v>
      </c>
      <c r="AN398" s="5">
        <f t="shared" si="643"/>
        <v>1.8510416048441707E-2</v>
      </c>
      <c r="AO398" s="5">
        <f t="shared" si="644"/>
        <v>6.2208064098798416E-3</v>
      </c>
      <c r="AP398" s="5">
        <f t="shared" si="645"/>
        <v>1.3937533796441399E-3</v>
      </c>
      <c r="AQ398" s="5">
        <f t="shared" si="646"/>
        <v>2.3419975907596795E-4</v>
      </c>
      <c r="AR398" s="5">
        <f t="shared" si="647"/>
        <v>5.8377212058282928E-5</v>
      </c>
      <c r="AS398" s="5">
        <f t="shared" si="648"/>
        <v>1.3441456095029185E-4</v>
      </c>
      <c r="AT398" s="5">
        <f t="shared" si="649"/>
        <v>1.5474594930485575E-4</v>
      </c>
      <c r="AU398" s="5">
        <f t="shared" si="650"/>
        <v>1.1876842636176706E-4</v>
      </c>
      <c r="AV398" s="5">
        <f t="shared" si="651"/>
        <v>6.836659940284389E-5</v>
      </c>
      <c r="AW398" s="5">
        <f t="shared" si="652"/>
        <v>1.3534365790903425E-6</v>
      </c>
      <c r="AX398" s="5">
        <f t="shared" si="653"/>
        <v>1.0568355056432827E-2</v>
      </c>
      <c r="AY398" s="5">
        <f t="shared" si="654"/>
        <v>7.1034266009896603E-3</v>
      </c>
      <c r="AZ398" s="5">
        <f t="shared" si="655"/>
        <v>2.3872527562808347E-3</v>
      </c>
      <c r="BA398" s="5">
        <f t="shared" si="656"/>
        <v>5.348569587130857E-4</v>
      </c>
      <c r="BB398" s="5">
        <f t="shared" si="657"/>
        <v>8.9874846368223675E-5</v>
      </c>
      <c r="BC398" s="5">
        <f t="shared" si="658"/>
        <v>1.208171699461027E-5</v>
      </c>
      <c r="BD398" s="5">
        <f t="shared" si="659"/>
        <v>6.5396213319878899E-6</v>
      </c>
      <c r="BE398" s="5">
        <f t="shared" si="660"/>
        <v>1.5057593521984474E-5</v>
      </c>
      <c r="BF398" s="5">
        <f t="shared" si="661"/>
        <v>1.7335187403303978E-5</v>
      </c>
      <c r="BG398" s="5">
        <f t="shared" si="662"/>
        <v>1.3304858303726437E-5</v>
      </c>
      <c r="BH398" s="5">
        <f t="shared" si="663"/>
        <v>7.6586677589868266E-6</v>
      </c>
      <c r="BI398" s="5">
        <f t="shared" si="664"/>
        <v>3.5268435336055334E-6</v>
      </c>
      <c r="BJ398" s="8">
        <f t="shared" si="665"/>
        <v>0.73224040488424891</v>
      </c>
      <c r="BK398" s="8">
        <f t="shared" si="666"/>
        <v>0.17357162754525315</v>
      </c>
      <c r="BL398" s="8">
        <f t="shared" si="667"/>
        <v>8.9284963253643879E-2</v>
      </c>
      <c r="BM398" s="8">
        <f t="shared" si="668"/>
        <v>0.56168780422242626</v>
      </c>
      <c r="BN398" s="8">
        <f t="shared" si="669"/>
        <v>0.42889147432066965</v>
      </c>
    </row>
    <row r="399" spans="1:66" x14ac:dyDescent="0.25">
      <c r="A399" t="s">
        <v>16</v>
      </c>
      <c r="B399" t="s">
        <v>20</v>
      </c>
      <c r="C399" t="s">
        <v>252</v>
      </c>
      <c r="D399" s="15">
        <v>44222</v>
      </c>
      <c r="E399">
        <f>VLOOKUP(A399,home!$A$2:$E$405,3,FALSE)</f>
        <v>1.62745098039216</v>
      </c>
      <c r="F399">
        <f>VLOOKUP(B399,home!$B$2:$E$405,3,FALSE)</f>
        <v>0.68</v>
      </c>
      <c r="G399">
        <f>VLOOKUP(C399,away!$B$2:$E$405,4,FALSE)</f>
        <v>1.31</v>
      </c>
      <c r="H399">
        <f>VLOOKUP(A399,away!$A$2:$E$405,3,FALSE)</f>
        <v>1.3529411764705901</v>
      </c>
      <c r="I399">
        <f>VLOOKUP(C399,away!$B$2:$E$405,3,FALSE)</f>
        <v>0.54</v>
      </c>
      <c r="J399">
        <f>VLOOKUP(B399,home!$B$2:$E$405,4,FALSE)</f>
        <v>1.31</v>
      </c>
      <c r="K399" s="3">
        <f t="shared" si="614"/>
        <v>1.4497333333333364</v>
      </c>
      <c r="L399" s="3">
        <f t="shared" si="615"/>
        <v>0.95707058823529545</v>
      </c>
      <c r="M399" s="5">
        <f t="shared" si="616"/>
        <v>9.0102810515042778E-2</v>
      </c>
      <c r="N399" s="5">
        <f t="shared" si="617"/>
        <v>0.13062504783067497</v>
      </c>
      <c r="O399" s="5">
        <f t="shared" si="618"/>
        <v>8.6234749861285348E-2</v>
      </c>
      <c r="P399" s="5">
        <f t="shared" si="619"/>
        <v>0.12501739136556766</v>
      </c>
      <c r="Q399" s="5">
        <f t="shared" si="620"/>
        <v>9.4685743004195466E-2</v>
      </c>
      <c r="R399" s="5">
        <f t="shared" si="621"/>
        <v>4.1266371388031964E-2</v>
      </c>
      <c r="S399" s="5">
        <f t="shared" si="622"/>
        <v>4.336531805864751E-2</v>
      </c>
      <c r="T399" s="5">
        <f t="shared" si="623"/>
        <v>9.062093975452136E-2</v>
      </c>
      <c r="U399" s="5">
        <f t="shared" si="624"/>
        <v>5.9825234146942997E-2</v>
      </c>
      <c r="V399" s="5">
        <f t="shared" si="625"/>
        <v>6.6854727251637672E-3</v>
      </c>
      <c r="W399" s="5">
        <f t="shared" si="626"/>
        <v>4.575635927487199E-2</v>
      </c>
      <c r="X399" s="5">
        <f t="shared" si="627"/>
        <v>4.3792065686707252E-2</v>
      </c>
      <c r="Y399" s="5">
        <f t="shared" si="628"/>
        <v>2.0956049033407802E-2</v>
      </c>
      <c r="Z399" s="5">
        <f t="shared" si="629"/>
        <v>1.3164943446226641E-2</v>
      </c>
      <c r="AA399" s="5">
        <f t="shared" si="630"/>
        <v>1.908565734544301E-2</v>
      </c>
      <c r="AB399" s="5">
        <f t="shared" si="631"/>
        <v>1.3834556821133487E-2</v>
      </c>
      <c r="AC399" s="5">
        <f t="shared" si="632"/>
        <v>5.7975464039915334E-4</v>
      </c>
      <c r="AD399" s="5">
        <f t="shared" si="633"/>
        <v>1.6583629813189473E-2</v>
      </c>
      <c r="AE399" s="5">
        <f t="shared" si="634"/>
        <v>1.5871704340385633E-2</v>
      </c>
      <c r="AF399" s="5">
        <f t="shared" si="635"/>
        <v>7.5951707046747838E-3</v>
      </c>
      <c r="AG399" s="5">
        <f t="shared" si="636"/>
        <v>2.4230381646901931E-3</v>
      </c>
      <c r="AH399" s="5">
        <f t="shared" si="637"/>
        <v>3.1499450420411313E-3</v>
      </c>
      <c r="AI399" s="5">
        <f t="shared" si="638"/>
        <v>4.5665803256151058E-3</v>
      </c>
      <c r="AJ399" s="5">
        <f t="shared" si="639"/>
        <v>3.3101618586942106E-3</v>
      </c>
      <c r="AK399" s="5">
        <f t="shared" si="640"/>
        <v>1.5996173284258772E-3</v>
      </c>
      <c r="AL399" s="5">
        <f t="shared" si="641"/>
        <v>3.2176316081809426E-5</v>
      </c>
      <c r="AM399" s="5">
        <f t="shared" si="642"/>
        <v>4.8083681855682556E-3</v>
      </c>
      <c r="AN399" s="5">
        <f t="shared" si="643"/>
        <v>4.6019477678136897E-3</v>
      </c>
      <c r="AO399" s="5">
        <f t="shared" si="644"/>
        <v>2.2021944285847764E-3</v>
      </c>
      <c r="AP399" s="5">
        <f t="shared" si="645"/>
        <v>7.0255183905804086E-4</v>
      </c>
      <c r="AQ399" s="5">
        <f t="shared" si="646"/>
        <v>1.6809792546826691E-4</v>
      </c>
      <c r="AR399" s="5">
        <f t="shared" si="647"/>
        <v>6.0294395085903191E-4</v>
      </c>
      <c r="AS399" s="5">
        <f t="shared" si="648"/>
        <v>8.7410794369203559E-4</v>
      </c>
      <c r="AT399" s="5">
        <f t="shared" si="649"/>
        <v>6.3361171145090163E-4</v>
      </c>
      <c r="AU399" s="5">
        <f t="shared" si="650"/>
        <v>3.0618933949358532E-4</v>
      </c>
      <c r="AV399" s="5">
        <f t="shared" si="651"/>
        <v>1.1097322294379202E-4</v>
      </c>
      <c r="AW399" s="5">
        <f t="shared" si="652"/>
        <v>1.240126287499285E-6</v>
      </c>
      <c r="AX399" s="5">
        <f t="shared" si="653"/>
        <v>1.1618086062596385E-3</v>
      </c>
      <c r="AY399" s="5">
        <f t="shared" si="654"/>
        <v>1.1119328462097409E-3</v>
      </c>
      <c r="AZ399" s="5">
        <f t="shared" si="655"/>
        <v>5.3209911160005154E-4</v>
      </c>
      <c r="BA399" s="5">
        <f t="shared" si="656"/>
        <v>1.6975213657951317E-4</v>
      </c>
      <c r="BB399" s="5">
        <f t="shared" si="657"/>
        <v>4.0616194302588212E-5</v>
      </c>
      <c r="BC399" s="5">
        <f t="shared" si="658"/>
        <v>7.7745129946114343E-6</v>
      </c>
      <c r="BD399" s="5">
        <f t="shared" si="659"/>
        <v>9.6176653620261087E-5</v>
      </c>
      <c r="BE399" s="5">
        <f t="shared" si="660"/>
        <v>1.3943050064174679E-4</v>
      </c>
      <c r="BF399" s="5">
        <f t="shared" si="661"/>
        <v>1.0106852223184775E-4</v>
      </c>
      <c r="BG399" s="5">
        <f t="shared" si="662"/>
        <v>4.8840801876750364E-5</v>
      </c>
      <c r="BH399" s="5">
        <f t="shared" si="663"/>
        <v>1.7701534626863595E-5</v>
      </c>
      <c r="BI399" s="5">
        <f t="shared" si="664"/>
        <v>5.1325009599436881E-6</v>
      </c>
      <c r="BJ399" s="8">
        <f t="shared" si="665"/>
        <v>0.48441689116175807</v>
      </c>
      <c r="BK399" s="8">
        <f t="shared" si="666"/>
        <v>0.26689485646711247</v>
      </c>
      <c r="BL399" s="8">
        <f t="shared" si="667"/>
        <v>0.23580905080000986</v>
      </c>
      <c r="BM399" s="8">
        <f t="shared" si="668"/>
        <v>0.43124293519038664</v>
      </c>
      <c r="BN399" s="8">
        <f t="shared" si="669"/>
        <v>0.56793211396479815</v>
      </c>
    </row>
    <row r="400" spans="1:66" x14ac:dyDescent="0.25">
      <c r="A400" t="s">
        <v>16</v>
      </c>
      <c r="B400" t="s">
        <v>66</v>
      </c>
      <c r="C400" t="s">
        <v>322</v>
      </c>
      <c r="D400" s="15">
        <v>44222</v>
      </c>
      <c r="E400">
        <f>VLOOKUP(A400,home!$A$2:$E$405,3,FALSE)</f>
        <v>1.62745098039216</v>
      </c>
      <c r="F400">
        <f>VLOOKUP(B400,home!$B$2:$E$405,3,FALSE)</f>
        <v>1.23</v>
      </c>
      <c r="G400">
        <f>VLOOKUP(C400,away!$B$2:$E$405,4,FALSE)</f>
        <v>0.92</v>
      </c>
      <c r="H400">
        <f>VLOOKUP(A400,away!$A$2:$E$405,3,FALSE)</f>
        <v>1.3529411764705901</v>
      </c>
      <c r="I400">
        <f>VLOOKUP(C400,away!$B$2:$E$405,3,FALSE)</f>
        <v>1.31</v>
      </c>
      <c r="J400">
        <f>VLOOKUP(B400,home!$B$2:$E$405,4,FALSE)</f>
        <v>0.74</v>
      </c>
      <c r="K400" s="3">
        <f t="shared" si="614"/>
        <v>1.8416235294117682</v>
      </c>
      <c r="L400" s="3">
        <f t="shared" si="615"/>
        <v>1.3115411764705902</v>
      </c>
      <c r="M400" s="5">
        <f t="shared" si="616"/>
        <v>4.2716726852690109E-2</v>
      </c>
      <c r="N400" s="5">
        <f t="shared" si="617"/>
        <v>7.8668129271369611E-2</v>
      </c>
      <c r="O400" s="5">
        <f t="shared" si="618"/>
        <v>5.6024746191350033E-2</v>
      </c>
      <c r="P400" s="5">
        <f t="shared" si="619"/>
        <v>0.10317649081531256</v>
      </c>
      <c r="Q400" s="5">
        <f t="shared" si="620"/>
        <v>7.2438538940480482E-2</v>
      </c>
      <c r="R400" s="5">
        <f t="shared" si="621"/>
        <v>3.6739380765634731E-2</v>
      </c>
      <c r="S400" s="5">
        <f t="shared" si="622"/>
        <v>6.2302223515820966E-2</v>
      </c>
      <c r="T400" s="5">
        <f t="shared" si="623"/>
        <v>9.5006126583808415E-2</v>
      </c>
      <c r="U400" s="5">
        <f t="shared" si="624"/>
        <v>6.7660108074011058E-2</v>
      </c>
      <c r="V400" s="5">
        <f t="shared" si="625"/>
        <v>1.6720290637022798E-2</v>
      </c>
      <c r="W400" s="5">
        <f t="shared" si="626"/>
        <v>4.4468172582999808E-2</v>
      </c>
      <c r="X400" s="5">
        <f t="shared" si="627"/>
        <v>5.8321839385004813E-2</v>
      </c>
      <c r="Y400" s="5">
        <f t="shared" si="628"/>
        <v>3.8245746920469011E-2</v>
      </c>
      <c r="Z400" s="5">
        <f t="shared" si="629"/>
        <v>1.6061736890720518E-2</v>
      </c>
      <c r="AA400" s="5">
        <f t="shared" si="630"/>
        <v>2.9579672581171921E-2</v>
      </c>
      <c r="AB400" s="5">
        <f t="shared" si="631"/>
        <v>2.7237310508891173E-2</v>
      </c>
      <c r="AC400" s="5">
        <f t="shared" si="632"/>
        <v>2.5241003941051895E-3</v>
      </c>
      <c r="AD400" s="5">
        <f t="shared" si="633"/>
        <v>2.047340823469895E-2</v>
      </c>
      <c r="AE400" s="5">
        <f t="shared" si="634"/>
        <v>2.685171792249973E-2</v>
      </c>
      <c r="AF400" s="5">
        <f t="shared" si="635"/>
        <v>1.7608566857165865E-2</v>
      </c>
      <c r="AG400" s="5">
        <f t="shared" si="636"/>
        <v>7.6981201639361235E-3</v>
      </c>
      <c r="AH400" s="5">
        <f t="shared" si="637"/>
        <v>5.2664073244541683E-3</v>
      </c>
      <c r="AI400" s="5">
        <f t="shared" si="638"/>
        <v>9.6987396441812722E-3</v>
      </c>
      <c r="AJ400" s="5">
        <f t="shared" si="639"/>
        <v>8.930713567181477E-3</v>
      </c>
      <c r="AK400" s="5">
        <f t="shared" si="640"/>
        <v>5.48233741325277E-3</v>
      </c>
      <c r="AL400" s="5">
        <f t="shared" si="641"/>
        <v>2.4386495906150656E-4</v>
      </c>
      <c r="AM400" s="5">
        <f t="shared" si="642"/>
        <v>7.5408620664548518E-3</v>
      </c>
      <c r="AN400" s="5">
        <f t="shared" si="643"/>
        <v>9.8901511062406411E-3</v>
      </c>
      <c r="AO400" s="5">
        <f t="shared" si="644"/>
        <v>6.4856702086753806E-3</v>
      </c>
      <c r="AP400" s="5">
        <f t="shared" si="645"/>
        <v>2.83540784522879E-3</v>
      </c>
      <c r="AQ400" s="5">
        <f t="shared" si="646"/>
        <v>9.2968853527632719E-4</v>
      </c>
      <c r="AR400" s="5">
        <f t="shared" si="647"/>
        <v>1.3814220116175893E-3</v>
      </c>
      <c r="AS400" s="5">
        <f t="shared" si="648"/>
        <v>2.5440592806422893E-3</v>
      </c>
      <c r="AT400" s="5">
        <f t="shared" si="649"/>
        <v>2.3425997157246088E-3</v>
      </c>
      <c r="AU400" s="5">
        <f t="shared" si="650"/>
        <v>1.4380622521572527E-3</v>
      </c>
      <c r="AV400" s="5">
        <f t="shared" si="651"/>
        <v>6.6209232008291945E-4</v>
      </c>
      <c r="AW400" s="5">
        <f t="shared" si="652"/>
        <v>1.6361747469007332E-5</v>
      </c>
      <c r="AX400" s="5">
        <f t="shared" si="653"/>
        <v>2.3145715022719789E-3</v>
      </c>
      <c r="AY400" s="5">
        <f t="shared" si="654"/>
        <v>3.0356558311150921E-3</v>
      </c>
      <c r="AZ400" s="5">
        <f t="shared" si="655"/>
        <v>1.9906938100502478E-3</v>
      </c>
      <c r="BA400" s="5">
        <f t="shared" si="656"/>
        <v>8.7029230054200821E-4</v>
      </c>
      <c r="BB400" s="5">
        <f t="shared" si="657"/>
        <v>2.8535604693154048E-4</v>
      </c>
      <c r="BC400" s="5">
        <f t="shared" si="658"/>
        <v>7.4851241101117849E-5</v>
      </c>
      <c r="BD400" s="5">
        <f t="shared" si="659"/>
        <v>3.0196530838655068E-4</v>
      </c>
      <c r="BE400" s="5">
        <f t="shared" si="660"/>
        <v>5.5610641699075248E-4</v>
      </c>
      <c r="BF400" s="5">
        <f t="shared" si="661"/>
        <v>5.1206933119352105E-4</v>
      </c>
      <c r="BG400" s="5">
        <f t="shared" si="662"/>
        <v>3.1434630967204524E-4</v>
      </c>
      <c r="BH400" s="5">
        <f t="shared" si="663"/>
        <v>1.4472689006894926E-4</v>
      </c>
      <c r="BI400" s="5">
        <f t="shared" si="664"/>
        <v>5.3306489217913488E-5</v>
      </c>
      <c r="BJ400" s="8">
        <f t="shared" si="665"/>
        <v>0.49603356735632076</v>
      </c>
      <c r="BK400" s="8">
        <f t="shared" si="666"/>
        <v>0.23071935300512822</v>
      </c>
      <c r="BL400" s="8">
        <f t="shared" si="667"/>
        <v>0.256870172395883</v>
      </c>
      <c r="BM400" s="8">
        <f t="shared" si="668"/>
        <v>0.60690152272756881</v>
      </c>
      <c r="BN400" s="8">
        <f t="shared" si="669"/>
        <v>0.38976401283683748</v>
      </c>
    </row>
    <row r="401" spans="1:66" x14ac:dyDescent="0.25">
      <c r="A401" t="s">
        <v>16</v>
      </c>
      <c r="B401" t="s">
        <v>323</v>
      </c>
      <c r="C401" t="s">
        <v>17</v>
      </c>
      <c r="D401" s="15">
        <v>44222</v>
      </c>
      <c r="E401">
        <f>VLOOKUP(A401,home!$A$2:$E$405,3,FALSE)</f>
        <v>1.62745098039216</v>
      </c>
      <c r="F401">
        <f>VLOOKUP(B401,home!$B$2:$E$405,3,FALSE)</f>
        <v>0.69</v>
      </c>
      <c r="G401">
        <f>VLOOKUP(C401,away!$B$2:$E$405,4,FALSE)</f>
        <v>0.82</v>
      </c>
      <c r="H401">
        <f>VLOOKUP(A401,away!$A$2:$E$405,3,FALSE)</f>
        <v>1.3529411764705901</v>
      </c>
      <c r="I401">
        <f>VLOOKUP(C401,away!$B$2:$E$405,3,FALSE)</f>
        <v>1.5</v>
      </c>
      <c r="J401">
        <f>VLOOKUP(B401,home!$B$2:$E$405,4,FALSE)</f>
        <v>1.29</v>
      </c>
      <c r="K401" s="3">
        <f t="shared" si="614"/>
        <v>0.92081176470588399</v>
      </c>
      <c r="L401" s="3">
        <f t="shared" si="615"/>
        <v>2.6179411764705915</v>
      </c>
      <c r="M401" s="5">
        <f t="shared" si="616"/>
        <v>2.9049530977236195E-2</v>
      </c>
      <c r="N401" s="5">
        <f t="shared" si="617"/>
        <v>2.6749149883027106E-2</v>
      </c>
      <c r="O401" s="5">
        <f t="shared" si="618"/>
        <v>7.6049963302464621E-2</v>
      </c>
      <c r="P401" s="5">
        <f t="shared" si="619"/>
        <v>7.0027700914360169E-2</v>
      </c>
      <c r="Q401" s="5">
        <f t="shared" si="620"/>
        <v>1.2315465954086188E-2</v>
      </c>
      <c r="R401" s="5">
        <f t="shared" si="621"/>
        <v>9.9547165199299792E-2</v>
      </c>
      <c r="S401" s="5">
        <f t="shared" si="622"/>
        <v>4.2202737276497336E-2</v>
      </c>
      <c r="T401" s="5">
        <f t="shared" si="623"/>
        <v>3.2241165428623909E-2</v>
      </c>
      <c r="U401" s="5">
        <f t="shared" si="624"/>
        <v>9.16642008586354E-2</v>
      </c>
      <c r="V401" s="5">
        <f t="shared" si="625"/>
        <v>1.1303914247098076E-2</v>
      </c>
      <c r="W401" s="5">
        <f t="shared" si="626"/>
        <v>3.7800753127857794E-3</v>
      </c>
      <c r="X401" s="5">
        <f t="shared" si="627"/>
        <v>9.896014811501843E-3</v>
      </c>
      <c r="Y401" s="5">
        <f t="shared" si="628"/>
        <v>1.2953592328996769E-2</v>
      </c>
      <c r="Z401" s="5">
        <f t="shared" si="629"/>
        <v>8.6869540925389066E-2</v>
      </c>
      <c r="AA401" s="5">
        <f t="shared" si="630"/>
        <v>7.9990495278697518E-2</v>
      </c>
      <c r="AB401" s="5">
        <f t="shared" si="631"/>
        <v>3.6828094558637572E-2</v>
      </c>
      <c r="AC401" s="5">
        <f t="shared" si="632"/>
        <v>1.7030979060334544E-3</v>
      </c>
      <c r="AD401" s="5">
        <f t="shared" si="633"/>
        <v>8.7018445487185489E-4</v>
      </c>
      <c r="AE401" s="5">
        <f t="shared" si="634"/>
        <v>2.2780917155336444E-3</v>
      </c>
      <c r="AF401" s="5">
        <f t="shared" si="635"/>
        <v>2.9819550529360289E-3</v>
      </c>
      <c r="AG401" s="5">
        <f t="shared" si="636"/>
        <v>2.602194306488591E-3</v>
      </c>
      <c r="AH401" s="5">
        <f t="shared" si="637"/>
        <v>5.6854837042418324E-2</v>
      </c>
      <c r="AI401" s="5">
        <f t="shared" si="638"/>
        <v>5.235260282909468E-2</v>
      </c>
      <c r="AJ401" s="5">
        <f t="shared" si="639"/>
        <v>2.4103446299002462E-2</v>
      </c>
      <c r="AK401" s="5">
        <f t="shared" si="640"/>
        <v>7.3982456406926564E-3</v>
      </c>
      <c r="AL401" s="5">
        <f t="shared" si="641"/>
        <v>1.6422162669000269E-4</v>
      </c>
      <c r="AM401" s="5">
        <f t="shared" si="642"/>
        <v>1.6025521670203611E-4</v>
      </c>
      <c r="AN401" s="5">
        <f t="shared" si="643"/>
        <v>4.19538730548478E-4</v>
      </c>
      <c r="AO401" s="5">
        <f t="shared" si="644"/>
        <v>5.4916385891353055E-4</v>
      </c>
      <c r="AP401" s="5">
        <f t="shared" si="645"/>
        <v>4.7922622629307274E-4</v>
      </c>
      <c r="AQ401" s="5">
        <f t="shared" si="646"/>
        <v>3.1364651766431224E-4</v>
      </c>
      <c r="AR401" s="5">
        <f t="shared" si="647"/>
        <v>2.9768523794974466E-2</v>
      </c>
      <c r="AS401" s="5">
        <f t="shared" si="648"/>
        <v>2.7411206928339538E-2</v>
      </c>
      <c r="AT401" s="5">
        <f t="shared" si="649"/>
        <v>1.2620280912201241E-2</v>
      </c>
      <c r="AU401" s="5">
        <f t="shared" si="650"/>
        <v>3.8736343792826699E-3</v>
      </c>
      <c r="AV401" s="5">
        <f t="shared" si="651"/>
        <v>8.9172202715316411E-4</v>
      </c>
      <c r="AW401" s="5">
        <f t="shared" si="652"/>
        <v>1.0996604162548836E-5</v>
      </c>
      <c r="AX401" s="5">
        <f t="shared" si="653"/>
        <v>2.4594148149120947E-5</v>
      </c>
      <c r="AY401" s="5">
        <f t="shared" si="654"/>
        <v>6.4386033139801711E-5</v>
      </c>
      <c r="AZ401" s="5">
        <f t="shared" si="655"/>
        <v>8.4279423673143522E-5</v>
      </c>
      <c r="BA401" s="5">
        <f t="shared" si="656"/>
        <v>7.3546191187710917E-5</v>
      </c>
      <c r="BB401" s="5">
        <f t="shared" si="657"/>
        <v>4.8134900570721752E-5</v>
      </c>
      <c r="BC401" s="5">
        <f t="shared" si="658"/>
        <v>2.5202867645882038E-5</v>
      </c>
      <c r="BD401" s="5">
        <f t="shared" si="659"/>
        <v>1.2988707367601373E-2</v>
      </c>
      <c r="BE401" s="5">
        <f t="shared" si="660"/>
        <v>1.1960154552409338E-2</v>
      </c>
      <c r="BF401" s="5">
        <f t="shared" si="661"/>
        <v>5.5065255097795762E-3</v>
      </c>
      <c r="BG401" s="5">
        <f t="shared" si="662"/>
        <v>1.6901578240193667E-3</v>
      </c>
      <c r="BH401" s="5">
        <f t="shared" si="663"/>
        <v>3.8907930214168246E-4</v>
      </c>
      <c r="BI401" s="5">
        <f t="shared" si="664"/>
        <v>7.1653759763123305E-5</v>
      </c>
      <c r="BJ401" s="8">
        <f t="shared" si="665"/>
        <v>0.10890986336333951</v>
      </c>
      <c r="BK401" s="8">
        <f t="shared" si="666"/>
        <v>0.15451558898105505</v>
      </c>
      <c r="BL401" s="8">
        <f t="shared" si="667"/>
        <v>0.63196069736660865</v>
      </c>
      <c r="BM401" s="8">
        <f t="shared" si="668"/>
        <v>0.66846332497694105</v>
      </c>
      <c r="BN401" s="8">
        <f t="shared" si="669"/>
        <v>0.31373897623047409</v>
      </c>
    </row>
    <row r="402" spans="1:66" x14ac:dyDescent="0.25">
      <c r="A402" t="s">
        <v>69</v>
      </c>
      <c r="B402" t="s">
        <v>263</v>
      </c>
      <c r="C402" t="s">
        <v>74</v>
      </c>
      <c r="D402" s="15">
        <v>44222</v>
      </c>
      <c r="E402">
        <f>VLOOKUP(A402,home!$A$2:$E$405,3,FALSE)</f>
        <v>1.3729729729729701</v>
      </c>
      <c r="F402">
        <f>VLOOKUP(B402,home!$B$2:$E$405,3,FALSE)</f>
        <v>0.89</v>
      </c>
      <c r="G402">
        <f>VLOOKUP(C402,away!$B$2:$E$405,4,FALSE)</f>
        <v>0.89</v>
      </c>
      <c r="H402">
        <f>VLOOKUP(A402,away!$A$2:$E$405,3,FALSE)</f>
        <v>1.34594594594595</v>
      </c>
      <c r="I402">
        <f>VLOOKUP(C402,away!$B$2:$E$405,3,FALSE)</f>
        <v>0.97</v>
      </c>
      <c r="J402">
        <f>VLOOKUP(B402,home!$B$2:$E$405,4,FALSE)</f>
        <v>1.24</v>
      </c>
      <c r="K402" s="3">
        <f t="shared" si="614"/>
        <v>1.0875318918918897</v>
      </c>
      <c r="L402" s="3">
        <f t="shared" si="615"/>
        <v>1.6189037837837887</v>
      </c>
      <c r="M402" s="5">
        <f t="shared" si="616"/>
        <v>6.677438863162799E-2</v>
      </c>
      <c r="N402" s="5">
        <f t="shared" si="617"/>
        <v>7.2619277198478674E-2</v>
      </c>
      <c r="O402" s="5">
        <f t="shared" si="618"/>
        <v>0.10810131041559176</v>
      </c>
      <c r="P402" s="5">
        <f t="shared" si="619"/>
        <v>0.11756362263226094</v>
      </c>
      <c r="Q402" s="5">
        <f t="shared" si="620"/>
        <v>3.9487889959741534E-2</v>
      </c>
      <c r="R402" s="5">
        <f t="shared" si="621"/>
        <v>8.7502810231893699E-2</v>
      </c>
      <c r="S402" s="5">
        <f t="shared" si="622"/>
        <v>5.1745907561459054E-2</v>
      </c>
      <c r="T402" s="5">
        <f t="shared" si="623"/>
        <v>6.3927094469463458E-2</v>
      </c>
      <c r="U402" s="5">
        <f t="shared" si="624"/>
        <v>9.5162096757348366E-2</v>
      </c>
      <c r="V402" s="5">
        <f t="shared" si="625"/>
        <v>1.0122704018684502E-2</v>
      </c>
      <c r="W402" s="5">
        <f t="shared" si="626"/>
        <v>1.4314779891578826E-2</v>
      </c>
      <c r="X402" s="5">
        <f t="shared" si="627"/>
        <v>2.3174251330509054E-2</v>
      </c>
      <c r="Y402" s="5">
        <f t="shared" si="628"/>
        <v>1.8758441582658807E-2</v>
      </c>
      <c r="Z402" s="5">
        <f t="shared" si="629"/>
        <v>4.721954352537585E-2</v>
      </c>
      <c r="AA402" s="5">
        <f t="shared" si="630"/>
        <v>5.1352759504423431E-2</v>
      </c>
      <c r="AB402" s="5">
        <f t="shared" si="631"/>
        <v>2.7923881848857413E-2</v>
      </c>
      <c r="AC402" s="5">
        <f t="shared" si="632"/>
        <v>1.1138830505022196E-3</v>
      </c>
      <c r="AD402" s="5">
        <f t="shared" si="633"/>
        <v>3.8919449143761751E-3</v>
      </c>
      <c r="AE402" s="5">
        <f t="shared" si="634"/>
        <v>6.3006843481616635E-3</v>
      </c>
      <c r="AF402" s="5">
        <f t="shared" si="635"/>
        <v>5.1001008658331064E-3</v>
      </c>
      <c r="AG402" s="5">
        <f t="shared" si="636"/>
        <v>2.7521908631253978E-3</v>
      </c>
      <c r="AH402" s="5">
        <f t="shared" si="637"/>
        <v>1.9110974420443568E-2</v>
      </c>
      <c r="AI402" s="5">
        <f t="shared" si="638"/>
        <v>2.0783794167362504E-2</v>
      </c>
      <c r="AJ402" s="5">
        <f t="shared" si="639"/>
        <v>1.1301519495761681E-2</v>
      </c>
      <c r="AK402" s="5">
        <f t="shared" si="640"/>
        <v>4.0969209594929265E-3</v>
      </c>
      <c r="AL402" s="5">
        <f t="shared" si="641"/>
        <v>7.8444522991072985E-5</v>
      </c>
      <c r="AM402" s="5">
        <f t="shared" si="642"/>
        <v>8.4652284317410817E-4</v>
      </c>
      <c r="AN402" s="5">
        <f t="shared" si="643"/>
        <v>1.3704390338739744E-3</v>
      </c>
      <c r="AO402" s="5">
        <f t="shared" si="644"/>
        <v>1.1093044686917887E-3</v>
      </c>
      <c r="AP402" s="5">
        <f t="shared" si="645"/>
        <v>5.9861906724446737E-4</v>
      </c>
      <c r="AQ402" s="5">
        <f t="shared" si="646"/>
        <v>2.4227666825179766E-4</v>
      </c>
      <c r="AR402" s="5">
        <f t="shared" si="647"/>
        <v>6.187765760210258E-3</v>
      </c>
      <c r="AS402" s="5">
        <f t="shared" si="648"/>
        <v>6.7293926037853193E-3</v>
      </c>
      <c r="AT402" s="5">
        <f t="shared" si="649"/>
        <v>3.6592145348389683E-3</v>
      </c>
      <c r="AU402" s="5">
        <f t="shared" si="650"/>
        <v>1.3265041686372418E-3</v>
      </c>
      <c r="AV402" s="5">
        <f t="shared" si="651"/>
        <v>3.6065389703013448E-4</v>
      </c>
      <c r="AW402" s="5">
        <f t="shared" si="652"/>
        <v>3.8363936664092642E-6</v>
      </c>
      <c r="AX402" s="5">
        <f t="shared" si="653"/>
        <v>1.5343676486113982E-4</v>
      </c>
      <c r="AY402" s="5">
        <f t="shared" si="654"/>
        <v>2.483993592052427E-4</v>
      </c>
      <c r="AZ402" s="5">
        <f t="shared" si="655"/>
        <v>2.0106733125341801E-4</v>
      </c>
      <c r="BA402" s="5">
        <f t="shared" si="656"/>
        <v>1.0850288778715562E-4</v>
      </c>
      <c r="BB402" s="5">
        <f t="shared" si="657"/>
        <v>4.3913933897523521E-5</v>
      </c>
      <c r="BC402" s="5">
        <f t="shared" si="658"/>
        <v>1.4218486749506402E-5</v>
      </c>
      <c r="BD402" s="5">
        <f t="shared" si="659"/>
        <v>1.6695662337286937E-3</v>
      </c>
      <c r="BE402" s="5">
        <f t="shared" si="660"/>
        <v>1.8157065248057831E-3</v>
      </c>
      <c r="BF402" s="5">
        <f t="shared" si="661"/>
        <v>9.8731937602124058E-4</v>
      </c>
      <c r="BG402" s="5">
        <f t="shared" si="662"/>
        <v>3.5791376963530006E-4</v>
      </c>
      <c r="BH402" s="5">
        <f t="shared" si="663"/>
        <v>9.7310659756408958E-5</v>
      </c>
      <c r="BI402" s="5">
        <f t="shared" si="664"/>
        <v>2.1165689181227083E-5</v>
      </c>
      <c r="BJ402" s="8">
        <f t="shared" si="665"/>
        <v>0.25526335626891666</v>
      </c>
      <c r="BK402" s="8">
        <f t="shared" si="666"/>
        <v>0.24764734977673103</v>
      </c>
      <c r="BL402" s="8">
        <f t="shared" si="667"/>
        <v>0.4485485810188059</v>
      </c>
      <c r="BM402" s="8">
        <f t="shared" si="668"/>
        <v>0.50638496855469628</v>
      </c>
      <c r="BN402" s="8">
        <f t="shared" si="669"/>
        <v>0.49204929906959455</v>
      </c>
    </row>
    <row r="403" spans="1:66" x14ac:dyDescent="0.25">
      <c r="A403" t="s">
        <v>69</v>
      </c>
      <c r="B403" t="s">
        <v>325</v>
      </c>
      <c r="C403" t="s">
        <v>72</v>
      </c>
      <c r="D403" s="15">
        <v>44222</v>
      </c>
      <c r="E403">
        <f>VLOOKUP(A403,home!$A$2:$E$405,3,FALSE)</f>
        <v>1.3729729729729701</v>
      </c>
      <c r="F403">
        <f>VLOOKUP(B403,home!$B$2:$E$405,3,FALSE)</f>
        <v>0.81</v>
      </c>
      <c r="G403">
        <f>VLOOKUP(C403,away!$B$2:$E$405,4,FALSE)</f>
        <v>1.62</v>
      </c>
      <c r="H403">
        <f>VLOOKUP(A403,away!$A$2:$E$405,3,FALSE)</f>
        <v>1.34594594594595</v>
      </c>
      <c r="I403">
        <f>VLOOKUP(C403,away!$B$2:$E$405,3,FALSE)</f>
        <v>1.38</v>
      </c>
      <c r="J403">
        <f>VLOOKUP(B403,home!$B$2:$E$405,4,FALSE)</f>
        <v>1.24</v>
      </c>
      <c r="K403" s="3">
        <f t="shared" si="614"/>
        <v>1.8016151351351317</v>
      </c>
      <c r="L403" s="3">
        <f t="shared" si="615"/>
        <v>2.3031827027027094</v>
      </c>
      <c r="M403" s="5">
        <f t="shared" si="616"/>
        <v>1.6493352833216894E-2</v>
      </c>
      <c r="N403" s="5">
        <f t="shared" si="617"/>
        <v>2.9714674093447462E-2</v>
      </c>
      <c r="O403" s="5">
        <f t="shared" si="618"/>
        <v>3.7987204955037872E-2</v>
      </c>
      <c r="P403" s="5">
        <f t="shared" si="619"/>
        <v>6.8438323388476496E-2</v>
      </c>
      <c r="Q403" s="5">
        <f t="shared" si="620"/>
        <v>2.6767203291181381E-2</v>
      </c>
      <c r="R403" s="5">
        <f t="shared" si="621"/>
        <v>4.3745736688232957E-2</v>
      </c>
      <c r="S403" s="5">
        <f t="shared" si="622"/>
        <v>7.0995329991254352E-2</v>
      </c>
      <c r="T403" s="5">
        <f t="shared" si="623"/>
        <v>6.1649759619975986E-2</v>
      </c>
      <c r="U403" s="5">
        <f t="shared" si="624"/>
        <v>7.881298131515671E-2</v>
      </c>
      <c r="V403" s="5">
        <f t="shared" si="625"/>
        <v>3.2732387553983798E-2</v>
      </c>
      <c r="W403" s="5">
        <f t="shared" si="626"/>
        <v>1.6074732858210424E-2</v>
      </c>
      <c r="X403" s="5">
        <f t="shared" si="627"/>
        <v>3.7023046669597132E-2</v>
      </c>
      <c r="Y403" s="5">
        <f t="shared" si="628"/>
        <v>4.2635420345385651E-2</v>
      </c>
      <c r="Z403" s="5">
        <f t="shared" si="629"/>
        <v>3.3584808019108479E-2</v>
      </c>
      <c r="AA403" s="5">
        <f t="shared" si="630"/>
        <v>6.0506898437833585E-2</v>
      </c>
      <c r="AB403" s="5">
        <f t="shared" si="631"/>
        <v>5.4505072002842637E-2</v>
      </c>
      <c r="AC403" s="5">
        <f t="shared" si="632"/>
        <v>8.4888354241447906E-3</v>
      </c>
      <c r="AD403" s="5">
        <f t="shared" si="633"/>
        <v>7.2401205026514821E-3</v>
      </c>
      <c r="AE403" s="5">
        <f t="shared" si="634"/>
        <v>1.6675320307190138E-2</v>
      </c>
      <c r="AF403" s="5">
        <f t="shared" si="635"/>
        <v>1.9203154646773784E-2</v>
      </c>
      <c r="AG403" s="5">
        <f t="shared" si="636"/>
        <v>1.4742791206591511E-2</v>
      </c>
      <c r="AH403" s="5">
        <f t="shared" si="637"/>
        <v>1.933798722580047E-2</v>
      </c>
      <c r="AI403" s="5">
        <f t="shared" si="638"/>
        <v>3.4839610469051964E-2</v>
      </c>
      <c r="AJ403" s="5">
        <f t="shared" si="639"/>
        <v>3.138378476162821E-2</v>
      </c>
      <c r="AK403" s="5">
        <f t="shared" si="640"/>
        <v>1.8847167208124228E-2</v>
      </c>
      <c r="AL403" s="5">
        <f t="shared" si="641"/>
        <v>1.4089595240553998E-3</v>
      </c>
      <c r="AM403" s="5">
        <f t="shared" si="642"/>
        <v>2.608782135555817E-3</v>
      </c>
      <c r="AN403" s="5">
        <f t="shared" si="643"/>
        <v>6.0085018897319924E-3</v>
      </c>
      <c r="AO403" s="5">
        <f t="shared" si="644"/>
        <v>6.9193388107936359E-3</v>
      </c>
      <c r="AP403" s="5">
        <f t="shared" si="645"/>
        <v>5.3121671543864789E-3</v>
      </c>
      <c r="AQ403" s="5">
        <f t="shared" si="646"/>
        <v>3.0587228759621017E-3</v>
      </c>
      <c r="AR403" s="5">
        <f t="shared" si="647"/>
        <v>8.9077835367099203E-3</v>
      </c>
      <c r="AS403" s="5">
        <f t="shared" si="648"/>
        <v>1.6048397640244145E-2</v>
      </c>
      <c r="AT403" s="5">
        <f t="shared" si="649"/>
        <v>1.4456518041665395E-2</v>
      </c>
      <c r="AU403" s="5">
        <f t="shared" si="650"/>
        <v>8.6816939017394876E-3</v>
      </c>
      <c r="AV403" s="5">
        <f t="shared" si="651"/>
        <v>3.9102677829960606E-3</v>
      </c>
      <c r="AW403" s="5">
        <f t="shared" si="652"/>
        <v>1.6240015080900083E-4</v>
      </c>
      <c r="AX403" s="5">
        <f t="shared" si="653"/>
        <v>7.8333689661458557E-4</v>
      </c>
      <c r="AY403" s="5">
        <f t="shared" si="654"/>
        <v>1.8041679906715339E-3</v>
      </c>
      <c r="AZ403" s="5">
        <f t="shared" si="655"/>
        <v>2.0776642544422909E-3</v>
      </c>
      <c r="BA403" s="5">
        <f t="shared" si="656"/>
        <v>1.5950801242850682E-3</v>
      </c>
      <c r="BB403" s="5">
        <f t="shared" si="657"/>
        <v>9.184402379195639E-4</v>
      </c>
      <c r="BC403" s="5">
        <f t="shared" si="658"/>
        <v>4.2306713388850017E-4</v>
      </c>
      <c r="BD403" s="5">
        <f t="shared" si="659"/>
        <v>3.4193754935283758E-3</v>
      </c>
      <c r="BE403" s="5">
        <f t="shared" si="660"/>
        <v>6.1603986418508824E-3</v>
      </c>
      <c r="BF403" s="5">
        <f t="shared" si="661"/>
        <v>5.5493337158122316E-3</v>
      </c>
      <c r="BG403" s="5">
        <f t="shared" si="662"/>
        <v>3.3325878707743312E-3</v>
      </c>
      <c r="BH403" s="5">
        <f t="shared" si="663"/>
        <v>1.5010101867887001E-3</v>
      </c>
      <c r="BI403" s="5">
        <f t="shared" si="664"/>
        <v>5.4084853410210653E-4</v>
      </c>
      <c r="BJ403" s="8">
        <f t="shared" si="665"/>
        <v>0.30323549304525649</v>
      </c>
      <c r="BK403" s="8">
        <f t="shared" si="666"/>
        <v>0.2003613567058033</v>
      </c>
      <c r="BL403" s="8">
        <f t="shared" si="667"/>
        <v>0.45247465840992035</v>
      </c>
      <c r="BM403" s="8">
        <f t="shared" si="668"/>
        <v>0.76486805309063277</v>
      </c>
      <c r="BN403" s="8">
        <f t="shared" si="669"/>
        <v>0.22314649524959304</v>
      </c>
    </row>
    <row r="404" spans="1:66" x14ac:dyDescent="0.25">
      <c r="A404" t="s">
        <v>69</v>
      </c>
      <c r="B404" t="s">
        <v>79</v>
      </c>
      <c r="C404" t="s">
        <v>324</v>
      </c>
      <c r="D404" s="15">
        <v>44222</v>
      </c>
      <c r="E404">
        <f>VLOOKUP(A404,home!$A$2:$E$405,3,FALSE)</f>
        <v>1.3729729729729701</v>
      </c>
      <c r="F404">
        <f>VLOOKUP(B404,home!$B$2:$E$405,3,FALSE)</f>
        <v>1.1299999999999999</v>
      </c>
      <c r="G404">
        <f>VLOOKUP(C404,away!$B$2:$E$405,4,FALSE)</f>
        <v>0.65</v>
      </c>
      <c r="H404">
        <f>VLOOKUP(A404,away!$A$2:$E$405,3,FALSE)</f>
        <v>1.34594594594595</v>
      </c>
      <c r="I404">
        <f>VLOOKUP(C404,away!$B$2:$E$405,3,FALSE)</f>
        <v>0.89</v>
      </c>
      <c r="J404">
        <f>VLOOKUP(B404,home!$B$2:$E$405,4,FALSE)</f>
        <v>0.74</v>
      </c>
      <c r="K404" s="3">
        <f t="shared" si="614"/>
        <v>1.0084486486486464</v>
      </c>
      <c r="L404" s="3">
        <f t="shared" si="615"/>
        <v>0.88644000000000267</v>
      </c>
      <c r="M404" s="5">
        <f t="shared" si="616"/>
        <v>0.15033507412808297</v>
      </c>
      <c r="N404" s="5">
        <f t="shared" si="617"/>
        <v>0.15160520234895933</v>
      </c>
      <c r="O404" s="5">
        <f t="shared" si="618"/>
        <v>0.13326302311009827</v>
      </c>
      <c r="P404" s="5">
        <f t="shared" si="619"/>
        <v>0.13438891557021193</v>
      </c>
      <c r="Q404" s="5">
        <f t="shared" si="620"/>
        <v>7.6443030718456303E-2</v>
      </c>
      <c r="R404" s="5">
        <f t="shared" si="621"/>
        <v>5.9064837102857926E-2</v>
      </c>
      <c r="S404" s="5">
        <f t="shared" si="622"/>
        <v>3.0033544621713502E-2</v>
      </c>
      <c r="T404" s="5">
        <f t="shared" si="623"/>
        <v>6.7762160150068612E-2</v>
      </c>
      <c r="U404" s="5">
        <f t="shared" si="624"/>
        <v>5.9563855159029504E-2</v>
      </c>
      <c r="V404" s="5">
        <f t="shared" si="625"/>
        <v>2.9830959023078264E-3</v>
      </c>
      <c r="W404" s="5">
        <f t="shared" si="626"/>
        <v>2.5696290342211412E-2</v>
      </c>
      <c r="X404" s="5">
        <f t="shared" si="627"/>
        <v>2.2778219610949953E-2</v>
      </c>
      <c r="Y404" s="5">
        <f t="shared" si="628"/>
        <v>1.0095762495965268E-2</v>
      </c>
      <c r="Z404" s="5">
        <f t="shared" si="629"/>
        <v>1.7452478067152513E-2</v>
      </c>
      <c r="AA404" s="5">
        <f t="shared" si="630"/>
        <v>1.7599927922390089E-2</v>
      </c>
      <c r="AB404" s="5">
        <f t="shared" si="631"/>
        <v>8.8743117648239327E-3</v>
      </c>
      <c r="AC404" s="5">
        <f t="shared" si="632"/>
        <v>1.6666728709110811E-4</v>
      </c>
      <c r="AD404" s="5">
        <f t="shared" si="633"/>
        <v>6.4783473177215892E-3</v>
      </c>
      <c r="AE404" s="5">
        <f t="shared" si="634"/>
        <v>5.7426661963211429E-3</v>
      </c>
      <c r="AF404" s="5">
        <f t="shared" si="635"/>
        <v>2.5452645115334647E-3</v>
      </c>
      <c r="AG404" s="5">
        <f t="shared" si="636"/>
        <v>7.5207475786791039E-4</v>
      </c>
      <c r="AH404" s="5">
        <f t="shared" si="637"/>
        <v>3.8676436644616802E-3</v>
      </c>
      <c r="AI404" s="5">
        <f t="shared" si="638"/>
        <v>3.9003200268808796E-3</v>
      </c>
      <c r="AJ404" s="5">
        <f t="shared" si="639"/>
        <v>1.9666362302026377E-3</v>
      </c>
      <c r="AK404" s="5">
        <f t="shared" si="640"/>
        <v>6.6108388291043934E-4</v>
      </c>
      <c r="AL404" s="5">
        <f t="shared" si="641"/>
        <v>5.9595503186755444E-6</v>
      </c>
      <c r="AM404" s="5">
        <f t="shared" si="642"/>
        <v>1.3066161196065842E-3</v>
      </c>
      <c r="AN404" s="5">
        <f t="shared" si="643"/>
        <v>1.1582367930640641E-3</v>
      </c>
      <c r="AO404" s="5">
        <f t="shared" si="644"/>
        <v>5.1335371142185592E-4</v>
      </c>
      <c r="AP404" s="5">
        <f t="shared" si="645"/>
        <v>1.5168575465093046E-4</v>
      </c>
      <c r="AQ404" s="5">
        <f t="shared" si="646"/>
        <v>3.3615080088192801E-5</v>
      </c>
      <c r="AR404" s="5">
        <f t="shared" si="647"/>
        <v>6.8568680998508456E-4</v>
      </c>
      <c r="AS404" s="5">
        <f t="shared" si="648"/>
        <v>6.9147993692565961E-4</v>
      </c>
      <c r="AT404" s="5">
        <f t="shared" si="649"/>
        <v>3.4866100398016635E-4</v>
      </c>
      <c r="AU404" s="5">
        <f t="shared" si="650"/>
        <v>1.1720223943342635E-4</v>
      </c>
      <c r="AV404" s="5">
        <f t="shared" si="651"/>
        <v>2.954810999380847E-5</v>
      </c>
      <c r="AW404" s="5">
        <f t="shared" si="652"/>
        <v>1.4798378246024042E-7</v>
      </c>
      <c r="AX404" s="5">
        <f t="shared" si="653"/>
        <v>2.1960921001996621E-4</v>
      </c>
      <c r="AY404" s="5">
        <f t="shared" si="654"/>
        <v>1.9467038813009944E-4</v>
      </c>
      <c r="AZ404" s="5">
        <f t="shared" si="655"/>
        <v>8.6281809427022921E-5</v>
      </c>
      <c r="BA404" s="5">
        <f t="shared" si="656"/>
        <v>2.5494549049496813E-5</v>
      </c>
      <c r="BB404" s="5">
        <f t="shared" si="657"/>
        <v>5.6498470148590051E-6</v>
      </c>
      <c r="BC404" s="5">
        <f t="shared" si="658"/>
        <v>1.0016500775703267E-6</v>
      </c>
      <c r="BD404" s="5">
        <f t="shared" si="659"/>
        <v>1.0130336930719664E-4</v>
      </c>
      <c r="BE404" s="5">
        <f t="shared" si="660"/>
        <v>1.0215924588139722E-4</v>
      </c>
      <c r="BF404" s="5">
        <f t="shared" si="661"/>
        <v>5.1511176728029904E-5</v>
      </c>
      <c r="BG404" s="5">
        <f t="shared" si="662"/>
        <v>1.7315458853894452E-5</v>
      </c>
      <c r="BH404" s="5">
        <f t="shared" si="663"/>
        <v>4.3654377704852747E-6</v>
      </c>
      <c r="BI404" s="5">
        <f t="shared" si="664"/>
        <v>8.8046396408112714E-7</v>
      </c>
      <c r="BJ404" s="8">
        <f t="shared" si="665"/>
        <v>0.37359523336260558</v>
      </c>
      <c r="BK404" s="8">
        <f t="shared" si="666"/>
        <v>0.3181079274478561</v>
      </c>
      <c r="BL404" s="8">
        <f t="shared" si="667"/>
        <v>0.29091175211647857</v>
      </c>
      <c r="BM404" s="8">
        <f t="shared" si="668"/>
        <v>0.29477278561107839</v>
      </c>
      <c r="BN404" s="8">
        <f t="shared" si="669"/>
        <v>0.70510008297866666</v>
      </c>
    </row>
    <row r="405" spans="1:66" x14ac:dyDescent="0.25">
      <c r="A405" t="s">
        <v>69</v>
      </c>
      <c r="B405" t="s">
        <v>71</v>
      </c>
      <c r="C405" t="s">
        <v>262</v>
      </c>
      <c r="D405" s="15">
        <v>44222</v>
      </c>
      <c r="E405">
        <f>VLOOKUP(A405,home!$A$2:$E$405,3,FALSE)</f>
        <v>1.3729729729729701</v>
      </c>
      <c r="F405">
        <f>VLOOKUP(B405,home!$B$2:$E$405,3,FALSE)</f>
        <v>0.4</v>
      </c>
      <c r="G405">
        <f>VLOOKUP(C405,away!$B$2:$E$405,4,FALSE)</f>
        <v>0.55000000000000004</v>
      </c>
      <c r="H405">
        <f>VLOOKUP(A405,away!$A$2:$E$405,3,FALSE)</f>
        <v>1.34594594594595</v>
      </c>
      <c r="I405">
        <f>VLOOKUP(C405,away!$B$2:$E$405,3,FALSE)</f>
        <v>0.91</v>
      </c>
      <c r="J405">
        <f>VLOOKUP(B405,home!$B$2:$E$405,4,FALSE)</f>
        <v>1.98</v>
      </c>
      <c r="K405" s="3">
        <f t="shared" si="614"/>
        <v>0.30205405405405344</v>
      </c>
      <c r="L405" s="3">
        <f t="shared" si="615"/>
        <v>2.4251254054054128</v>
      </c>
      <c r="M405" s="5">
        <f t="shared" si="616"/>
        <v>6.5403502987103485E-2</v>
      </c>
      <c r="N405" s="5">
        <f t="shared" si="617"/>
        <v>1.9755393226590999E-2</v>
      </c>
      <c r="O405" s="5">
        <f t="shared" si="618"/>
        <v>0.15861169669653344</v>
      </c>
      <c r="P405" s="5">
        <f t="shared" si="619"/>
        <v>4.7909306007579831E-2</v>
      </c>
      <c r="Q405" s="5">
        <f t="shared" si="620"/>
        <v>2.9835983067618989E-3</v>
      </c>
      <c r="R405" s="5">
        <f t="shared" si="621"/>
        <v>0.1923266276266106</v>
      </c>
      <c r="S405" s="5">
        <f t="shared" si="622"/>
        <v>8.7736187562481287E-3</v>
      </c>
      <c r="T405" s="5">
        <f t="shared" si="623"/>
        <v>7.2356000532528527E-3</v>
      </c>
      <c r="U405" s="5">
        <f t="shared" si="624"/>
        <v>5.8093037577162034E-2</v>
      </c>
      <c r="V405" s="5">
        <f t="shared" si="625"/>
        <v>7.1409356548076568E-4</v>
      </c>
      <c r="W405" s="5">
        <f t="shared" si="626"/>
        <v>3.0040265474208039E-4</v>
      </c>
      <c r="X405" s="5">
        <f t="shared" si="627"/>
        <v>7.2851410986624987E-4</v>
      </c>
      <c r="Y405" s="5">
        <f t="shared" si="628"/>
        <v>8.8336903801647664E-4</v>
      </c>
      <c r="Z405" s="5">
        <f t="shared" si="629"/>
        <v>0.1554720635977466</v>
      </c>
      <c r="AA405" s="5">
        <f t="shared" si="630"/>
        <v>4.696096710184898E-2</v>
      </c>
      <c r="AB405" s="5">
        <f t="shared" si="631"/>
        <v>7.0923752477062571E-3</v>
      </c>
      <c r="AC405" s="5">
        <f t="shared" si="632"/>
        <v>3.2692942258581861E-5</v>
      </c>
      <c r="AD405" s="5">
        <f t="shared" si="633"/>
        <v>2.2684459928361372E-5</v>
      </c>
      <c r="AE405" s="5">
        <f t="shared" si="634"/>
        <v>5.5012660080170205E-5</v>
      </c>
      <c r="AF405" s="5">
        <f t="shared" si="635"/>
        <v>6.670629978967649E-5</v>
      </c>
      <c r="AG405" s="5">
        <f t="shared" si="636"/>
        <v>5.3923714106844728E-5</v>
      </c>
      <c r="AH405" s="5">
        <f t="shared" si="637"/>
        <v>9.4259812815425364E-2</v>
      </c>
      <c r="AI405" s="5">
        <f t="shared" si="638"/>
        <v>2.8471558595275448E-2</v>
      </c>
      <c r="AJ405" s="5">
        <f t="shared" si="639"/>
        <v>4.2999748494702396E-3</v>
      </c>
      <c r="AK405" s="5">
        <f t="shared" si="640"/>
        <v>4.3294161187098482E-4</v>
      </c>
      <c r="AL405" s="5">
        <f t="shared" si="641"/>
        <v>9.5792800288595168E-7</v>
      </c>
      <c r="AM405" s="5">
        <f t="shared" si="642"/>
        <v>1.3703866170776548E-6</v>
      </c>
      <c r="AN405" s="5">
        <f t="shared" si="643"/>
        <v>3.323359400302599E-6</v>
      </c>
      <c r="AO405" s="5">
        <f t="shared" si="644"/>
        <v>4.0297816564833664E-6</v>
      </c>
      <c r="AP405" s="5">
        <f t="shared" si="645"/>
        <v>3.2575752911248393E-6</v>
      </c>
      <c r="AQ405" s="5">
        <f t="shared" si="646"/>
        <v>1.975007149631946E-6</v>
      </c>
      <c r="AR405" s="5">
        <f t="shared" si="647"/>
        <v>4.5718373353489314E-2</v>
      </c>
      <c r="AS405" s="5">
        <f t="shared" si="648"/>
        <v>1.3809420016178256E-2</v>
      </c>
      <c r="AT405" s="5">
        <f t="shared" si="649"/>
        <v>2.085595650010917E-3</v>
      </c>
      <c r="AU405" s="5">
        <f t="shared" si="650"/>
        <v>2.0998754040109881E-4</v>
      </c>
      <c r="AV405" s="5">
        <f t="shared" si="651"/>
        <v>1.5856896969747804E-5</v>
      </c>
      <c r="AW405" s="5">
        <f t="shared" si="652"/>
        <v>1.9491678464132981E-8</v>
      </c>
      <c r="AX405" s="5">
        <f t="shared" si="653"/>
        <v>6.8988472218287577E-8</v>
      </c>
      <c r="AY405" s="5">
        <f t="shared" si="654"/>
        <v>1.6730569665667469E-7</v>
      </c>
      <c r="AZ405" s="5">
        <f t="shared" si="655"/>
        <v>2.0286864771557669E-7</v>
      </c>
      <c r="BA405" s="5">
        <f t="shared" si="656"/>
        <v>1.639939705117619E-7</v>
      </c>
      <c r="BB405" s="5">
        <f t="shared" si="657"/>
        <v>9.9426486055345009E-8</v>
      </c>
      <c r="BC405" s="5">
        <f t="shared" si="658"/>
        <v>4.8224339460600795E-8</v>
      </c>
      <c r="BD405" s="5">
        <f t="shared" si="659"/>
        <v>1.847879811889282E-2</v>
      </c>
      <c r="BE405" s="5">
        <f t="shared" si="660"/>
        <v>5.581595885857992E-3</v>
      </c>
      <c r="BF405" s="5">
        <f t="shared" si="661"/>
        <v>8.4297183270741602E-4</v>
      </c>
      <c r="BG405" s="5">
        <f t="shared" si="662"/>
        <v>8.4874353174216801E-5</v>
      </c>
      <c r="BH405" s="5">
        <f t="shared" si="663"/>
        <v>6.4091606153719241E-6</v>
      </c>
      <c r="BI405" s="5">
        <f t="shared" si="664"/>
        <v>3.8718258939133226E-7</v>
      </c>
      <c r="BJ405" s="8">
        <f t="shared" si="665"/>
        <v>3.2099911440862862E-2</v>
      </c>
      <c r="BK405" s="8">
        <f t="shared" si="666"/>
        <v>0.12283433949237035</v>
      </c>
      <c r="BL405" s="8">
        <f t="shared" si="667"/>
        <v>0.67738326211278976</v>
      </c>
      <c r="BM405" s="8">
        <f t="shared" si="668"/>
        <v>0.50079930397857109</v>
      </c>
      <c r="BN405" s="8">
        <f t="shared" si="669"/>
        <v>0.48699012485118032</v>
      </c>
    </row>
    <row r="406" spans="1:66" x14ac:dyDescent="0.25">
      <c r="A406" t="s">
        <v>80</v>
      </c>
      <c r="B406" t="s">
        <v>87</v>
      </c>
      <c r="C406" t="s">
        <v>96</v>
      </c>
      <c r="D406" s="15">
        <v>44222</v>
      </c>
      <c r="E406">
        <f>VLOOKUP(A406,home!$A$2:$E$405,3,FALSE)</f>
        <v>1.1734693877550999</v>
      </c>
      <c r="F406">
        <f>VLOOKUP(B406,home!$B$2:$E$405,3,FALSE)</f>
        <v>0.85</v>
      </c>
      <c r="G406">
        <f>VLOOKUP(C406,away!$B$2:$E$405,4,FALSE)</f>
        <v>1.63</v>
      </c>
      <c r="H406">
        <f>VLOOKUP(A406,away!$A$2:$E$405,3,FALSE)</f>
        <v>1.0136054421768701</v>
      </c>
      <c r="I406">
        <f>VLOOKUP(C406,away!$B$2:$E$405,3,FALSE)</f>
        <v>0.78</v>
      </c>
      <c r="J406">
        <f>VLOOKUP(B406,home!$B$2:$E$405,4,FALSE)</f>
        <v>0.82</v>
      </c>
      <c r="K406" s="3">
        <f t="shared" si="614"/>
        <v>1.6258418367346907</v>
      </c>
      <c r="L406" s="3">
        <f t="shared" si="615"/>
        <v>0.64830204081632603</v>
      </c>
      <c r="M406" s="5">
        <f t="shared" si="616"/>
        <v>0.10288495285931022</v>
      </c>
      <c r="N406" s="5">
        <f t="shared" si="617"/>
        <v>0.16727466072914299</v>
      </c>
      <c r="O406" s="5">
        <f t="shared" si="618"/>
        <v>6.6700524907982311E-2</v>
      </c>
      <c r="P406" s="5">
        <f t="shared" si="619"/>
        <v>0.10844450392756194</v>
      </c>
      <c r="Q406" s="5">
        <f t="shared" si="620"/>
        <v>0.13598107081952107</v>
      </c>
      <c r="R406" s="5">
        <f t="shared" si="621"/>
        <v>2.1621043210682554E-2</v>
      </c>
      <c r="S406" s="5">
        <f t="shared" si="622"/>
        <v>2.8576118531580784E-2</v>
      </c>
      <c r="T406" s="5">
        <f t="shared" si="623"/>
        <v>8.8156805724684872E-2</v>
      </c>
      <c r="U406" s="5">
        <f t="shared" si="624"/>
        <v>3.5152396605776244E-2</v>
      </c>
      <c r="V406" s="5">
        <f t="shared" si="625"/>
        <v>3.3466971410614811E-3</v>
      </c>
      <c r="W406" s="5">
        <f t="shared" si="626"/>
        <v>7.3694571314120064E-2</v>
      </c>
      <c r="X406" s="5">
        <f t="shared" si="627"/>
        <v>4.7776340980028316E-2</v>
      </c>
      <c r="Y406" s="5">
        <f t="shared" si="628"/>
        <v>1.5486749680044511E-2</v>
      </c>
      <c r="Z406" s="5">
        <f t="shared" si="629"/>
        <v>4.6723221460211574E-3</v>
      </c>
      <c r="AA406" s="5">
        <f t="shared" si="630"/>
        <v>7.5964568197032113E-3</v>
      </c>
      <c r="AB406" s="5">
        <f t="shared" si="631"/>
        <v>6.1753186542110195E-3</v>
      </c>
      <c r="AC406" s="5">
        <f t="shared" si="632"/>
        <v>2.2047132572102838E-4</v>
      </c>
      <c r="AD406" s="5">
        <f t="shared" si="633"/>
        <v>2.9953929295681164E-2</v>
      </c>
      <c r="AE406" s="5">
        <f t="shared" si="634"/>
        <v>1.9419193492858033E-2</v>
      </c>
      <c r="AF406" s="5">
        <f t="shared" si="635"/>
        <v>6.2947513862134895E-3</v>
      </c>
      <c r="AG406" s="5">
        <f t="shared" si="636"/>
        <v>1.3603000567045346E-3</v>
      </c>
      <c r="AH406" s="5">
        <f t="shared" si="637"/>
        <v>7.5726899565420802E-4</v>
      </c>
      <c r="AI406" s="5">
        <f t="shared" si="638"/>
        <v>1.231199614796672E-3</v>
      </c>
      <c r="AJ406" s="5">
        <f t="shared" si="639"/>
        <v>1.0008679215540329E-3</v>
      </c>
      <c r="AK406" s="5">
        <f t="shared" si="640"/>
        <v>5.424176466360803E-4</v>
      </c>
      <c r="AL406" s="5">
        <f t="shared" si="641"/>
        <v>9.2953936930944669E-6</v>
      </c>
      <c r="AM406" s="5">
        <f t="shared" si="642"/>
        <v>9.7400702847022565E-3</v>
      </c>
      <c r="AN406" s="5">
        <f t="shared" si="643"/>
        <v>6.3145074432669271E-3</v>
      </c>
      <c r="AO406" s="5">
        <f t="shared" si="644"/>
        <v>2.0468540311099144E-3</v>
      </c>
      <c r="AP406" s="5">
        <f t="shared" si="645"/>
        <v>4.4232654854056052E-4</v>
      </c>
      <c r="AQ406" s="5">
        <f t="shared" si="646"/>
        <v>7.1690301031521758E-5</v>
      </c>
      <c r="AR406" s="5">
        <f t="shared" si="647"/>
        <v>9.8187807065910549E-5</v>
      </c>
      <c r="AS406" s="5">
        <f t="shared" si="648"/>
        <v>1.5963784458499145E-4</v>
      </c>
      <c r="AT406" s="5">
        <f t="shared" si="649"/>
        <v>1.2977294322621486E-4</v>
      </c>
      <c r="AU406" s="5">
        <f t="shared" si="650"/>
        <v>7.033009345779196E-5</v>
      </c>
      <c r="AV406" s="5">
        <f t="shared" si="651"/>
        <v>2.8586402081284741E-5</v>
      </c>
      <c r="AW406" s="5">
        <f t="shared" si="652"/>
        <v>2.7215791626266813E-7</v>
      </c>
      <c r="AX406" s="5">
        <f t="shared" si="653"/>
        <v>2.6393022936008845E-3</v>
      </c>
      <c r="AY406" s="5">
        <f t="shared" si="654"/>
        <v>1.7110650632726637E-3</v>
      </c>
      <c r="AZ406" s="5">
        <f t="shared" si="655"/>
        <v>5.5464348624459185E-4</v>
      </c>
      <c r="BA406" s="5">
        <f t="shared" si="656"/>
        <v>1.1985883468595027E-4</v>
      </c>
      <c r="BB406" s="5">
        <f t="shared" si="657"/>
        <v>1.9426181784192046E-5</v>
      </c>
      <c r="BC406" s="5">
        <f t="shared" si="658"/>
        <v>2.5188066591921291E-6</v>
      </c>
      <c r="BD406" s="5">
        <f t="shared" si="659"/>
        <v>1.0609225950684911E-5</v>
      </c>
      <c r="BE406" s="5">
        <f t="shared" si="660"/>
        <v>1.7248923405994899E-5</v>
      </c>
      <c r="BF406" s="5">
        <f t="shared" si="661"/>
        <v>1.4022010656049377E-5</v>
      </c>
      <c r="BG406" s="5">
        <f t="shared" si="662"/>
        <v>7.5991905199149083E-6</v>
      </c>
      <c r="BH406" s="5">
        <f t="shared" si="663"/>
        <v>3.0887704681488266E-6</v>
      </c>
      <c r="BI406" s="5">
        <f t="shared" si="664"/>
        <v>1.004370450237391E-6</v>
      </c>
      <c r="BJ406" s="8">
        <f t="shared" si="665"/>
        <v>0.60906063675389766</v>
      </c>
      <c r="BK406" s="8">
        <f t="shared" si="666"/>
        <v>0.24519310424220123</v>
      </c>
      <c r="BL406" s="8">
        <f t="shared" si="667"/>
        <v>0.1413175819588636</v>
      </c>
      <c r="BM406" s="8">
        <f t="shared" si="668"/>
        <v>0.39562609574142604</v>
      </c>
      <c r="BN406" s="8">
        <f t="shared" si="669"/>
        <v>0.60290675645420111</v>
      </c>
    </row>
    <row r="407" spans="1:66" x14ac:dyDescent="0.25">
      <c r="A407" t="s">
        <v>80</v>
      </c>
      <c r="B407" t="s">
        <v>94</v>
      </c>
      <c r="C407" t="s">
        <v>95</v>
      </c>
      <c r="D407" s="15">
        <v>44222</v>
      </c>
      <c r="E407">
        <f>VLOOKUP(A407,home!$A$2:$E$405,3,FALSE)</f>
        <v>1.1734693877550999</v>
      </c>
      <c r="F407">
        <f>VLOOKUP(B407,home!$B$2:$E$405,3,FALSE)</f>
        <v>0.7</v>
      </c>
      <c r="G407">
        <f>VLOOKUP(C407,away!$B$2:$E$405,4,FALSE)</f>
        <v>0.64</v>
      </c>
      <c r="H407">
        <f>VLOOKUP(A407,away!$A$2:$E$405,3,FALSE)</f>
        <v>1.0136054421768701</v>
      </c>
      <c r="I407">
        <f>VLOOKUP(C407,away!$B$2:$E$405,3,FALSE)</f>
        <v>0.5</v>
      </c>
      <c r="J407">
        <f>VLOOKUP(B407,home!$B$2:$E$405,4,FALSE)</f>
        <v>1.08</v>
      </c>
      <c r="K407" s="3">
        <f t="shared" si="614"/>
        <v>0.52571428571428469</v>
      </c>
      <c r="L407" s="3">
        <f t="shared" si="615"/>
        <v>0.54734693877550988</v>
      </c>
      <c r="M407" s="5">
        <f t="shared" si="616"/>
        <v>0.34196009688901419</v>
      </c>
      <c r="N407" s="5">
        <f t="shared" si="617"/>
        <v>0.17977330807879568</v>
      </c>
      <c r="O407" s="5">
        <f t="shared" si="618"/>
        <v>0.18717081221557869</v>
      </c>
      <c r="P407" s="5">
        <f t="shared" si="619"/>
        <v>9.8398369850475453E-2</v>
      </c>
      <c r="Q407" s="5">
        <f t="shared" si="620"/>
        <v>4.7254698123569056E-2</v>
      </c>
      <c r="R407" s="5">
        <f t="shared" si="621"/>
        <v>5.1223685547161391E-2</v>
      </c>
      <c r="S407" s="5">
        <f t="shared" si="622"/>
        <v>7.0784861138150582E-3</v>
      </c>
      <c r="T407" s="5">
        <f t="shared" si="623"/>
        <v>2.5864714360696355E-2</v>
      </c>
      <c r="U407" s="5">
        <f t="shared" si="624"/>
        <v>2.6929023259079077E-2</v>
      </c>
      <c r="V407" s="5">
        <f t="shared" si="625"/>
        <v>2.2631344057883759E-4</v>
      </c>
      <c r="W407" s="5">
        <f t="shared" si="626"/>
        <v>8.2808232902254215E-3</v>
      </c>
      <c r="X407" s="5">
        <f t="shared" si="627"/>
        <v>4.5324832784458301E-3</v>
      </c>
      <c r="Y407" s="5">
        <f t="shared" si="628"/>
        <v>1.2404204237542558E-3</v>
      </c>
      <c r="Z407" s="5">
        <f t="shared" si="629"/>
        <v>9.3457091590127064E-3</v>
      </c>
      <c r="AA407" s="5">
        <f t="shared" si="630"/>
        <v>4.9131728150238136E-3</v>
      </c>
      <c r="AB407" s="5">
        <f t="shared" si="631"/>
        <v>1.2914625685205427E-3</v>
      </c>
      <c r="AC407" s="5">
        <f t="shared" si="632"/>
        <v>4.0700789782933334E-6</v>
      </c>
      <c r="AD407" s="5">
        <f t="shared" si="633"/>
        <v>1.0883367752867672E-3</v>
      </c>
      <c r="AE407" s="5">
        <f t="shared" si="634"/>
        <v>5.9569780231002198E-4</v>
      </c>
      <c r="AF407" s="5">
        <f t="shared" si="635"/>
        <v>1.6302668426484469E-4</v>
      </c>
      <c r="AG407" s="5">
        <f t="shared" si="636"/>
        <v>2.9744052190361447E-5</v>
      </c>
      <c r="AH407" s="5">
        <f t="shared" si="637"/>
        <v>1.2788363247179621E-3</v>
      </c>
      <c r="AI407" s="5">
        <f t="shared" si="638"/>
        <v>6.7230252499458454E-4</v>
      </c>
      <c r="AJ407" s="5">
        <f t="shared" si="639"/>
        <v>1.7671952085571903E-4</v>
      </c>
      <c r="AK407" s="5">
        <f t="shared" si="640"/>
        <v>3.0967992226144994E-5</v>
      </c>
      <c r="AL407" s="5">
        <f t="shared" si="641"/>
        <v>4.6846300521049933E-8</v>
      </c>
      <c r="AM407" s="5">
        <f t="shared" si="642"/>
        <v>1.1443083808729419E-4</v>
      </c>
      <c r="AN407" s="5">
        <f t="shared" si="643"/>
        <v>6.2633368928596489E-5</v>
      </c>
      <c r="AO407" s="5">
        <f t="shared" si="644"/>
        <v>1.7141091374132209E-5</v>
      </c>
      <c r="AP407" s="5">
        <f t="shared" si="645"/>
        <v>3.1273746303008551E-6</v>
      </c>
      <c r="AQ407" s="5">
        <f t="shared" si="646"/>
        <v>4.2793973257484117E-7</v>
      </c>
      <c r="AR407" s="5">
        <f t="shared" si="647"/>
        <v>1.3999342950586012E-4</v>
      </c>
      <c r="AS407" s="5">
        <f t="shared" si="648"/>
        <v>7.3596545797366319E-5</v>
      </c>
      <c r="AT407" s="5">
        <f t="shared" si="649"/>
        <v>1.9345377752450534E-5</v>
      </c>
      <c r="AU407" s="5">
        <f t="shared" si="650"/>
        <v>3.3900471490008504E-6</v>
      </c>
      <c r="AV407" s="5">
        <f t="shared" si="651"/>
        <v>4.4554905386868218E-7</v>
      </c>
      <c r="AW407" s="5">
        <f t="shared" si="652"/>
        <v>3.744426166428867E-10</v>
      </c>
      <c r="AX407" s="5">
        <f t="shared" si="653"/>
        <v>1.0026321051458139E-5</v>
      </c>
      <c r="AY407" s="5">
        <f t="shared" si="654"/>
        <v>5.4878761346960633E-6</v>
      </c>
      <c r="AZ407" s="5">
        <f t="shared" si="655"/>
        <v>1.5018861013525337E-6</v>
      </c>
      <c r="BA407" s="5">
        <f t="shared" si="656"/>
        <v>2.7401758665493159E-7</v>
      </c>
      <c r="BB407" s="5">
        <f t="shared" si="657"/>
        <v>3.7495671806557443E-8</v>
      </c>
      <c r="BC407" s="5">
        <f t="shared" si="658"/>
        <v>4.104628236130082E-9</v>
      </c>
      <c r="BD407" s="5">
        <f t="shared" si="659"/>
        <v>1.2770829181452942E-5</v>
      </c>
      <c r="BE407" s="5">
        <f t="shared" si="660"/>
        <v>6.7138073411066764E-6</v>
      </c>
      <c r="BF407" s="5">
        <f t="shared" si="661"/>
        <v>1.7647722153766086E-6</v>
      </c>
      <c r="BG407" s="5">
        <f t="shared" si="662"/>
        <v>3.0925532155170996E-7</v>
      </c>
      <c r="BH407" s="5">
        <f t="shared" si="663"/>
        <v>4.0644985118224646E-8</v>
      </c>
      <c r="BI407" s="5">
        <f t="shared" si="664"/>
        <v>4.2735298638590412E-9</v>
      </c>
      <c r="BJ407" s="8">
        <f t="shared" si="665"/>
        <v>0.26903834518346581</v>
      </c>
      <c r="BK407" s="8">
        <f t="shared" si="666"/>
        <v>0.44767287109529702</v>
      </c>
      <c r="BL407" s="8">
        <f t="shared" si="667"/>
        <v>0.27394535729999092</v>
      </c>
      <c r="BM407" s="8">
        <f t="shared" si="668"/>
        <v>9.4215824531479836E-2</v>
      </c>
      <c r="BN407" s="8">
        <f t="shared" si="669"/>
        <v>0.90578097070459451</v>
      </c>
    </row>
    <row r="408" spans="1:66" x14ac:dyDescent="0.25">
      <c r="A408" t="s">
        <v>99</v>
      </c>
      <c r="B408" t="s">
        <v>102</v>
      </c>
      <c r="C408" t="s">
        <v>110</v>
      </c>
      <c r="D408" s="15">
        <v>44222</v>
      </c>
      <c r="E408">
        <f>VLOOKUP(A408,home!$A$2:$E$405,3,FALSE)</f>
        <v>1.36466165413534</v>
      </c>
      <c r="F408">
        <f>VLOOKUP(B408,home!$B$2:$E$405,3,FALSE)</f>
        <v>0.73</v>
      </c>
      <c r="G408">
        <f>VLOOKUP(C408,away!$B$2:$E$405,4,FALSE)</f>
        <v>0.79</v>
      </c>
      <c r="H408">
        <f>VLOOKUP(A408,away!$A$2:$E$405,3,FALSE)</f>
        <v>1.29699248120301</v>
      </c>
      <c r="I408">
        <f>VLOOKUP(C408,away!$B$2:$E$405,3,FALSE)</f>
        <v>1.59</v>
      </c>
      <c r="J408">
        <f>VLOOKUP(B408,home!$B$2:$E$405,4,FALSE)</f>
        <v>0.6</v>
      </c>
      <c r="K408" s="3">
        <f t="shared" si="614"/>
        <v>0.78700037593985062</v>
      </c>
      <c r="L408" s="3">
        <f t="shared" si="615"/>
        <v>1.2373308270676715</v>
      </c>
      <c r="M408" s="5">
        <f t="shared" si="616"/>
        <v>0.13208214979948643</v>
      </c>
      <c r="N408" s="5">
        <f t="shared" si="617"/>
        <v>0.10394870154713946</v>
      </c>
      <c r="O408" s="5">
        <f t="shared" si="618"/>
        <v>0.16342931565227461</v>
      </c>
      <c r="P408" s="5">
        <f t="shared" si="619"/>
        <v>0.12861893285793263</v>
      </c>
      <c r="Q408" s="5">
        <f t="shared" si="620"/>
        <v>4.0903833598029044E-2</v>
      </c>
      <c r="R408" s="5">
        <f t="shared" si="621"/>
        <v>0.10110806515156626</v>
      </c>
      <c r="S408" s="5">
        <f t="shared" si="622"/>
        <v>3.1311630516740928E-2</v>
      </c>
      <c r="T408" s="5">
        <f t="shared" si="623"/>
        <v>5.0611574256087685E-2</v>
      </c>
      <c r="U408" s="5">
        <f t="shared" si="624"/>
        <v>7.9572085284833546E-2</v>
      </c>
      <c r="V408" s="5">
        <f t="shared" si="625"/>
        <v>3.3878482353754697E-3</v>
      </c>
      <c r="W408" s="5">
        <f t="shared" si="626"/>
        <v>1.0730444139676651E-2</v>
      </c>
      <c r="X408" s="5">
        <f t="shared" si="627"/>
        <v>1.3277109322149559E-2</v>
      </c>
      <c r="Y408" s="5">
        <f t="shared" si="628"/>
        <v>8.2140883293216026E-3</v>
      </c>
      <c r="Z408" s="5">
        <f t="shared" si="629"/>
        <v>4.1701375292399839E-2</v>
      </c>
      <c r="AA408" s="5">
        <f t="shared" si="630"/>
        <v>3.2818998032327469E-2</v>
      </c>
      <c r="AB408" s="5">
        <f t="shared" si="631"/>
        <v>1.2914281894705467E-2</v>
      </c>
      <c r="AC408" s="5">
        <f t="shared" si="632"/>
        <v>2.0618864158599443E-4</v>
      </c>
      <c r="AD408" s="5">
        <f t="shared" si="633"/>
        <v>2.1112158929817723E-3</v>
      </c>
      <c r="AE408" s="5">
        <f t="shared" si="634"/>
        <v>2.6122725069815489E-3</v>
      </c>
      <c r="AF408" s="5">
        <f t="shared" si="635"/>
        <v>1.61612265079481E-3</v>
      </c>
      <c r="AG408" s="5">
        <f t="shared" si="636"/>
        <v>6.6655945871691347E-4</v>
      </c>
      <c r="AH408" s="5">
        <f t="shared" si="637"/>
        <v>1.289959929510111E-2</v>
      </c>
      <c r="AI408" s="5">
        <f t="shared" si="638"/>
        <v>1.0151989494718005E-2</v>
      </c>
      <c r="AJ408" s="5">
        <f t="shared" si="639"/>
        <v>3.9948097744402413E-3</v>
      </c>
      <c r="AK408" s="5">
        <f t="shared" si="640"/>
        <v>1.04797226476422E-3</v>
      </c>
      <c r="AL408" s="5">
        <f t="shared" si="641"/>
        <v>8.0312935816011291E-6</v>
      </c>
      <c r="AM408" s="5">
        <f t="shared" si="642"/>
        <v>3.3230554029336855E-4</v>
      </c>
      <c r="AN408" s="5">
        <f t="shared" si="643"/>
        <v>4.1117188901036315E-4</v>
      </c>
      <c r="AO408" s="5">
        <f t="shared" si="644"/>
        <v>2.5437782674808473E-4</v>
      </c>
      <c r="AP408" s="5">
        <f t="shared" si="645"/>
        <v>1.0491650891929487E-4</v>
      </c>
      <c r="AQ408" s="5">
        <f t="shared" si="646"/>
        <v>3.2454107688540957E-5</v>
      </c>
      <c r="AR408" s="5">
        <f t="shared" si="647"/>
        <v>3.1922143729298004E-3</v>
      </c>
      <c r="AS408" s="5">
        <f t="shared" si="648"/>
        <v>2.5122739115763472E-3</v>
      </c>
      <c r="AT408" s="5">
        <f t="shared" si="649"/>
        <v>9.885802564372321E-4</v>
      </c>
      <c r="AU408" s="5">
        <f t="shared" si="650"/>
        <v>2.5933767782093854E-4</v>
      </c>
      <c r="AV408" s="5">
        <f t="shared" si="651"/>
        <v>5.1024712485111611E-5</v>
      </c>
      <c r="AW408" s="5">
        <f t="shared" si="652"/>
        <v>2.1724199074895164E-7</v>
      </c>
      <c r="AX408" s="5">
        <f t="shared" si="653"/>
        <v>4.3587430856296023E-5</v>
      </c>
      <c r="AY408" s="5">
        <f t="shared" si="654"/>
        <v>5.3932071871175703E-5</v>
      </c>
      <c r="AZ408" s="5">
        <f t="shared" si="655"/>
        <v>3.3365907546917469E-5</v>
      </c>
      <c r="BA408" s="5">
        <f t="shared" si="656"/>
        <v>1.3761555326963622E-5</v>
      </c>
      <c r="BB408" s="5">
        <f t="shared" si="657"/>
        <v>4.2568991586123535E-6</v>
      </c>
      <c r="BC408" s="5">
        <f t="shared" si="658"/>
        <v>1.0534385113338991E-6</v>
      </c>
      <c r="BD408" s="5">
        <f t="shared" si="659"/>
        <v>6.583042083724229E-4</v>
      </c>
      <c r="BE408" s="5">
        <f t="shared" si="660"/>
        <v>5.1808565947188254E-4</v>
      </c>
      <c r="BF408" s="5">
        <f t="shared" si="661"/>
        <v>2.0386680438670848E-4</v>
      </c>
      <c r="BG408" s="5">
        <f t="shared" si="662"/>
        <v>5.3481083897998525E-5</v>
      </c>
      <c r="BH408" s="5">
        <f t="shared" si="663"/>
        <v>1.052240828334888E-5</v>
      </c>
      <c r="BI408" s="5">
        <f t="shared" si="664"/>
        <v>1.656227854957634E-6</v>
      </c>
      <c r="BJ408" s="8">
        <f t="shared" si="665"/>
        <v>0.23597710487781001</v>
      </c>
      <c r="BK408" s="8">
        <f t="shared" si="666"/>
        <v>0.29566871341657425</v>
      </c>
      <c r="BL408" s="8">
        <f t="shared" si="667"/>
        <v>0.42638646416824771</v>
      </c>
      <c r="BM408" s="8">
        <f t="shared" si="668"/>
        <v>0.32958894431872293</v>
      </c>
      <c r="BN408" s="8">
        <f t="shared" si="669"/>
        <v>0.67009099860642851</v>
      </c>
    </row>
    <row r="409" spans="1:66" x14ac:dyDescent="0.25">
      <c r="A409" t="s">
        <v>99</v>
      </c>
      <c r="B409" t="s">
        <v>103</v>
      </c>
      <c r="C409" t="s">
        <v>117</v>
      </c>
      <c r="D409" s="15">
        <v>44222</v>
      </c>
      <c r="E409">
        <f>VLOOKUP(A409,home!$A$2:$E$405,3,FALSE)</f>
        <v>1.36466165413534</v>
      </c>
      <c r="F409">
        <f>VLOOKUP(B409,home!$B$2:$E$405,3,FALSE)</f>
        <v>0.73</v>
      </c>
      <c r="G409">
        <f>VLOOKUP(C409,away!$B$2:$E$405,4,FALSE)</f>
        <v>1</v>
      </c>
      <c r="H409">
        <f>VLOOKUP(A409,away!$A$2:$E$405,3,FALSE)</f>
        <v>1.29699248120301</v>
      </c>
      <c r="I409">
        <f>VLOOKUP(C409,away!$B$2:$E$405,3,FALSE)</f>
        <v>0.8</v>
      </c>
      <c r="J409">
        <f>VLOOKUP(B409,home!$B$2:$E$405,4,FALSE)</f>
        <v>1.03</v>
      </c>
      <c r="K409" s="3">
        <f t="shared" si="614"/>
        <v>0.9962030075187982</v>
      </c>
      <c r="L409" s="3">
        <f t="shared" si="615"/>
        <v>1.0687218045112803</v>
      </c>
      <c r="M409" s="5">
        <f t="shared" si="616"/>
        <v>0.12682782613628732</v>
      </c>
      <c r="N409" s="5">
        <f t="shared" si="617"/>
        <v>0.12634626183404069</v>
      </c>
      <c r="O409" s="5">
        <f t="shared" si="618"/>
        <v>0.13554366321061589</v>
      </c>
      <c r="P409" s="5">
        <f t="shared" si="619"/>
        <v>0.13502900494053063</v>
      </c>
      <c r="Q409" s="5">
        <f t="shared" si="620"/>
        <v>6.2933263013914428E-2</v>
      </c>
      <c r="R409" s="5">
        <f t="shared" si="621"/>
        <v>7.2429234168259332E-2</v>
      </c>
      <c r="S409" s="5">
        <f t="shared" si="622"/>
        <v>3.594012593820916E-2</v>
      </c>
      <c r="T409" s="5">
        <f t="shared" si="623"/>
        <v>6.7258150412013634E-2</v>
      </c>
      <c r="U409" s="5">
        <f t="shared" si="624"/>
        <v>7.2154220910703254E-2</v>
      </c>
      <c r="V409" s="5">
        <f t="shared" si="625"/>
        <v>4.2515726422325054E-3</v>
      </c>
      <c r="W409" s="5">
        <f t="shared" si="626"/>
        <v>2.08981019624777E-2</v>
      </c>
      <c r="X409" s="5">
        <f t="shared" si="627"/>
        <v>2.2334257240199894E-2</v>
      </c>
      <c r="Y409" s="5">
        <f t="shared" si="628"/>
        <v>1.1934553850082781E-2</v>
      </c>
      <c r="Z409" s="5">
        <f t="shared" si="629"/>
        <v>2.5802233946557399E-2</v>
      </c>
      <c r="AA409" s="5">
        <f t="shared" si="630"/>
        <v>2.570426305826411E-2</v>
      </c>
      <c r="AB409" s="5">
        <f t="shared" si="631"/>
        <v>1.2803332082348523E-2</v>
      </c>
      <c r="AC409" s="5">
        <f t="shared" si="632"/>
        <v>2.8290598798491086E-4</v>
      </c>
      <c r="AD409" s="5">
        <f t="shared" si="633"/>
        <v>5.2046880066136956E-3</v>
      </c>
      <c r="AE409" s="5">
        <f t="shared" si="634"/>
        <v>5.5623635583464063E-3</v>
      </c>
      <c r="AF409" s="5">
        <f t="shared" si="635"/>
        <v>2.9723096097118789E-3</v>
      </c>
      <c r="AG409" s="5">
        <f t="shared" si="636"/>
        <v>1.0588573632191662E-3</v>
      </c>
      <c r="AH409" s="5">
        <f t="shared" si="637"/>
        <v>6.8938525059467591E-3</v>
      </c>
      <c r="AI409" s="5">
        <f t="shared" si="638"/>
        <v>6.8676765998151651E-3</v>
      </c>
      <c r="AJ409" s="5">
        <f t="shared" si="639"/>
        <v>3.4208000417011702E-3</v>
      </c>
      <c r="AK409" s="5">
        <f t="shared" si="640"/>
        <v>1.1359370965543789E-3</v>
      </c>
      <c r="AL409" s="5">
        <f t="shared" si="641"/>
        <v>1.2047991426824753E-5</v>
      </c>
      <c r="AM409" s="5">
        <f t="shared" si="642"/>
        <v>1.0369851690771167E-3</v>
      </c>
      <c r="AN409" s="5">
        <f t="shared" si="643"/>
        <v>1.1082486611475311E-3</v>
      </c>
      <c r="AO409" s="5">
        <f t="shared" si="644"/>
        <v>5.9220475449440005E-4</v>
      </c>
      <c r="AP409" s="5">
        <f t="shared" si="645"/>
        <v>2.1096737795447162E-4</v>
      </c>
      <c r="AQ409" s="5">
        <f t="shared" si="646"/>
        <v>5.6366359215129059E-5</v>
      </c>
      <c r="AR409" s="5">
        <f t="shared" si="647"/>
        <v>1.4735220980380066E-3</v>
      </c>
      <c r="AS409" s="5">
        <f t="shared" si="648"/>
        <v>1.4679271457108717E-3</v>
      </c>
      <c r="AT409" s="5">
        <f t="shared" si="649"/>
        <v>7.3117671868782761E-4</v>
      </c>
      <c r="AU409" s="5">
        <f t="shared" si="650"/>
        <v>2.4280014872818007E-4</v>
      </c>
      <c r="AV409" s="5">
        <f t="shared" si="651"/>
        <v>6.0469559597256113E-5</v>
      </c>
      <c r="AW409" s="5">
        <f t="shared" si="652"/>
        <v>3.5630725690976944E-7</v>
      </c>
      <c r="AX409" s="5">
        <f t="shared" si="653"/>
        <v>1.7217462403116879E-4</v>
      </c>
      <c r="AY409" s="5">
        <f t="shared" si="654"/>
        <v>1.8400677488564194E-4</v>
      </c>
      <c r="AZ409" s="5">
        <f t="shared" si="655"/>
        <v>9.8326026249042104E-5</v>
      </c>
      <c r="BA409" s="5">
        <f t="shared" si="656"/>
        <v>3.5027722734433263E-5</v>
      </c>
      <c r="BB409" s="5">
        <f t="shared" si="657"/>
        <v>9.3587227621660795E-6</v>
      </c>
      <c r="BC409" s="5">
        <f t="shared" si="658"/>
        <v>2.0003742156605854E-6</v>
      </c>
      <c r="BD409" s="5">
        <f t="shared" si="659"/>
        <v>2.624641992670709E-4</v>
      </c>
      <c r="BE409" s="5">
        <f t="shared" si="660"/>
        <v>2.6146762467586917E-4</v>
      </c>
      <c r="BF409" s="5">
        <f t="shared" si="661"/>
        <v>1.3023741703544858E-4</v>
      </c>
      <c r="BG409" s="5">
        <f t="shared" si="662"/>
        <v>4.3247635514064619E-5</v>
      </c>
      <c r="BH409" s="5">
        <f t="shared" si="663"/>
        <v>1.0770856141796988E-5</v>
      </c>
      <c r="BI409" s="5">
        <f t="shared" si="664"/>
        <v>2.1459918564020963E-6</v>
      </c>
      <c r="BJ409" s="8">
        <f t="shared" si="665"/>
        <v>0.33000847341738698</v>
      </c>
      <c r="BK409" s="8">
        <f t="shared" si="666"/>
        <v>0.30252749041155702</v>
      </c>
      <c r="BL409" s="8">
        <f t="shared" si="667"/>
        <v>0.34163920906946138</v>
      </c>
      <c r="BM409" s="8">
        <f t="shared" si="668"/>
        <v>0.34068450307368575</v>
      </c>
      <c r="BN409" s="8">
        <f t="shared" si="669"/>
        <v>0.65910925330364833</v>
      </c>
    </row>
    <row r="410" spans="1:66" x14ac:dyDescent="0.25">
      <c r="A410" t="s">
        <v>99</v>
      </c>
      <c r="B410" t="s">
        <v>121</v>
      </c>
      <c r="C410" t="s">
        <v>100</v>
      </c>
      <c r="D410" s="15">
        <v>44222</v>
      </c>
      <c r="E410">
        <f>VLOOKUP(A410,home!$A$2:$E$405,3,FALSE)</f>
        <v>1.36466165413534</v>
      </c>
      <c r="F410">
        <f>VLOOKUP(B410,home!$B$2:$E$405,3,FALSE)</f>
        <v>1.33</v>
      </c>
      <c r="G410">
        <f>VLOOKUP(C410,away!$B$2:$E$405,4,FALSE)</f>
        <v>1.1299999999999999</v>
      </c>
      <c r="H410">
        <f>VLOOKUP(A410,away!$A$2:$E$405,3,FALSE)</f>
        <v>1.29699248120301</v>
      </c>
      <c r="I410">
        <f>VLOOKUP(C410,away!$B$2:$E$405,3,FALSE)</f>
        <v>0.68</v>
      </c>
      <c r="J410">
        <f>VLOOKUP(B410,home!$B$2:$E$405,4,FALSE)</f>
        <v>0.77</v>
      </c>
      <c r="K410" s="3">
        <f t="shared" si="614"/>
        <v>2.0509500000000025</v>
      </c>
      <c r="L410" s="3">
        <f t="shared" si="615"/>
        <v>0.67910526315789621</v>
      </c>
      <c r="M410" s="5">
        <f t="shared" si="616"/>
        <v>6.5215685543813115E-2</v>
      </c>
      <c r="N410" s="5">
        <f t="shared" si="617"/>
        <v>0.13375411026608366</v>
      </c>
      <c r="O410" s="5">
        <f t="shared" si="618"/>
        <v>4.4288315293253812E-2</v>
      </c>
      <c r="P410" s="5">
        <f t="shared" si="619"/>
        <v>9.0833120250699007E-2</v>
      </c>
      <c r="Q410" s="5">
        <f t="shared" si="620"/>
        <v>0.13716149622511231</v>
      </c>
      <c r="R410" s="5">
        <f t="shared" si="621"/>
        <v>1.5038214006022505E-2</v>
      </c>
      <c r="S410" s="5">
        <f t="shared" si="622"/>
        <v>3.1628340887925661E-2</v>
      </c>
      <c r="T410" s="5">
        <f t="shared" si="623"/>
        <v>9.3147093989085675E-2</v>
      </c>
      <c r="U410" s="5">
        <f t="shared" si="624"/>
        <v>3.0842625015651888E-2</v>
      </c>
      <c r="V410" s="5">
        <f t="shared" si="625"/>
        <v>4.8946999095673136E-3</v>
      </c>
      <c r="W410" s="5">
        <f t="shared" si="626"/>
        <v>9.3770456894298138E-2</v>
      </c>
      <c r="X410" s="5">
        <f t="shared" si="627"/>
        <v>6.3680010805638496E-2</v>
      </c>
      <c r="Y410" s="5">
        <f t="shared" si="628"/>
        <v>2.1622715248030402E-2</v>
      </c>
      <c r="Z410" s="5">
        <f t="shared" si="629"/>
        <v>3.4041767599948913E-3</v>
      </c>
      <c r="AA410" s="5">
        <f t="shared" si="630"/>
        <v>6.9817963259115297E-3</v>
      </c>
      <c r="AB410" s="5">
        <f t="shared" si="631"/>
        <v>7.1596575873141347E-3</v>
      </c>
      <c r="AC410" s="5">
        <f t="shared" si="632"/>
        <v>4.2608697371788941E-4</v>
      </c>
      <c r="AD410" s="5">
        <f t="shared" si="633"/>
        <v>4.8079629641840253E-2</v>
      </c>
      <c r="AE410" s="5">
        <f t="shared" si="634"/>
        <v>3.2651129540456104E-2</v>
      </c>
      <c r="AF410" s="5">
        <f t="shared" si="635"/>
        <v>1.1086776959487002E-2</v>
      </c>
      <c r="AG410" s="5">
        <f t="shared" si="636"/>
        <v>2.5096961948817735E-3</v>
      </c>
      <c r="AH410" s="5">
        <f t="shared" si="637"/>
        <v>5.7794858860808122E-4</v>
      </c>
      <c r="AI410" s="5">
        <f t="shared" si="638"/>
        <v>1.1853436578057456E-3</v>
      </c>
      <c r="AJ410" s="5">
        <f t="shared" si="639"/>
        <v>1.2155402874883484E-3</v>
      </c>
      <c r="AK410" s="5">
        <f t="shared" si="640"/>
        <v>8.310041175414104E-4</v>
      </c>
      <c r="AL410" s="5">
        <f t="shared" si="641"/>
        <v>2.3738343926460589E-5</v>
      </c>
      <c r="AM410" s="5">
        <f t="shared" si="642"/>
        <v>1.9721783282786474E-2</v>
      </c>
      <c r="AN410" s="5">
        <f t="shared" si="643"/>
        <v>1.3393166826199706E-2</v>
      </c>
      <c r="AO410" s="5">
        <f t="shared" si="644"/>
        <v>4.5476850410119786E-3</v>
      </c>
      <c r="AP410" s="5">
        <f t="shared" si="645"/>
        <v>1.0294522821785558E-3</v>
      </c>
      <c r="AQ410" s="5">
        <f t="shared" si="646"/>
        <v>1.7477661574934124E-4</v>
      </c>
      <c r="AR410" s="5">
        <f t="shared" si="647"/>
        <v>7.8497585671685171E-5</v>
      </c>
      <c r="AS410" s="5">
        <f t="shared" si="648"/>
        <v>1.6099462333334289E-4</v>
      </c>
      <c r="AT410" s="5">
        <f t="shared" si="649"/>
        <v>1.6509596136275999E-4</v>
      </c>
      <c r="AU410" s="5">
        <f t="shared" si="650"/>
        <v>1.12867853985651E-4</v>
      </c>
      <c r="AV410" s="5">
        <f t="shared" si="651"/>
        <v>5.78715812829678E-5</v>
      </c>
      <c r="AW410" s="5">
        <f t="shared" si="652"/>
        <v>9.1841736404897487E-7</v>
      </c>
      <c r="AX410" s="5">
        <f t="shared" si="653"/>
        <v>6.7413985706384965E-3</v>
      </c>
      <c r="AY410" s="5">
        <f t="shared" si="654"/>
        <v>4.5781192503657215E-3</v>
      </c>
      <c r="AZ410" s="5">
        <f t="shared" si="655"/>
        <v>1.5545124391439218E-3</v>
      </c>
      <c r="BA410" s="5">
        <f t="shared" si="656"/>
        <v>3.5189252635568541E-4</v>
      </c>
      <c r="BB410" s="5">
        <f t="shared" si="657"/>
        <v>5.9743016678518667E-5</v>
      </c>
      <c r="BC410" s="5">
        <f t="shared" si="658"/>
        <v>8.114359412662403E-6</v>
      </c>
      <c r="BD410" s="5">
        <f t="shared" si="659"/>
        <v>8.8846872624715369E-6</v>
      </c>
      <c r="BE410" s="5">
        <f t="shared" si="660"/>
        <v>1.8222049340966018E-5</v>
      </c>
      <c r="BF410" s="5">
        <f t="shared" si="661"/>
        <v>1.8686256047927154E-5</v>
      </c>
      <c r="BG410" s="5">
        <f t="shared" si="662"/>
        <v>1.2774858947165412E-5</v>
      </c>
      <c r="BH410" s="5">
        <f t="shared" si="663"/>
        <v>6.550149239422233E-6</v>
      </c>
      <c r="BI410" s="5">
        <f t="shared" si="664"/>
        <v>2.6868057165186089E-6</v>
      </c>
      <c r="BJ410" s="8">
        <f t="shared" si="665"/>
        <v>0.6896237599754349</v>
      </c>
      <c r="BK410" s="8">
        <f t="shared" si="666"/>
        <v>0.19759979116001516</v>
      </c>
      <c r="BL410" s="8">
        <f t="shared" si="667"/>
        <v>0.10876357729178833</v>
      </c>
      <c r="BM410" s="8">
        <f t="shared" si="668"/>
        <v>0.50852316276924725</v>
      </c>
      <c r="BN410" s="8">
        <f t="shared" si="669"/>
        <v>0.48629094158498437</v>
      </c>
    </row>
    <row r="411" spans="1:66" x14ac:dyDescent="0.25">
      <c r="A411" t="s">
        <v>99</v>
      </c>
      <c r="B411" t="s">
        <v>115</v>
      </c>
      <c r="C411" t="s">
        <v>105</v>
      </c>
      <c r="D411" s="15">
        <v>44222</v>
      </c>
      <c r="E411">
        <f>VLOOKUP(A411,home!$A$2:$E$405,3,FALSE)</f>
        <v>1.36466165413534</v>
      </c>
      <c r="F411">
        <f>VLOOKUP(B411,home!$B$2:$E$405,3,FALSE)</f>
        <v>1.1299999999999999</v>
      </c>
      <c r="G411">
        <f>VLOOKUP(C411,away!$B$2:$E$405,4,FALSE)</f>
        <v>0.79</v>
      </c>
      <c r="H411">
        <f>VLOOKUP(A411,away!$A$2:$E$405,3,FALSE)</f>
        <v>1.29699248120301</v>
      </c>
      <c r="I411">
        <f>VLOOKUP(C411,away!$B$2:$E$405,3,FALSE)</f>
        <v>0.96</v>
      </c>
      <c r="J411">
        <f>VLOOKUP(B411,home!$B$2:$E$405,4,FALSE)</f>
        <v>0.84</v>
      </c>
      <c r="K411" s="3">
        <f t="shared" si="614"/>
        <v>1.2182334586466179</v>
      </c>
      <c r="L411" s="3">
        <f t="shared" si="615"/>
        <v>1.0458947368421072</v>
      </c>
      <c r="M411" s="5">
        <f t="shared" si="616"/>
        <v>0.10392059350243535</v>
      </c>
      <c r="N411" s="5">
        <f t="shared" si="617"/>
        <v>0.12659954404708104</v>
      </c>
      <c r="O411" s="5">
        <f t="shared" si="618"/>
        <v>0.10869000179370521</v>
      </c>
      <c r="P411" s="5">
        <f t="shared" si="619"/>
        <v>0.13240979680545259</v>
      </c>
      <c r="Q411" s="5">
        <f t="shared" si="620"/>
        <v>7.7113900203780214E-2</v>
      </c>
      <c r="R411" s="5">
        <f t="shared" si="621"/>
        <v>5.6839150411697729E-2</v>
      </c>
      <c r="S411" s="5">
        <f t="shared" si="622"/>
        <v>4.2177285798628499E-2</v>
      </c>
      <c r="T411" s="5">
        <f t="shared" si="623"/>
        <v>8.0653022360501217E-2</v>
      </c>
      <c r="U411" s="5">
        <f t="shared" si="624"/>
        <v>6.9243354792577844E-2</v>
      </c>
      <c r="V411" s="5">
        <f t="shared" si="625"/>
        <v>5.9711037845566698E-3</v>
      </c>
      <c r="W411" s="5">
        <f t="shared" si="626"/>
        <v>3.1314244451660436E-2</v>
      </c>
      <c r="X411" s="5">
        <f t="shared" si="627"/>
        <v>3.2751403460178803E-2</v>
      </c>
      <c r="Y411" s="5">
        <f t="shared" si="628"/>
        <v>1.7127260251596693E-2</v>
      </c>
      <c r="Z411" s="5">
        <f t="shared" si="629"/>
        <v>1.9815922754057184E-2</v>
      </c>
      <c r="AA411" s="5">
        <f t="shared" si="630"/>
        <v>2.4140420112949295E-2</v>
      </c>
      <c r="AB411" s="5">
        <f t="shared" si="631"/>
        <v>1.4704333743690302E-2</v>
      </c>
      <c r="AC411" s="5">
        <f t="shared" si="632"/>
        <v>4.7550286483814743E-4</v>
      </c>
      <c r="AD411" s="5">
        <f t="shared" si="633"/>
        <v>9.5370150808129859E-3</v>
      </c>
      <c r="AE411" s="5">
        <f t="shared" si="634"/>
        <v>9.9747138782061064E-3</v>
      </c>
      <c r="AF411" s="5">
        <f t="shared" si="635"/>
        <v>5.2162503733608444E-3</v>
      </c>
      <c r="AG411" s="5">
        <f t="shared" si="636"/>
        <v>1.8185496038495949E-3</v>
      </c>
      <c r="AH411" s="5">
        <f t="shared" si="637"/>
        <v>5.1813423285345392E-3</v>
      </c>
      <c r="AI411" s="5">
        <f t="shared" si="638"/>
        <v>6.312084585322752E-3</v>
      </c>
      <c r="AJ411" s="5">
        <f t="shared" si="639"/>
        <v>3.8447963178238707E-3</v>
      </c>
      <c r="AK411" s="5">
        <f t="shared" si="640"/>
        <v>1.5612865053514515E-3</v>
      </c>
      <c r="AL411" s="5">
        <f t="shared" si="641"/>
        <v>2.4234364178127676E-5</v>
      </c>
      <c r="AM411" s="5">
        <f t="shared" si="642"/>
        <v>2.3236621734127501E-3</v>
      </c>
      <c r="AN411" s="5">
        <f t="shared" si="643"/>
        <v>2.4303060373714867E-3</v>
      </c>
      <c r="AO411" s="5">
        <f t="shared" si="644"/>
        <v>1.2709221467012176E-3</v>
      </c>
      <c r="AP411" s="5">
        <f t="shared" si="645"/>
        <v>4.4308359472362542E-4</v>
      </c>
      <c r="AQ411" s="5">
        <f t="shared" si="646"/>
        <v>1.1585469992563024E-4</v>
      </c>
      <c r="AR411" s="5">
        <f t="shared" si="647"/>
        <v>1.0838277342383011E-3</v>
      </c>
      <c r="AS411" s="5">
        <f t="shared" si="648"/>
        <v>1.3203552092582527E-3</v>
      </c>
      <c r="AT411" s="5">
        <f t="shared" si="649"/>
        <v>8.0425044660838033E-4</v>
      </c>
      <c r="AU411" s="5">
        <f t="shared" si="650"/>
        <v>3.2658826772993804E-4</v>
      </c>
      <c r="AV411" s="5">
        <f t="shared" si="651"/>
        <v>9.94651887375125E-5</v>
      </c>
      <c r="AW411" s="5">
        <f t="shared" si="652"/>
        <v>8.5772413350178384E-7</v>
      </c>
      <c r="AX411" s="5">
        <f t="shared" si="653"/>
        <v>4.7179383437382261E-4</v>
      </c>
      <c r="AY411" s="5">
        <f t="shared" si="654"/>
        <v>4.9344668824613785E-4</v>
      </c>
      <c r="AZ411" s="5">
        <f t="shared" si="655"/>
        <v>2.5804664707440182E-4</v>
      </c>
      <c r="BA411" s="5">
        <f t="shared" si="656"/>
        <v>8.9963210011623223E-5</v>
      </c>
      <c r="BB411" s="5">
        <f t="shared" si="657"/>
        <v>2.3523011965144467E-5</v>
      </c>
      <c r="BC411" s="5">
        <f t="shared" si="658"/>
        <v>4.9205188818037038E-6</v>
      </c>
      <c r="BD411" s="5">
        <f t="shared" si="659"/>
        <v>1.8892828714722415E-4</v>
      </c>
      <c r="BE411" s="5">
        <f t="shared" si="660"/>
        <v>2.3015876068754421E-4</v>
      </c>
      <c r="BF411" s="5">
        <f t="shared" si="661"/>
        <v>1.4019355153510314E-4</v>
      </c>
      <c r="BG411" s="5">
        <f t="shared" si="662"/>
        <v>5.6929491722187189E-5</v>
      </c>
      <c r="BH411" s="5">
        <f t="shared" si="663"/>
        <v>1.733835289992852E-5</v>
      </c>
      <c r="BI411" s="5">
        <f t="shared" si="664"/>
        <v>4.2244323241031048E-6</v>
      </c>
      <c r="BJ411" s="8">
        <f t="shared" si="665"/>
        <v>0.40003142627371552</v>
      </c>
      <c r="BK411" s="8">
        <f t="shared" si="666"/>
        <v>0.28547196380833556</v>
      </c>
      <c r="BL411" s="8">
        <f t="shared" si="667"/>
        <v>0.29478903031454146</v>
      </c>
      <c r="BM411" s="8">
        <f t="shared" si="668"/>
        <v>0.39404276742238503</v>
      </c>
      <c r="BN411" s="8">
        <f t="shared" si="669"/>
        <v>0.60557298676415205</v>
      </c>
    </row>
    <row r="412" spans="1:66" x14ac:dyDescent="0.25">
      <c r="A412" t="s">
        <v>99</v>
      </c>
      <c r="B412" t="s">
        <v>114</v>
      </c>
      <c r="C412" t="s">
        <v>104</v>
      </c>
      <c r="D412" s="15">
        <v>44222</v>
      </c>
      <c r="E412">
        <f>VLOOKUP(A412,home!$A$2:$E$405,3,FALSE)</f>
        <v>1.36466165413534</v>
      </c>
      <c r="F412">
        <f>VLOOKUP(B412,home!$B$2:$E$405,3,FALSE)</f>
        <v>1.83</v>
      </c>
      <c r="G412">
        <f>VLOOKUP(C412,away!$B$2:$E$405,4,FALSE)</f>
        <v>1.1299999999999999</v>
      </c>
      <c r="H412">
        <f>VLOOKUP(A412,away!$A$2:$E$405,3,FALSE)</f>
        <v>1.29699248120301</v>
      </c>
      <c r="I412">
        <f>VLOOKUP(C412,away!$B$2:$E$405,3,FALSE)</f>
        <v>0.8</v>
      </c>
      <c r="J412">
        <f>VLOOKUP(B412,home!$B$2:$E$405,4,FALSE)</f>
        <v>0.69</v>
      </c>
      <c r="K412" s="3">
        <f t="shared" si="614"/>
        <v>2.8219838345864696</v>
      </c>
      <c r="L412" s="3">
        <f t="shared" si="615"/>
        <v>0.71593984962406154</v>
      </c>
      <c r="M412" s="5">
        <f t="shared" si="616"/>
        <v>2.9073630494121577E-2</v>
      </c>
      <c r="N412" s="5">
        <f t="shared" si="617"/>
        <v>8.2045315267151309E-2</v>
      </c>
      <c r="O412" s="5">
        <f t="shared" si="618"/>
        <v>2.0814970643986928E-2</v>
      </c>
      <c r="P412" s="5">
        <f t="shared" si="619"/>
        <v>5.8739510674723029E-2</v>
      </c>
      <c r="Q412" s="5">
        <f t="shared" si="620"/>
        <v>0.11576527669372579</v>
      </c>
      <c r="R412" s="5">
        <f t="shared" si="621"/>
        <v>7.4511334763926289E-3</v>
      </c>
      <c r="S412" s="5">
        <f t="shared" si="622"/>
        <v>2.9668896313134401E-2</v>
      </c>
      <c r="T412" s="5">
        <f t="shared" si="623"/>
        <v>8.288097478779391E-2</v>
      </c>
      <c r="U412" s="5">
        <f t="shared" si="624"/>
        <v>2.1026978219726079E-2</v>
      </c>
      <c r="V412" s="5">
        <f t="shared" si="625"/>
        <v>6.6602409203952951E-3</v>
      </c>
      <c r="W412" s="5">
        <f t="shared" si="626"/>
        <v>0.10889591314537464</v>
      </c>
      <c r="X412" s="5">
        <f t="shared" si="627"/>
        <v>7.7962923681974383E-2</v>
      </c>
      <c r="Y412" s="5">
        <f t="shared" si="628"/>
        <v>2.7908381928562462E-2</v>
      </c>
      <c r="Z412" s="5">
        <f t="shared" si="629"/>
        <v>1.7781877935391167E-3</v>
      </c>
      <c r="AA412" s="5">
        <f t="shared" si="630"/>
        <v>5.0180172082263698E-3</v>
      </c>
      <c r="AB412" s="5">
        <f t="shared" si="631"/>
        <v>7.0803817216457728E-3</v>
      </c>
      <c r="AC412" s="5">
        <f t="shared" si="632"/>
        <v>8.410097182369598E-4</v>
      </c>
      <c r="AD412" s="5">
        <f t="shared" si="633"/>
        <v>7.6825626637194874E-2</v>
      </c>
      <c r="AE412" s="5">
        <f t="shared" si="634"/>
        <v>5.5002527581907594E-2</v>
      </c>
      <c r="AF412" s="5">
        <f t="shared" si="635"/>
        <v>1.968925066296711E-2</v>
      </c>
      <c r="AG412" s="5">
        <f t="shared" si="636"/>
        <v>4.6987730529517088E-3</v>
      </c>
      <c r="AH412" s="5">
        <f t="shared" si="637"/>
        <v>3.1826887537743425E-4</v>
      </c>
      <c r="AI412" s="5">
        <f t="shared" si="638"/>
        <v>8.9814962136713504E-4</v>
      </c>
      <c r="AJ412" s="5">
        <f t="shared" si="639"/>
        <v>1.2672818562690072E-3</v>
      </c>
      <c r="AK412" s="5">
        <f t="shared" si="640"/>
        <v>1.1920829707519572E-3</v>
      </c>
      <c r="AL412" s="5">
        <f t="shared" si="641"/>
        <v>6.7966055126020847E-5</v>
      </c>
      <c r="AM412" s="5">
        <f t="shared" si="642"/>
        <v>4.3360135290427898E-2</v>
      </c>
      <c r="AN412" s="5">
        <f t="shared" si="643"/>
        <v>3.1043248739507912E-2</v>
      </c>
      <c r="AO412" s="5">
        <f t="shared" si="644"/>
        <v>1.1112549417202815E-2</v>
      </c>
      <c r="AP412" s="5">
        <f t="shared" si="645"/>
        <v>2.6519723195640456E-3</v>
      </c>
      <c r="AQ412" s="5">
        <f t="shared" si="646"/>
        <v>4.7466316591896412E-4</v>
      </c>
      <c r="AR412" s="5">
        <f t="shared" si="647"/>
        <v>4.5572274155547904E-5</v>
      </c>
      <c r="AS412" s="5">
        <f t="shared" si="648"/>
        <v>1.2860422097229893E-4</v>
      </c>
      <c r="AT412" s="5">
        <f t="shared" si="649"/>
        <v>1.8145951632170696E-4</v>
      </c>
      <c r="AU412" s="5">
        <f t="shared" si="650"/>
        <v>1.7069194056391223E-4</v>
      </c>
      <c r="AV412" s="5">
        <f t="shared" si="651"/>
        <v>1.2042247424138872E-4</v>
      </c>
      <c r="AW412" s="5">
        <f t="shared" si="652"/>
        <v>3.8143506988813199E-6</v>
      </c>
      <c r="AX412" s="5">
        <f t="shared" si="653"/>
        <v>2.039360014251165E-2</v>
      </c>
      <c r="AY412" s="5">
        <f t="shared" si="654"/>
        <v>1.4600591019323029E-2</v>
      </c>
      <c r="AZ412" s="5">
        <f t="shared" si="655"/>
        <v>5.226572469398276E-3</v>
      </c>
      <c r="BA412" s="5">
        <f t="shared" si="656"/>
        <v>1.2473038359300873E-3</v>
      </c>
      <c r="BB412" s="5">
        <f t="shared" si="657"/>
        <v>2.2324863018282547E-4</v>
      </c>
      <c r="BC412" s="5">
        <f t="shared" si="658"/>
        <v>3.196651814437397E-5</v>
      </c>
      <c r="BD412" s="5">
        <f t="shared" si="659"/>
        <v>5.4378345176582416E-6</v>
      </c>
      <c r="BE412" s="5">
        <f t="shared" si="660"/>
        <v>1.5345481103987869E-5</v>
      </c>
      <c r="BF412" s="5">
        <f t="shared" si="661"/>
        <v>2.1652349804702957E-5</v>
      </c>
      <c r="BG412" s="5">
        <f t="shared" si="662"/>
        <v>2.0367527043227749E-5</v>
      </c>
      <c r="BH412" s="5">
        <f t="shared" si="663"/>
        <v>1.4369208016622867E-5</v>
      </c>
      <c r="BI412" s="5">
        <f t="shared" si="664"/>
        <v>8.1099345477440025E-6</v>
      </c>
      <c r="BJ412" s="8">
        <f t="shared" si="665"/>
        <v>0.78204081498771583</v>
      </c>
      <c r="BK412" s="8">
        <f t="shared" si="666"/>
        <v>0.13965184519506033</v>
      </c>
      <c r="BL412" s="8">
        <f t="shared" si="667"/>
        <v>6.5799297355032121E-2</v>
      </c>
      <c r="BM412" s="8">
        <f t="shared" si="668"/>
        <v>0.66078353141262203</v>
      </c>
      <c r="BN412" s="8">
        <f t="shared" si="669"/>
        <v>0.31388983725010128</v>
      </c>
    </row>
    <row r="413" spans="1:66" x14ac:dyDescent="0.25">
      <c r="A413" t="s">
        <v>99</v>
      </c>
      <c r="B413" t="s">
        <v>109</v>
      </c>
      <c r="C413" t="s">
        <v>395</v>
      </c>
      <c r="D413" s="15">
        <v>44222</v>
      </c>
      <c r="E413">
        <f>VLOOKUP(A413,home!$A$2:$E$405,3,FALSE)</f>
        <v>1.36466165413534</v>
      </c>
      <c r="F413">
        <f>VLOOKUP(B413,home!$B$2:$E$405,3,FALSE)</f>
        <v>1.1000000000000001</v>
      </c>
      <c r="G413">
        <f>VLOOKUP(C413,away!$B$2:$E$405,4,FALSE)</f>
        <v>0.37</v>
      </c>
      <c r="H413">
        <f>VLOOKUP(A413,away!$A$2:$E$405,3,FALSE)</f>
        <v>1.29699248120301</v>
      </c>
      <c r="I413">
        <f>VLOOKUP(C413,away!$B$2:$E$405,3,FALSE)</f>
        <v>1.1000000000000001</v>
      </c>
      <c r="J413">
        <f>VLOOKUP(B413,home!$B$2:$E$405,4,FALSE)</f>
        <v>0.77</v>
      </c>
      <c r="K413" s="3">
        <f t="shared" si="614"/>
        <v>0.55541729323308342</v>
      </c>
      <c r="L413" s="3">
        <f t="shared" si="615"/>
        <v>1.0985526315789498</v>
      </c>
      <c r="M413" s="5">
        <f t="shared" si="616"/>
        <v>0.19128899630506327</v>
      </c>
      <c r="N413" s="5">
        <f t="shared" si="617"/>
        <v>0.10624521655303153</v>
      </c>
      <c r="O413" s="5">
        <f t="shared" si="618"/>
        <v>0.21014103028302325</v>
      </c>
      <c r="P413" s="5">
        <f t="shared" si="619"/>
        <v>0.11671596223700818</v>
      </c>
      <c r="Q413" s="5">
        <f t="shared" si="620"/>
        <v>2.9505215298423773E-2</v>
      </c>
      <c r="R413" s="5">
        <f t="shared" si="621"/>
        <v>0.11542549091006346</v>
      </c>
      <c r="S413" s="5">
        <f t="shared" si="622"/>
        <v>1.7803710751853288E-2</v>
      </c>
      <c r="T413" s="5">
        <f t="shared" si="623"/>
        <v>3.2413031911386926E-2</v>
      </c>
      <c r="U413" s="5">
        <f t="shared" si="624"/>
        <v>6.4109313731367315E-2</v>
      </c>
      <c r="V413" s="5">
        <f t="shared" si="625"/>
        <v>1.2070028258174324E-3</v>
      </c>
      <c r="W413" s="5">
        <f t="shared" si="626"/>
        <v>5.4625689391032996E-3</v>
      </c>
      <c r="X413" s="5">
        <f t="shared" si="627"/>
        <v>6.0009194832333617E-3</v>
      </c>
      <c r="Y413" s="5">
        <f t="shared" si="628"/>
        <v>3.2961629450996999E-3</v>
      </c>
      <c r="Z413" s="5">
        <f t="shared" si="629"/>
        <v>4.226699226351413E-2</v>
      </c>
      <c r="AA413" s="5">
        <f t="shared" si="630"/>
        <v>2.3475818436104696E-2</v>
      </c>
      <c r="AB413" s="5">
        <f t="shared" si="631"/>
        <v>6.5194377661062924E-3</v>
      </c>
      <c r="AC413" s="5">
        <f t="shared" si="632"/>
        <v>4.6028685313595796E-5</v>
      </c>
      <c r="AD413" s="5">
        <f t="shared" si="633"/>
        <v>7.585013135639674E-4</v>
      </c>
      <c r="AE413" s="5">
        <f t="shared" si="634"/>
        <v>8.3325361407178653E-4</v>
      </c>
      <c r="AF413" s="5">
        <f t="shared" si="635"/>
        <v>4.5768647525561579E-4</v>
      </c>
      <c r="AG413" s="5">
        <f t="shared" si="636"/>
        <v>1.6759756061005023E-4</v>
      </c>
      <c r="AH413" s="5">
        <f t="shared" si="637"/>
        <v>1.1608128895002637E-2</v>
      </c>
      <c r="AI413" s="5">
        <f t="shared" si="638"/>
        <v>6.4473555303631077E-3</v>
      </c>
      <c r="AJ413" s="5">
        <f t="shared" si="639"/>
        <v>1.7904863785928138E-3</v>
      </c>
      <c r="AK413" s="5">
        <f t="shared" si="640"/>
        <v>3.3148903265624221E-4</v>
      </c>
      <c r="AL413" s="5">
        <f t="shared" si="641"/>
        <v>1.1233855372032363E-6</v>
      </c>
      <c r="AM413" s="5">
        <f t="shared" si="642"/>
        <v>8.4256949298687443E-5</v>
      </c>
      <c r="AN413" s="5">
        <f t="shared" si="643"/>
        <v>9.2560693380887247E-5</v>
      </c>
      <c r="AO413" s="5">
        <f t="shared" si="644"/>
        <v>5.0841396647172969E-5</v>
      </c>
      <c r="AP413" s="5">
        <f t="shared" si="645"/>
        <v>1.8617316693300356E-5</v>
      </c>
      <c r="AQ413" s="5">
        <f t="shared" si="646"/>
        <v>5.1130255615909536E-6</v>
      </c>
      <c r="AR413" s="5">
        <f t="shared" si="647"/>
        <v>2.5504281090625593E-3</v>
      </c>
      <c r="AS413" s="5">
        <f t="shared" si="648"/>
        <v>1.4165518769210979E-3</v>
      </c>
      <c r="AT413" s="5">
        <f t="shared" si="649"/>
        <v>3.9338870460187998E-4</v>
      </c>
      <c r="AU413" s="5">
        <f t="shared" si="650"/>
        <v>7.2831629832815088E-5</v>
      </c>
      <c r="AV413" s="5">
        <f t="shared" si="651"/>
        <v>1.0112986675874007E-5</v>
      </c>
      <c r="AW413" s="5">
        <f t="shared" si="652"/>
        <v>1.9039984652435342E-8</v>
      </c>
      <c r="AX413" s="5">
        <f t="shared" si="653"/>
        <v>7.7996277859256843E-6</v>
      </c>
      <c r="AY413" s="5">
        <f t="shared" si="654"/>
        <v>8.5683016295649562E-6</v>
      </c>
      <c r="AZ413" s="5">
        <f t="shared" si="655"/>
        <v>4.7063651516603933E-6</v>
      </c>
      <c r="BA413" s="5">
        <f t="shared" si="656"/>
        <v>1.7233966075093296E-6</v>
      </c>
      <c r="BB413" s="5">
        <f t="shared" si="657"/>
        <v>4.7331046960840201E-7</v>
      </c>
      <c r="BC413" s="5">
        <f t="shared" si="658"/>
        <v>1.0399129238843574E-7</v>
      </c>
      <c r="BD413" s="5">
        <f t="shared" si="659"/>
        <v>4.6696325181059975E-4</v>
      </c>
      <c r="BE413" s="5">
        <f t="shared" si="660"/>
        <v>2.5935946535996201E-4</v>
      </c>
      <c r="BF413" s="5">
        <f t="shared" si="661"/>
        <v>7.2026366112304865E-5</v>
      </c>
      <c r="BG413" s="5">
        <f t="shared" si="662"/>
        <v>1.3334896435837155E-5</v>
      </c>
      <c r="BH413" s="5">
        <f t="shared" si="663"/>
        <v>1.8516080209840404E-6</v>
      </c>
      <c r="BI413" s="5">
        <f t="shared" si="664"/>
        <v>2.0568302302872448E-7</v>
      </c>
      <c r="BJ413" s="8">
        <f t="shared" si="665"/>
        <v>0.18541491846829836</v>
      </c>
      <c r="BK413" s="8">
        <f t="shared" si="666"/>
        <v>0.3270713924922225</v>
      </c>
      <c r="BL413" s="8">
        <f t="shared" si="667"/>
        <v>0.44510560554113671</v>
      </c>
      <c r="BM413" s="8">
        <f t="shared" si="668"/>
        <v>0.2305284479169134</v>
      </c>
      <c r="BN413" s="8">
        <f t="shared" si="669"/>
        <v>0.76932191158661345</v>
      </c>
    </row>
    <row r="414" spans="1:66" x14ac:dyDescent="0.25">
      <c r="A414" t="s">
        <v>99</v>
      </c>
      <c r="B414" t="s">
        <v>118</v>
      </c>
      <c r="C414" t="s">
        <v>113</v>
      </c>
      <c r="D414" s="15">
        <v>44222</v>
      </c>
      <c r="E414">
        <f>VLOOKUP(A414,home!$A$2:$E$405,3,FALSE)</f>
        <v>1.36466165413534</v>
      </c>
      <c r="F414">
        <f>VLOOKUP(B414,home!$B$2:$E$405,3,FALSE)</f>
        <v>0.87</v>
      </c>
      <c r="G414">
        <f>VLOOKUP(C414,away!$B$2:$E$405,4,FALSE)</f>
        <v>1.1299999999999999</v>
      </c>
      <c r="H414">
        <f>VLOOKUP(A414,away!$A$2:$E$405,3,FALSE)</f>
        <v>1.29699248120301</v>
      </c>
      <c r="I414">
        <f>VLOOKUP(C414,away!$B$2:$E$405,3,FALSE)</f>
        <v>1.07</v>
      </c>
      <c r="J414">
        <f>VLOOKUP(B414,home!$B$2:$E$405,4,FALSE)</f>
        <v>1.47</v>
      </c>
      <c r="K414" s="3">
        <f t="shared" si="614"/>
        <v>1.3415988721804526</v>
      </c>
      <c r="L414" s="3">
        <f t="shared" si="615"/>
        <v>2.0400394736842147</v>
      </c>
      <c r="M414" s="5">
        <f t="shared" si="616"/>
        <v>3.3991718897688497E-2</v>
      </c>
      <c r="N414" s="5">
        <f t="shared" si="617"/>
        <v>4.5603251736613858E-2</v>
      </c>
      <c r="O414" s="5">
        <f t="shared" si="618"/>
        <v>6.9344448329662203E-2</v>
      </c>
      <c r="P414" s="5">
        <f t="shared" si="619"/>
        <v>9.3032433671050477E-2</v>
      </c>
      <c r="Q414" s="5">
        <f t="shared" si="620"/>
        <v>3.0590635548801218E-2</v>
      </c>
      <c r="R414" s="5">
        <f t="shared" si="621"/>
        <v>7.0732705936683168E-2</v>
      </c>
      <c r="S414" s="5">
        <f t="shared" si="622"/>
        <v>6.3655457824956976E-2</v>
      </c>
      <c r="T414" s="5">
        <f t="shared" si="623"/>
        <v>6.2406104044642065E-2</v>
      </c>
      <c r="U414" s="5">
        <f t="shared" si="624"/>
        <v>9.4894918510925727E-2</v>
      </c>
      <c r="V414" s="5">
        <f t="shared" si="625"/>
        <v>1.9357728391714481E-2</v>
      </c>
      <c r="W414" s="5">
        <f t="shared" si="626"/>
        <v>1.3680120717184989E-2</v>
      </c>
      <c r="X414" s="5">
        <f t="shared" si="627"/>
        <v>2.7907986267822586E-2</v>
      </c>
      <c r="Y414" s="5">
        <f t="shared" si="628"/>
        <v>2.8466696808697543E-2</v>
      </c>
      <c r="Z414" s="5">
        <f t="shared" si="629"/>
        <v>4.8099170730443813E-2</v>
      </c>
      <c r="AA414" s="5">
        <f t="shared" si="630"/>
        <v>6.452979320477846E-2</v>
      </c>
      <c r="AB414" s="5">
        <f t="shared" si="631"/>
        <v>4.328654889278432E-2</v>
      </c>
      <c r="AC414" s="5">
        <f t="shared" si="632"/>
        <v>3.3112781602132619E-3</v>
      </c>
      <c r="AD414" s="5">
        <f t="shared" si="633"/>
        <v>4.5883086313669563E-3</v>
      </c>
      <c r="AE414" s="5">
        <f t="shared" si="634"/>
        <v>9.3603307254345857E-3</v>
      </c>
      <c r="AF414" s="5">
        <f t="shared" si="635"/>
        <v>9.547722083312879E-3</v>
      </c>
      <c r="AG414" s="5">
        <f t="shared" si="636"/>
        <v>6.4925766445749194E-3</v>
      </c>
      <c r="AH414" s="5">
        <f t="shared" si="637"/>
        <v>2.4531051735395458E-2</v>
      </c>
      <c r="AI414" s="5">
        <f t="shared" si="638"/>
        <v>3.2910831341606876E-2</v>
      </c>
      <c r="AJ414" s="5">
        <f t="shared" si="639"/>
        <v>2.2076567105210446E-2</v>
      </c>
      <c r="AK414" s="5">
        <f t="shared" si="640"/>
        <v>9.8726325099888022E-3</v>
      </c>
      <c r="AL414" s="5">
        <f t="shared" si="641"/>
        <v>3.6250742921669303E-4</v>
      </c>
      <c r="AM414" s="5">
        <f t="shared" si="642"/>
        <v>1.2311339370115492E-3</v>
      </c>
      <c r="AN414" s="5">
        <f t="shared" si="643"/>
        <v>2.511561828895816E-3</v>
      </c>
      <c r="AO414" s="5">
        <f t="shared" si="644"/>
        <v>2.5618426357729924E-3</v>
      </c>
      <c r="AP414" s="5">
        <f t="shared" si="645"/>
        <v>1.7420867007813723E-3</v>
      </c>
      <c r="AQ414" s="5">
        <f t="shared" si="646"/>
        <v>8.8848140904357559E-4</v>
      </c>
      <c r="AR414" s="5">
        <f t="shared" si="647"/>
        <v>1.0008862774239277E-2</v>
      </c>
      <c r="AS414" s="5">
        <f t="shared" si="648"/>
        <v>1.3427879009728329E-2</v>
      </c>
      <c r="AT414" s="5">
        <f t="shared" si="649"/>
        <v>9.0074136676135518E-3</v>
      </c>
      <c r="AU414" s="5">
        <f t="shared" si="650"/>
        <v>4.0281120059110446E-3</v>
      </c>
      <c r="AV414" s="5">
        <f t="shared" si="651"/>
        <v>1.3510276310366995E-3</v>
      </c>
      <c r="AW414" s="5">
        <f t="shared" si="652"/>
        <v>2.7559774898061338E-5</v>
      </c>
      <c r="AX414" s="5">
        <f t="shared" si="653"/>
        <v>2.752813168996292E-4</v>
      </c>
      <c r="AY414" s="5">
        <f t="shared" si="654"/>
        <v>5.6158475284301705E-4</v>
      </c>
      <c r="AZ414" s="5">
        <f t="shared" si="655"/>
        <v>5.7282753180947421E-4</v>
      </c>
      <c r="BA414" s="5">
        <f t="shared" si="656"/>
        <v>3.8953025883480918E-4</v>
      </c>
      <c r="BB414" s="5">
        <f t="shared" si="657"/>
        <v>1.986642760543601E-4</v>
      </c>
      <c r="BC414" s="5">
        <f t="shared" si="658"/>
        <v>8.1056593032358454E-5</v>
      </c>
      <c r="BD414" s="5">
        <f t="shared" si="659"/>
        <v>3.4030791910227686E-3</v>
      </c>
      <c r="BE414" s="5">
        <f t="shared" si="660"/>
        <v>4.5655672046169124E-3</v>
      </c>
      <c r="BF414" s="5">
        <f t="shared" si="661"/>
        <v>3.062579906289057E-3</v>
      </c>
      <c r="BG414" s="5">
        <f t="shared" si="662"/>
        <v>1.3695845827466379E-3</v>
      </c>
      <c r="BH414" s="5">
        <f t="shared" si="663"/>
        <v>4.5935828289215636E-4</v>
      </c>
      <c r="BI414" s="5">
        <f t="shared" si="664"/>
        <v>1.2325491085097328E-4</v>
      </c>
      <c r="BJ414" s="8">
        <f t="shared" si="665"/>
        <v>0.24965778444943054</v>
      </c>
      <c r="BK414" s="8">
        <f t="shared" si="666"/>
        <v>0.21427270912768343</v>
      </c>
      <c r="BL414" s="8">
        <f t="shared" si="667"/>
        <v>0.4829862167339829</v>
      </c>
      <c r="BM414" s="8">
        <f t="shared" si="668"/>
        <v>0.65118666194309627</v>
      </c>
      <c r="BN414" s="8">
        <f t="shared" si="669"/>
        <v>0.34329519412049941</v>
      </c>
    </row>
    <row r="415" spans="1:66" x14ac:dyDescent="0.25">
      <c r="A415" t="s">
        <v>99</v>
      </c>
      <c r="B415" t="s">
        <v>120</v>
      </c>
      <c r="C415" t="s">
        <v>116</v>
      </c>
      <c r="D415" s="15">
        <v>44222</v>
      </c>
      <c r="E415">
        <f>VLOOKUP(A415,home!$A$2:$E$405,3,FALSE)</f>
        <v>1.36466165413534</v>
      </c>
      <c r="F415">
        <f>VLOOKUP(B415,home!$B$2:$E$405,3,FALSE)</f>
        <v>0.85</v>
      </c>
      <c r="G415">
        <f>VLOOKUP(C415,away!$B$2:$E$405,4,FALSE)</f>
        <v>1.61</v>
      </c>
      <c r="H415">
        <f>VLOOKUP(A415,away!$A$2:$E$405,3,FALSE)</f>
        <v>1.29699248120301</v>
      </c>
      <c r="I415">
        <f>VLOOKUP(C415,away!$B$2:$E$405,3,FALSE)</f>
        <v>0.81</v>
      </c>
      <c r="J415">
        <f>VLOOKUP(B415,home!$B$2:$E$405,4,FALSE)</f>
        <v>1.29</v>
      </c>
      <c r="K415" s="3">
        <f t="shared" si="614"/>
        <v>1.867539473684213</v>
      </c>
      <c r="L415" s="3">
        <f t="shared" si="615"/>
        <v>1.3552274436090253</v>
      </c>
      <c r="M415" s="5">
        <f t="shared" si="616"/>
        <v>3.9844658722628969E-2</v>
      </c>
      <c r="N415" s="5">
        <f t="shared" si="617"/>
        <v>7.4411472979985599E-2</v>
      </c>
      <c r="O415" s="5">
        <f t="shared" si="618"/>
        <v>5.39985749821425E-2</v>
      </c>
      <c r="P415" s="5">
        <f t="shared" si="619"/>
        <v>0.10084447030184793</v>
      </c>
      <c r="Q415" s="5">
        <f t="shared" si="620"/>
        <v>6.9483181542554673E-2</v>
      </c>
      <c r="R415" s="5">
        <f t="shared" si="621"/>
        <v>3.659017536578963E-2</v>
      </c>
      <c r="S415" s="5">
        <f t="shared" si="622"/>
        <v>6.380784474309395E-2</v>
      </c>
      <c r="T415" s="5">
        <f t="shared" si="623"/>
        <v>9.4165514495738178E-2</v>
      </c>
      <c r="U415" s="5">
        <f t="shared" si="624"/>
        <v>6.8333596844639827E-2</v>
      </c>
      <c r="V415" s="5">
        <f t="shared" si="625"/>
        <v>1.7943763802581367E-2</v>
      </c>
      <c r="W415" s="5">
        <f t="shared" si="626"/>
        <v>4.3254194762629053E-2</v>
      </c>
      <c r="X415" s="5">
        <f t="shared" si="627"/>
        <v>5.8619271793524663E-2</v>
      </c>
      <c r="Y415" s="5">
        <f t="shared" si="628"/>
        <v>3.9721222929480542E-2</v>
      </c>
      <c r="Z415" s="5">
        <f t="shared" si="629"/>
        <v>1.6529336607395001E-2</v>
      </c>
      <c r="AA415" s="5">
        <f t="shared" si="630"/>
        <v>3.086918858812366E-2</v>
      </c>
      <c r="AB415" s="5">
        <f t="shared" si="631"/>
        <v>2.882471410446159E-2</v>
      </c>
      <c r="AC415" s="5">
        <f t="shared" si="632"/>
        <v>2.8384126848868987E-3</v>
      </c>
      <c r="AD415" s="5">
        <f t="shared" si="633"/>
        <v>2.0194729030408688E-2</v>
      </c>
      <c r="AE415" s="5">
        <f t="shared" si="634"/>
        <v>2.7368450998257732E-2</v>
      </c>
      <c r="AF415" s="5">
        <f t="shared" si="635"/>
        <v>1.8545237940953856E-2</v>
      </c>
      <c r="AG415" s="5">
        <f t="shared" si="636"/>
        <v>8.3776718019466633E-3</v>
      </c>
      <c r="AH415" s="5">
        <f t="shared" si="637"/>
        <v>5.600252648748253E-3</v>
      </c>
      <c r="AI415" s="5">
        <f t="shared" si="638"/>
        <v>1.0458692884141934E-2</v>
      </c>
      <c r="AJ415" s="5">
        <f t="shared" si="639"/>
        <v>9.7660109021376271E-3</v>
      </c>
      <c r="AK415" s="5">
        <f t="shared" si="640"/>
        <v>6.0794702867241288E-3</v>
      </c>
      <c r="AL415" s="5">
        <f t="shared" si="641"/>
        <v>2.8735417281202839E-4</v>
      </c>
      <c r="AM415" s="5">
        <f t="shared" si="642"/>
        <v>7.5428907249289493E-3</v>
      </c>
      <c r="AN415" s="5">
        <f t="shared" si="643"/>
        <v>1.0222332514567688E-2</v>
      </c>
      <c r="AO415" s="5">
        <f t="shared" si="644"/>
        <v>6.9267927807194945E-3</v>
      </c>
      <c r="AP415" s="5">
        <f t="shared" si="645"/>
        <v>3.1291265575413099E-3</v>
      </c>
      <c r="AQ415" s="5">
        <f t="shared" si="646"/>
        <v>1.0601695463264551E-3</v>
      </c>
      <c r="AR415" s="5">
        <f t="shared" si="647"/>
        <v>1.5179232161455535E-3</v>
      </c>
      <c r="AS415" s="5">
        <f t="shared" si="648"/>
        <v>2.8347815241735151E-3</v>
      </c>
      <c r="AT415" s="5">
        <f t="shared" si="649"/>
        <v>2.6470331978323694E-3</v>
      </c>
      <c r="AU415" s="5">
        <f t="shared" si="650"/>
        <v>1.6478129950348338E-3</v>
      </c>
      <c r="AV415" s="5">
        <f t="shared" si="651"/>
        <v>7.6933895336934045E-4</v>
      </c>
      <c r="AW415" s="5">
        <f t="shared" si="652"/>
        <v>2.0202121797818793E-5</v>
      </c>
      <c r="AX415" s="5">
        <f t="shared" si="653"/>
        <v>2.3477743624152232E-3</v>
      </c>
      <c r="AY415" s="5">
        <f t="shared" si="654"/>
        <v>3.1817682473467921E-3</v>
      </c>
      <c r="AZ415" s="5">
        <f t="shared" si="655"/>
        <v>2.1560098240040815E-3</v>
      </c>
      <c r="BA415" s="5">
        <f t="shared" si="656"/>
        <v>9.7396122739366506E-4</v>
      </c>
      <c r="BB415" s="5">
        <f t="shared" si="657"/>
        <v>3.299847460937564E-4</v>
      </c>
      <c r="BC415" s="5">
        <f t="shared" si="658"/>
        <v>8.9440876775722958E-5</v>
      </c>
      <c r="BD415" s="5">
        <f t="shared" si="659"/>
        <v>3.4285519996862113E-4</v>
      </c>
      <c r="BE415" s="5">
        <f t="shared" si="660"/>
        <v>6.402956196992943E-4</v>
      </c>
      <c r="BF415" s="5">
        <f t="shared" si="661"/>
        <v>5.9788867230776369E-4</v>
      </c>
      <c r="BG415" s="5">
        <f t="shared" si="662"/>
        <v>3.721935654677979E-4</v>
      </c>
      <c r="BH415" s="5">
        <f t="shared" si="663"/>
        <v>1.7377154384059558E-4</v>
      </c>
      <c r="BI415" s="5">
        <f t="shared" si="664"/>
        <v>6.4905043505071822E-5</v>
      </c>
      <c r="BJ415" s="8">
        <f t="shared" si="665"/>
        <v>0.49210119968359284</v>
      </c>
      <c r="BK415" s="8">
        <f t="shared" si="666"/>
        <v>0.22874827267519793</v>
      </c>
      <c r="BL415" s="8">
        <f t="shared" si="667"/>
        <v>0.26212947613825394</v>
      </c>
      <c r="BM415" s="8">
        <f t="shared" si="668"/>
        <v>0.6211741850839414</v>
      </c>
      <c r="BN415" s="8">
        <f t="shared" si="669"/>
        <v>0.37517253389494931</v>
      </c>
    </row>
    <row r="416" spans="1:66" x14ac:dyDescent="0.25">
      <c r="A416" t="s">
        <v>99</v>
      </c>
      <c r="B416" t="s">
        <v>119</v>
      </c>
      <c r="C416" t="s">
        <v>111</v>
      </c>
      <c r="D416" s="15">
        <v>44222</v>
      </c>
      <c r="E416">
        <f>VLOOKUP(A416,home!$A$2:$E$405,3,FALSE)</f>
        <v>1.36466165413534</v>
      </c>
      <c r="F416">
        <f>VLOOKUP(B416,home!$B$2:$E$405,3,FALSE)</f>
        <v>0.8</v>
      </c>
      <c r="G416">
        <f>VLOOKUP(C416,away!$B$2:$E$405,4,FALSE)</f>
        <v>0.85</v>
      </c>
      <c r="H416">
        <f>VLOOKUP(A416,away!$A$2:$E$405,3,FALSE)</f>
        <v>1.29699248120301</v>
      </c>
      <c r="I416">
        <f>VLOOKUP(C416,away!$B$2:$E$405,3,FALSE)</f>
        <v>0.61</v>
      </c>
      <c r="J416">
        <f>VLOOKUP(B416,home!$B$2:$E$405,4,FALSE)</f>
        <v>1.33</v>
      </c>
      <c r="K416" s="3">
        <f t="shared" si="614"/>
        <v>0.92796992481203122</v>
      </c>
      <c r="L416" s="3">
        <f t="shared" si="615"/>
        <v>1.0522500000000021</v>
      </c>
      <c r="M416" s="5">
        <f t="shared" si="616"/>
        <v>0.13803887579857693</v>
      </c>
      <c r="N416" s="5">
        <f t="shared" si="617"/>
        <v>0.12809592519594276</v>
      </c>
      <c r="O416" s="5">
        <f t="shared" si="618"/>
        <v>0.1452514070590529</v>
      </c>
      <c r="P416" s="5">
        <f t="shared" si="619"/>
        <v>0.13478893728743105</v>
      </c>
      <c r="Q416" s="5">
        <f t="shared" si="620"/>
        <v>5.9434583036403282E-2</v>
      </c>
      <c r="R416" s="5">
        <f t="shared" si="621"/>
        <v>7.6420396538944349E-2</v>
      </c>
      <c r="S416" s="5">
        <f t="shared" si="622"/>
        <v>3.2903878545029255E-2</v>
      </c>
      <c r="T416" s="5">
        <f t="shared" si="623"/>
        <v>6.2540040000055488E-2</v>
      </c>
      <c r="U416" s="5">
        <f t="shared" si="624"/>
        <v>7.0915829630349786E-2</v>
      </c>
      <c r="V416" s="5">
        <f t="shared" si="625"/>
        <v>3.569911250694622E-3</v>
      </c>
      <c r="W416" s="5">
        <f t="shared" si="626"/>
        <v>1.8384501850508529E-2</v>
      </c>
      <c r="X416" s="5">
        <f t="shared" si="627"/>
        <v>1.9345092072197638E-2</v>
      </c>
      <c r="Y416" s="5">
        <f t="shared" si="628"/>
        <v>1.0177936566485002E-2</v>
      </c>
      <c r="Z416" s="5">
        <f t="shared" si="629"/>
        <v>2.6804454086034785E-2</v>
      </c>
      <c r="AA416" s="5">
        <f t="shared" si="630"/>
        <v>2.4873727242845242E-2</v>
      </c>
      <c r="AB416" s="5">
        <f t="shared" si="631"/>
        <v>1.1541035399669036E-2</v>
      </c>
      <c r="AC416" s="5">
        <f t="shared" si="632"/>
        <v>2.1786640760974144E-4</v>
      </c>
      <c r="AD416" s="5">
        <f t="shared" si="633"/>
        <v>4.2650661999807616E-3</v>
      </c>
      <c r="AE416" s="5">
        <f t="shared" si="634"/>
        <v>4.487915908929766E-3</v>
      </c>
      <c r="AF416" s="5">
        <f t="shared" si="635"/>
        <v>2.3612047575856773E-3</v>
      </c>
      <c r="AG416" s="5">
        <f t="shared" si="636"/>
        <v>8.281925687231782E-4</v>
      </c>
      <c r="AH416" s="5">
        <f t="shared" si="637"/>
        <v>7.0512467030075382E-3</v>
      </c>
      <c r="AI416" s="5">
        <f t="shared" si="638"/>
        <v>6.5433448728209878E-3</v>
      </c>
      <c r="AJ416" s="5">
        <f t="shared" si="639"/>
        <v>3.0360136248254411E-3</v>
      </c>
      <c r="AK416" s="5">
        <f t="shared" si="640"/>
        <v>9.391097783858557E-4</v>
      </c>
      <c r="AL416" s="5">
        <f t="shared" si="641"/>
        <v>8.5094815159745262E-6</v>
      </c>
      <c r="AM416" s="5">
        <f t="shared" si="642"/>
        <v>7.9157063218289676E-4</v>
      </c>
      <c r="AN416" s="5">
        <f t="shared" si="643"/>
        <v>8.329301977144549E-4</v>
      </c>
      <c r="AO416" s="5">
        <f t="shared" si="644"/>
        <v>4.382254002725184E-4</v>
      </c>
      <c r="AP416" s="5">
        <f t="shared" si="645"/>
        <v>1.5370755914558617E-4</v>
      </c>
      <c r="AQ416" s="5">
        <f t="shared" si="646"/>
        <v>4.0434694777735831E-5</v>
      </c>
      <c r="AR416" s="5">
        <f t="shared" si="647"/>
        <v>1.4839348686479399E-3</v>
      </c>
      <c r="AS416" s="5">
        <f t="shared" si="648"/>
        <v>1.3770469284851803E-3</v>
      </c>
      <c r="AT416" s="5">
        <f t="shared" si="649"/>
        <v>6.3892906734451559E-4</v>
      </c>
      <c r="AU416" s="5">
        <f t="shared" si="650"/>
        <v>1.976356528613038E-4</v>
      </c>
      <c r="AV416" s="5">
        <f t="shared" si="651"/>
        <v>4.5849985481470192E-5</v>
      </c>
      <c r="AW416" s="5">
        <f t="shared" si="652"/>
        <v>2.3080936917423476E-7</v>
      </c>
      <c r="AX416" s="5">
        <f t="shared" si="653"/>
        <v>1.2242562333836241E-4</v>
      </c>
      <c r="AY416" s="5">
        <f t="shared" si="654"/>
        <v>1.2882236215779213E-4</v>
      </c>
      <c r="AZ416" s="5">
        <f t="shared" si="655"/>
        <v>6.777666529026851E-5</v>
      </c>
      <c r="BA416" s="5">
        <f t="shared" si="656"/>
        <v>2.377266535056173E-5</v>
      </c>
      <c r="BB416" s="5">
        <f t="shared" si="657"/>
        <v>6.2536967787821561E-6</v>
      </c>
      <c r="BC416" s="5">
        <f t="shared" si="658"/>
        <v>1.3160904870947079E-6</v>
      </c>
      <c r="BD416" s="5">
        <f t="shared" si="659"/>
        <v>2.6024507758913291E-4</v>
      </c>
      <c r="BE416" s="5">
        <f t="shared" si="660"/>
        <v>2.4149960508308886E-4</v>
      </c>
      <c r="BF416" s="5">
        <f t="shared" si="661"/>
        <v>1.120521851855446E-4</v>
      </c>
      <c r="BG416" s="5">
        <f t="shared" si="662"/>
        <v>3.4660352620551211E-5</v>
      </c>
      <c r="BH416" s="5">
        <f t="shared" si="663"/>
        <v>8.0409412038128476E-6</v>
      </c>
      <c r="BI416" s="5">
        <f t="shared" si="664"/>
        <v>1.4923503208640349E-6</v>
      </c>
      <c r="BJ416" s="8">
        <f t="shared" si="665"/>
        <v>0.31252769374430811</v>
      </c>
      <c r="BK416" s="8">
        <f t="shared" si="666"/>
        <v>0.30965680113301536</v>
      </c>
      <c r="BL416" s="8">
        <f t="shared" si="667"/>
        <v>0.35097349786472459</v>
      </c>
      <c r="BM416" s="8">
        <f t="shared" si="668"/>
        <v>0.31780373035894288</v>
      </c>
      <c r="BN416" s="8">
        <f t="shared" si="669"/>
        <v>0.68203012491635129</v>
      </c>
    </row>
    <row r="417" spans="1:66" x14ac:dyDescent="0.25">
      <c r="A417" t="s">
        <v>99</v>
      </c>
      <c r="B417" t="s">
        <v>108</v>
      </c>
      <c r="C417" t="s">
        <v>112</v>
      </c>
      <c r="D417" s="15">
        <v>44222</v>
      </c>
      <c r="E417">
        <f>VLOOKUP(A417,home!$A$2:$E$405,3,FALSE)</f>
        <v>1.36466165413534</v>
      </c>
      <c r="F417">
        <f>VLOOKUP(B417,home!$B$2:$E$405,3,FALSE)</f>
        <v>1.07</v>
      </c>
      <c r="G417">
        <f>VLOOKUP(C417,away!$B$2:$E$405,4,FALSE)</f>
        <v>1.54</v>
      </c>
      <c r="H417">
        <f>VLOOKUP(A417,away!$A$2:$E$405,3,FALSE)</f>
        <v>1.29699248120301</v>
      </c>
      <c r="I417">
        <f>VLOOKUP(C417,away!$B$2:$E$405,3,FALSE)</f>
        <v>0.88</v>
      </c>
      <c r="J417">
        <f>VLOOKUP(B417,home!$B$2:$E$405,4,FALSE)</f>
        <v>0.56000000000000005</v>
      </c>
      <c r="K417" s="3">
        <f t="shared" si="614"/>
        <v>2.2486894736842133</v>
      </c>
      <c r="L417" s="3">
        <f t="shared" si="615"/>
        <v>0.63915789473684348</v>
      </c>
      <c r="M417" s="5">
        <f t="shared" si="616"/>
        <v>5.5695976579391196E-2</v>
      </c>
      <c r="N417" s="5">
        <f t="shared" si="617"/>
        <v>0.12524295626063947</v>
      </c>
      <c r="O417" s="5">
        <f t="shared" si="618"/>
        <v>3.5598523135796221E-2</v>
      </c>
      <c r="P417" s="5">
        <f t="shared" si="619"/>
        <v>8.0050024254168892E-2</v>
      </c>
      <c r="Q417" s="5">
        <f t="shared" si="620"/>
        <v>0.14081625869819617</v>
      </c>
      <c r="R417" s="5">
        <f t="shared" si="621"/>
        <v>1.1376538551608162E-2</v>
      </c>
      <c r="S417" s="5">
        <f t="shared" si="622"/>
        <v>2.8763327158644967E-2</v>
      </c>
      <c r="T417" s="5">
        <f t="shared" si="623"/>
        <v>9.0003823454257781E-2</v>
      </c>
      <c r="U417" s="5">
        <f t="shared" si="624"/>
        <v>2.558230248796392E-2</v>
      </c>
      <c r="V417" s="5">
        <f t="shared" si="625"/>
        <v>4.5933998948700146E-3</v>
      </c>
      <c r="W417" s="5">
        <f t="shared" si="626"/>
        <v>0.10555067955274225</v>
      </c>
      <c r="X417" s="5">
        <f t="shared" si="627"/>
        <v>6.7463550130973937E-2</v>
      </c>
      <c r="Y417" s="5">
        <f t="shared" si="628"/>
        <v>2.1559930336593397E-2</v>
      </c>
      <c r="Z417" s="5">
        <f t="shared" si="629"/>
        <v>2.4238014766794708E-3</v>
      </c>
      <c r="AA417" s="5">
        <f t="shared" si="630"/>
        <v>5.4503768669093792E-3</v>
      </c>
      <c r="AB417" s="5">
        <f t="shared" si="631"/>
        <v>6.128102544115532E-3</v>
      </c>
      <c r="AC417" s="5">
        <f t="shared" si="632"/>
        <v>4.1262156126002349E-4</v>
      </c>
      <c r="AD417" s="5">
        <f t="shared" si="633"/>
        <v>5.9337675512616782E-2</v>
      </c>
      <c r="AE417" s="5">
        <f t="shared" si="634"/>
        <v>3.7926143759222097E-2</v>
      </c>
      <c r="AF417" s="5">
        <f t="shared" si="635"/>
        <v>1.2120397100315632E-2</v>
      </c>
      <c r="AG417" s="5">
        <f t="shared" si="636"/>
        <v>2.5822824980040945E-3</v>
      </c>
      <c r="AH417" s="5">
        <f t="shared" si="637"/>
        <v>3.8729796227362568E-4</v>
      </c>
      <c r="AI417" s="5">
        <f t="shared" si="638"/>
        <v>8.709128509440477E-4</v>
      </c>
      <c r="AJ417" s="5">
        <f t="shared" si="639"/>
        <v>9.7920628020709433E-4</v>
      </c>
      <c r="AK417" s="5">
        <f t="shared" si="640"/>
        <v>7.3397695162238897E-4</v>
      </c>
      <c r="AL417" s="5">
        <f t="shared" si="641"/>
        <v>2.3721904536192233E-5</v>
      </c>
      <c r="AM417" s="5">
        <f t="shared" si="642"/>
        <v>2.6686401263622157E-2</v>
      </c>
      <c r="AN417" s="5">
        <f t="shared" si="643"/>
        <v>1.7056824049759379E-2</v>
      </c>
      <c r="AO417" s="5">
        <f t="shared" si="644"/>
        <v>5.4510018752704816E-3</v>
      </c>
      <c r="AP417" s="5">
        <f t="shared" si="645"/>
        <v>1.1613502942681559E-3</v>
      </c>
      <c r="AQ417" s="5">
        <f t="shared" si="646"/>
        <v>1.8557155228411201E-4</v>
      </c>
      <c r="AR417" s="5">
        <f t="shared" si="647"/>
        <v>4.9508910040536026E-5</v>
      </c>
      <c r="AS417" s="5">
        <f t="shared" si="648"/>
        <v>1.1133016486173202E-4</v>
      </c>
      <c r="AT417" s="5">
        <f t="shared" si="649"/>
        <v>1.2517348491405245E-4</v>
      </c>
      <c r="AU417" s="5">
        <f t="shared" si="650"/>
        <v>9.3825432636866481E-5</v>
      </c>
      <c r="AV417" s="5">
        <f t="shared" si="651"/>
        <v>5.2746065683597246E-5</v>
      </c>
      <c r="AW417" s="5">
        <f t="shared" si="652"/>
        <v>9.4707570860688955E-7</v>
      </c>
      <c r="AX417" s="5">
        <f t="shared" si="653"/>
        <v>1.0001571602003377E-2</v>
      </c>
      <c r="AY417" s="5">
        <f t="shared" si="654"/>
        <v>6.3925834491962777E-3</v>
      </c>
      <c r="AZ417" s="5">
        <f t="shared" si="655"/>
        <v>2.0429350896589409E-3</v>
      </c>
      <c r="BA417" s="5">
        <f t="shared" si="656"/>
        <v>4.3525269699681119E-4</v>
      </c>
      <c r="BB417" s="5">
        <f t="shared" si="657"/>
        <v>6.9548799372753746E-5</v>
      </c>
      <c r="BC417" s="5">
        <f t="shared" si="658"/>
        <v>8.890532837712881E-6</v>
      </c>
      <c r="BD417" s="5">
        <f t="shared" si="659"/>
        <v>5.2740017853707936E-6</v>
      </c>
      <c r="BE417" s="5">
        <f t="shared" si="660"/>
        <v>1.1859592298955051E-5</v>
      </c>
      <c r="BF417" s="5">
        <f t="shared" si="661"/>
        <v>1.3334270182423294E-5</v>
      </c>
      <c r="BG417" s="5">
        <f t="shared" si="662"/>
        <v>9.9948776661588448E-6</v>
      </c>
      <c r="BH417" s="5">
        <f t="shared" si="663"/>
        <v>5.618844049663211E-6</v>
      </c>
      <c r="BI417" s="5">
        <f t="shared" si="664"/>
        <v>2.5270070937501662E-6</v>
      </c>
      <c r="BJ417" s="8">
        <f t="shared" si="665"/>
        <v>0.73209562850883181</v>
      </c>
      <c r="BK417" s="8">
        <f t="shared" si="666"/>
        <v>0.17593165480206754</v>
      </c>
      <c r="BL417" s="8">
        <f t="shared" si="667"/>
        <v>8.7588430282653465E-2</v>
      </c>
      <c r="BM417" s="8">
        <f t="shared" si="668"/>
        <v>0.54286760121694466</v>
      </c>
      <c r="BN417" s="8">
        <f t="shared" si="669"/>
        <v>0.44878027747980009</v>
      </c>
    </row>
    <row r="418" spans="1:66" x14ac:dyDescent="0.25">
      <c r="A418" t="s">
        <v>99</v>
      </c>
      <c r="B418" t="s">
        <v>107</v>
      </c>
      <c r="C418" t="s">
        <v>101</v>
      </c>
      <c r="D418" s="15">
        <v>44222</v>
      </c>
      <c r="E418">
        <f>VLOOKUP(A418,home!$A$2:$E$405,3,FALSE)</f>
        <v>1.36466165413534</v>
      </c>
      <c r="F418">
        <f>VLOOKUP(B418,home!$B$2:$E$405,3,FALSE)</f>
        <v>0.85</v>
      </c>
      <c r="G418">
        <f>VLOOKUP(C418,away!$B$2:$E$405,4,FALSE)</f>
        <v>0.28999999999999998</v>
      </c>
      <c r="H418">
        <f>VLOOKUP(A418,away!$A$2:$E$405,3,FALSE)</f>
        <v>1.29699248120301</v>
      </c>
      <c r="I418">
        <f>VLOOKUP(C418,away!$B$2:$E$405,3,FALSE)</f>
        <v>1.25</v>
      </c>
      <c r="J418">
        <f>VLOOKUP(B418,home!$B$2:$E$405,4,FALSE)</f>
        <v>0.84</v>
      </c>
      <c r="K418" s="3">
        <f t="shared" si="614"/>
        <v>0.33638909774436132</v>
      </c>
      <c r="L418" s="3">
        <f t="shared" si="615"/>
        <v>1.3618421052631606</v>
      </c>
      <c r="M418" s="5">
        <f t="shared" si="616"/>
        <v>0.18300694006496818</v>
      </c>
      <c r="N418" s="5">
        <f t="shared" si="617"/>
        <v>6.1561539449411062E-2</v>
      </c>
      <c r="O418" s="5">
        <f t="shared" si="618"/>
        <v>0.2492265565358453</v>
      </c>
      <c r="P418" s="5">
        <f t="shared" si="619"/>
        <v>8.3837096487027071E-2</v>
      </c>
      <c r="Q418" s="5">
        <f t="shared" si="620"/>
        <v>1.0354315355570647E-2</v>
      </c>
      <c r="R418" s="5">
        <f t="shared" si="621"/>
        <v>0.16970360922013192</v>
      </c>
      <c r="S418" s="5">
        <f t="shared" si="622"/>
        <v>9.6016286935346369E-3</v>
      </c>
      <c r="T418" s="5">
        <f t="shared" si="623"/>
        <v>1.4100942622389E-2</v>
      </c>
      <c r="U418" s="5">
        <f t="shared" si="624"/>
        <v>5.7086443989521854E-2</v>
      </c>
      <c r="V418" s="5">
        <f t="shared" si="625"/>
        <v>4.8873232829719322E-4</v>
      </c>
      <c r="W418" s="5">
        <f t="shared" si="626"/>
        <v>1.161026266740332E-3</v>
      </c>
      <c r="X418" s="5">
        <f t="shared" si="627"/>
        <v>1.5811344553634816E-3</v>
      </c>
      <c r="Y418" s="5">
        <f t="shared" si="628"/>
        <v>1.0766277376981627E-3</v>
      </c>
      <c r="Z418" s="5">
        <f t="shared" si="629"/>
        <v>7.7036506817033709E-2</v>
      </c>
      <c r="AA418" s="5">
        <f t="shared" si="630"/>
        <v>2.5914241021559314E-2</v>
      </c>
      <c r="AB418" s="5">
        <f t="shared" si="631"/>
        <v>4.3586340779861264E-3</v>
      </c>
      <c r="AC418" s="5">
        <f t="shared" si="632"/>
        <v>1.3993287409358392E-5</v>
      </c>
      <c r="AD418" s="5">
        <f t="shared" si="633"/>
        <v>9.7639144581571126E-5</v>
      </c>
      <c r="AE418" s="5">
        <f t="shared" si="634"/>
        <v>1.3296909821306093E-4</v>
      </c>
      <c r="AF418" s="5">
        <f t="shared" si="635"/>
        <v>9.0541458322709469E-5</v>
      </c>
      <c r="AG418" s="5">
        <f t="shared" si="636"/>
        <v>4.1101056738598457E-5</v>
      </c>
      <c r="AH418" s="5">
        <f t="shared" si="637"/>
        <v>2.6227889656457271E-2</v>
      </c>
      <c r="AI418" s="5">
        <f t="shared" si="638"/>
        <v>8.8227761372743282E-3</v>
      </c>
      <c r="AJ418" s="5">
        <f t="shared" si="639"/>
        <v>1.4839428522090963E-3</v>
      </c>
      <c r="AK418" s="5">
        <f t="shared" si="640"/>
        <v>1.6639406571960404E-4</v>
      </c>
      <c r="AL418" s="5">
        <f t="shared" si="641"/>
        <v>2.5641794486976389E-7</v>
      </c>
      <c r="AM418" s="5">
        <f t="shared" si="642"/>
        <v>6.5689487500651935E-6</v>
      </c>
      <c r="AN418" s="5">
        <f t="shared" si="643"/>
        <v>8.9458709951545896E-6</v>
      </c>
      <c r="AO418" s="5">
        <f t="shared" si="644"/>
        <v>6.0914318947269877E-6</v>
      </c>
      <c r="AP418" s="5">
        <f t="shared" si="645"/>
        <v>2.7651894785273881E-6</v>
      </c>
      <c r="AQ418" s="5">
        <f t="shared" si="646"/>
        <v>9.4143786522232045E-7</v>
      </c>
      <c r="AR418" s="5">
        <f t="shared" si="647"/>
        <v>7.1436488932719233E-3</v>
      </c>
      <c r="AS418" s="5">
        <f t="shared" si="648"/>
        <v>2.4030456058102478E-3</v>
      </c>
      <c r="AT418" s="5">
        <f t="shared" si="649"/>
        <v>4.0417917158853066E-4</v>
      </c>
      <c r="AU418" s="5">
        <f t="shared" si="650"/>
        <v>4.5320488952576418E-5</v>
      </c>
      <c r="AV418" s="5">
        <f t="shared" si="651"/>
        <v>3.8113295970226195E-6</v>
      </c>
      <c r="AW418" s="5">
        <f t="shared" si="652"/>
        <v>3.2629812923761115E-9</v>
      </c>
      <c r="AX418" s="5">
        <f t="shared" si="653"/>
        <v>3.6828712386056331E-7</v>
      </c>
      <c r="AY418" s="5">
        <f t="shared" si="654"/>
        <v>5.0154891209958382E-7</v>
      </c>
      <c r="AZ418" s="5">
        <f t="shared" si="655"/>
        <v>3.4151521317307271E-7</v>
      </c>
      <c r="BA418" s="5">
        <f t="shared" si="656"/>
        <v>1.5502993229567146E-7</v>
      </c>
      <c r="BB418" s="5">
        <f t="shared" si="657"/>
        <v>5.2781572344085653E-8</v>
      </c>
      <c r="BC418" s="5">
        <f t="shared" si="658"/>
        <v>1.4376033520033873E-8</v>
      </c>
      <c r="BD418" s="5">
        <f t="shared" si="659"/>
        <v>1.6214203080123783E-3</v>
      </c>
      <c r="BE418" s="5">
        <f t="shared" si="660"/>
        <v>5.4542811447666842E-4</v>
      </c>
      <c r="BF418" s="5">
        <f t="shared" si="661"/>
        <v>9.1738035656607354E-5</v>
      </c>
      <c r="BG418" s="5">
        <f t="shared" si="662"/>
        <v>1.0286558347788734E-5</v>
      </c>
      <c r="BH418" s="5">
        <f t="shared" si="663"/>
        <v>8.6507152037684518E-7</v>
      </c>
      <c r="BI418" s="5">
        <f t="shared" si="664"/>
        <v>5.8200125644781982E-8</v>
      </c>
      <c r="BJ418" s="8">
        <f t="shared" si="665"/>
        <v>9.0224583062799624E-2</v>
      </c>
      <c r="BK418" s="8">
        <f t="shared" si="666"/>
        <v>0.27694914882809346</v>
      </c>
      <c r="BL418" s="8">
        <f t="shared" si="667"/>
        <v>0.55526028933406457</v>
      </c>
      <c r="BM418" s="8">
        <f t="shared" si="668"/>
        <v>0.24177997264310636</v>
      </c>
      <c r="BN418" s="8">
        <f t="shared" si="669"/>
        <v>0.75769005711295423</v>
      </c>
    </row>
    <row r="419" spans="1:66" x14ac:dyDescent="0.25">
      <c r="A419" t="s">
        <v>122</v>
      </c>
      <c r="B419" t="s">
        <v>136</v>
      </c>
      <c r="C419" t="s">
        <v>138</v>
      </c>
      <c r="D419" s="15">
        <v>44222</v>
      </c>
      <c r="E419">
        <f>VLOOKUP(A419,home!$A$2:$E$405,3,FALSE)</f>
        <v>1.35943060498221</v>
      </c>
      <c r="F419">
        <f>VLOOKUP(B419,home!$B$2:$E$405,3,FALSE)</f>
        <v>1.59</v>
      </c>
      <c r="G419">
        <f>VLOOKUP(C419,away!$B$2:$E$405,4,FALSE)</f>
        <v>1.27</v>
      </c>
      <c r="H419">
        <f>VLOOKUP(A419,away!$A$2:$E$405,3,FALSE)</f>
        <v>1.17437722419929</v>
      </c>
      <c r="I419">
        <f>VLOOKUP(C419,away!$B$2:$E$405,3,FALSE)</f>
        <v>0.94</v>
      </c>
      <c r="J419">
        <f>VLOOKUP(B419,home!$B$2:$E$405,4,FALSE)</f>
        <v>0.85</v>
      </c>
      <c r="K419" s="3">
        <f t="shared" si="614"/>
        <v>2.745098220640577</v>
      </c>
      <c r="L419" s="3">
        <f t="shared" si="615"/>
        <v>0.93832740213523269</v>
      </c>
      <c r="M419" s="5">
        <f t="shared" si="616"/>
        <v>2.5136718263746843E-2</v>
      </c>
      <c r="N419" s="5">
        <f t="shared" si="617"/>
        <v>6.900276057855495E-2</v>
      </c>
      <c r="O419" s="5">
        <f t="shared" si="618"/>
        <v>2.3586471546626835E-2</v>
      </c>
      <c r="P419" s="5">
        <f t="shared" si="619"/>
        <v>6.4747181073834911E-2</v>
      </c>
      <c r="Q419" s="5">
        <f t="shared" si="620"/>
        <v>9.4709677641739487E-2</v>
      </c>
      <c r="R419" s="5">
        <f t="shared" si="621"/>
        <v>1.1065916285941469E-2</v>
      </c>
      <c r="S419" s="5">
        <f t="shared" si="622"/>
        <v>4.1693961528921193E-2</v>
      </c>
      <c r="T419" s="5">
        <f t="shared" si="623"/>
        <v>8.8868685778638754E-2</v>
      </c>
      <c r="U419" s="5">
        <f t="shared" si="624"/>
        <v>3.0377027106295508E-2</v>
      </c>
      <c r="V419" s="5">
        <f t="shared" si="625"/>
        <v>1.1932815875491536E-2</v>
      </c>
      <c r="W419" s="5">
        <f t="shared" si="626"/>
        <v>8.6662455857260567E-2</v>
      </c>
      <c r="X419" s="5">
        <f t="shared" si="627"/>
        <v>8.1317757067202595E-2</v>
      </c>
      <c r="Y419" s="5">
        <f t="shared" si="628"/>
        <v>3.815133986816608E-2</v>
      </c>
      <c r="Z419" s="5">
        <f t="shared" si="629"/>
        <v>3.4611508269444739E-3</v>
      </c>
      <c r="AA419" s="5">
        <f t="shared" si="630"/>
        <v>9.5011989764139364E-3</v>
      </c>
      <c r="AB419" s="5">
        <f t="shared" si="631"/>
        <v>1.3040862202052986E-2</v>
      </c>
      <c r="AC419" s="5">
        <f t="shared" si="632"/>
        <v>1.9210348535370451E-3</v>
      </c>
      <c r="AD419" s="5">
        <f t="shared" si="633"/>
        <v>5.9474238342527123E-2</v>
      </c>
      <c r="AE419" s="5">
        <f t="shared" si="634"/>
        <v>5.5806307557915123E-2</v>
      </c>
      <c r="AF419" s="5">
        <f t="shared" si="635"/>
        <v>2.6182293796789147E-2</v>
      </c>
      <c r="AG419" s="5">
        <f t="shared" si="636"/>
        <v>8.1891879067608597E-3</v>
      </c>
      <c r="AH419" s="5">
        <f t="shared" si="637"/>
        <v>8.1192316596125503E-4</v>
      </c>
      <c r="AI419" s="5">
        <f t="shared" si="638"/>
        <v>2.2288088381771051E-3</v>
      </c>
      <c r="AJ419" s="5">
        <f t="shared" si="639"/>
        <v>3.0591495879139815E-3</v>
      </c>
      <c r="AK419" s="5">
        <f t="shared" si="640"/>
        <v>2.7992220301520081E-3</v>
      </c>
      <c r="AL419" s="5">
        <f t="shared" si="641"/>
        <v>1.9792813080218047E-4</v>
      </c>
      <c r="AM419" s="5">
        <f t="shared" si="642"/>
        <v>3.2652525169604971E-2</v>
      </c>
      <c r="AN419" s="5">
        <f t="shared" si="643"/>
        <v>3.063875911555073E-2</v>
      </c>
      <c r="AO419" s="5">
        <f t="shared" si="644"/>
        <v>1.4374593622770947E-2</v>
      </c>
      <c r="AP419" s="5">
        <f t="shared" si="645"/>
        <v>4.4960250302681151E-3</v>
      </c>
      <c r="AQ419" s="5">
        <f t="shared" si="646"/>
        <v>1.0546858716466152E-3</v>
      </c>
      <c r="AR419" s="5">
        <f t="shared" si="647"/>
        <v>1.5236995100996763E-4</v>
      </c>
      <c r="AS419" s="5">
        <f t="shared" si="648"/>
        <v>4.1827048139655401E-4</v>
      </c>
      <c r="AT419" s="5">
        <f t="shared" si="649"/>
        <v>5.740967771140791E-4</v>
      </c>
      <c r="AU419" s="5">
        <f t="shared" si="650"/>
        <v>5.253173471104494E-4</v>
      </c>
      <c r="AV419" s="5">
        <f t="shared" si="651"/>
        <v>3.6051192870613071E-4</v>
      </c>
      <c r="AW419" s="5">
        <f t="shared" si="652"/>
        <v>1.4161762608023712E-5</v>
      </c>
      <c r="AX419" s="5">
        <f t="shared" si="653"/>
        <v>1.4939064790417362E-2</v>
      </c>
      <c r="AY419" s="5">
        <f t="shared" si="654"/>
        <v>1.4017733855122248E-2</v>
      </c>
      <c r="AZ419" s="5">
        <f t="shared" si="655"/>
        <v>6.5766118960499794E-3</v>
      </c>
      <c r="BA419" s="5">
        <f t="shared" si="656"/>
        <v>2.0570050517574145E-3</v>
      </c>
      <c r="BB419" s="5">
        <f t="shared" si="657"/>
        <v>4.8253605159864613E-4</v>
      </c>
      <c r="BC419" s="5">
        <f t="shared" si="658"/>
        <v>9.0555359946630081E-5</v>
      </c>
      <c r="BD419" s="5">
        <f t="shared" si="659"/>
        <v>2.3828816715775924E-5</v>
      </c>
      <c r="BE419" s="5">
        <f t="shared" si="660"/>
        <v>6.5412442366446916E-5</v>
      </c>
      <c r="BF419" s="5">
        <f t="shared" si="661"/>
        <v>8.9781789573943879E-5</v>
      </c>
      <c r="BG419" s="5">
        <f t="shared" si="662"/>
        <v>8.2153276935120016E-5</v>
      </c>
      <c r="BH419" s="5">
        <f t="shared" si="663"/>
        <v>5.6379703583597623E-5</v>
      </c>
      <c r="BI419" s="5">
        <f t="shared" si="664"/>
        <v>3.0953564797515411E-5</v>
      </c>
      <c r="BJ419" s="8">
        <f t="shared" si="665"/>
        <v>0.72974480021028831</v>
      </c>
      <c r="BK419" s="8">
        <f t="shared" si="666"/>
        <v>0.15964737358145595</v>
      </c>
      <c r="BL419" s="8">
        <f t="shared" si="667"/>
        <v>9.8849655818844681E-2</v>
      </c>
      <c r="BM419" s="8">
        <f t="shared" si="668"/>
        <v>0.6894506829545749</v>
      </c>
      <c r="BN419" s="8">
        <f t="shared" si="669"/>
        <v>0.28824872539044449</v>
      </c>
    </row>
    <row r="420" spans="1:66" x14ac:dyDescent="0.25">
      <c r="A420" t="s">
        <v>122</v>
      </c>
      <c r="B420" t="s">
        <v>123</v>
      </c>
      <c r="C420" t="s">
        <v>133</v>
      </c>
      <c r="D420" s="15">
        <v>44222</v>
      </c>
      <c r="E420">
        <f>VLOOKUP(A420,home!$A$2:$E$405,3,FALSE)</f>
        <v>1.35943060498221</v>
      </c>
      <c r="F420">
        <f>VLOOKUP(B420,home!$B$2:$E$405,3,FALSE)</f>
        <v>1.1599999999999999</v>
      </c>
      <c r="G420">
        <f>VLOOKUP(C420,away!$B$2:$E$405,4,FALSE)</f>
        <v>1.41</v>
      </c>
      <c r="H420">
        <f>VLOOKUP(A420,away!$A$2:$E$405,3,FALSE)</f>
        <v>1.17437722419929</v>
      </c>
      <c r="I420">
        <f>VLOOKUP(C420,away!$B$2:$E$405,3,FALSE)</f>
        <v>0.62</v>
      </c>
      <c r="J420">
        <f>VLOOKUP(B420,home!$B$2:$E$405,4,FALSE)</f>
        <v>1.1399999999999999</v>
      </c>
      <c r="K420" s="3">
        <f t="shared" si="614"/>
        <v>2.2234846975089022</v>
      </c>
      <c r="L420" s="3">
        <f t="shared" si="615"/>
        <v>0.8300498220640582</v>
      </c>
      <c r="M420" s="5">
        <f t="shared" si="616"/>
        <v>4.7191828821165391E-2</v>
      </c>
      <c r="N420" s="5">
        <f t="shared" si="617"/>
        <v>0.10493030923132082</v>
      </c>
      <c r="O420" s="5">
        <f t="shared" si="618"/>
        <v>3.9171569115885825E-2</v>
      </c>
      <c r="P420" s="5">
        <f t="shared" si="619"/>
        <v>8.7097384506584455E-2</v>
      </c>
      <c r="Q420" s="5">
        <f t="shared" si="620"/>
        <v>0.1166554684403595</v>
      </c>
      <c r="R420" s="5">
        <f t="shared" si="621"/>
        <v>1.6257176987305492E-2</v>
      </c>
      <c r="S420" s="5">
        <f t="shared" si="622"/>
        <v>4.0186800222528886E-2</v>
      </c>
      <c r="T420" s="5">
        <f t="shared" si="623"/>
        <v>9.6829850821719757E-2</v>
      </c>
      <c r="U420" s="5">
        <f t="shared" si="624"/>
        <v>3.6147584255967639E-2</v>
      </c>
      <c r="V420" s="5">
        <f t="shared" si="625"/>
        <v>8.2409869074177022E-3</v>
      </c>
      <c r="W420" s="5">
        <f t="shared" si="626"/>
        <v>8.6460549652624008E-2</v>
      </c>
      <c r="X420" s="5">
        <f t="shared" si="627"/>
        <v>7.176656385472123E-2</v>
      </c>
      <c r="Y420" s="5">
        <f t="shared" si="628"/>
        <v>2.9784911778880107E-2</v>
      </c>
      <c r="Z420" s="5">
        <f t="shared" si="629"/>
        <v>4.498088955192275E-3</v>
      </c>
      <c r="AA420" s="5">
        <f t="shared" si="630"/>
        <v>1.000143195990383E-2</v>
      </c>
      <c r="AB420" s="5">
        <f t="shared" si="631"/>
        <v>1.1119015458011319E-2</v>
      </c>
      <c r="AC420" s="5">
        <f t="shared" si="632"/>
        <v>9.5059942488811059E-4</v>
      </c>
      <c r="AD420" s="5">
        <f t="shared" si="633"/>
        <v>4.8060927272704522E-2</v>
      </c>
      <c r="AE420" s="5">
        <f t="shared" si="634"/>
        <v>3.9892964130942031E-2</v>
      </c>
      <c r="AF420" s="5">
        <f t="shared" si="635"/>
        <v>1.6556573889248142E-2</v>
      </c>
      <c r="AG420" s="5">
        <f t="shared" si="636"/>
        <v>4.5809270702536174E-3</v>
      </c>
      <c r="AH420" s="5">
        <f t="shared" si="637"/>
        <v>9.3340948422141324E-4</v>
      </c>
      <c r="AI420" s="5">
        <f t="shared" si="638"/>
        <v>2.0754217046759895E-3</v>
      </c>
      <c r="AJ420" s="5">
        <f t="shared" si="639"/>
        <v>2.3073342006124519E-3</v>
      </c>
      <c r="AK420" s="5">
        <f t="shared" si="640"/>
        <v>1.7101074290335738E-3</v>
      </c>
      <c r="AL420" s="5">
        <f t="shared" si="641"/>
        <v>7.0177168962847812E-5</v>
      </c>
      <c r="AM420" s="5">
        <f t="shared" si="642"/>
        <v>2.1372547267789359E-2</v>
      </c>
      <c r="AN420" s="5">
        <f t="shared" si="643"/>
        <v>1.7740279056684231E-2</v>
      </c>
      <c r="AO420" s="5">
        <f t="shared" si="644"/>
        <v>7.362657737183741E-3</v>
      </c>
      <c r="AP420" s="5">
        <f t="shared" si="645"/>
        <v>2.0371242482226421E-3</v>
      </c>
      <c r="AQ420" s="5">
        <f t="shared" si="646"/>
        <v>4.2272865493989554E-4</v>
      </c>
      <c r="AR420" s="5">
        <f t="shared" si="647"/>
        <v>1.5495527525817774E-4</v>
      </c>
      <c r="AS420" s="5">
        <f t="shared" si="648"/>
        <v>3.4454068333483799E-4</v>
      </c>
      <c r="AT420" s="5">
        <f t="shared" si="649"/>
        <v>3.8304046853213645E-4</v>
      </c>
      <c r="AU420" s="5">
        <f t="shared" si="650"/>
        <v>2.8389487343594854E-4</v>
      </c>
      <c r="AV420" s="5">
        <f t="shared" si="651"/>
        <v>1.578089766965145E-4</v>
      </c>
      <c r="AW420" s="5">
        <f t="shared" si="652"/>
        <v>3.5977555280592768E-6</v>
      </c>
      <c r="AX420" s="5">
        <f t="shared" si="653"/>
        <v>7.9202552994525541E-3</v>
      </c>
      <c r="AY420" s="5">
        <f t="shared" si="654"/>
        <v>6.5742065020125071E-3</v>
      </c>
      <c r="AZ420" s="5">
        <f t="shared" si="655"/>
        <v>2.7284594686039277E-3</v>
      </c>
      <c r="BA420" s="5">
        <f t="shared" si="656"/>
        <v>7.5491909880789497E-4</v>
      </c>
      <c r="BB420" s="5">
        <f t="shared" si="657"/>
        <v>1.5665511590956307E-4</v>
      </c>
      <c r="BC420" s="5">
        <f t="shared" si="658"/>
        <v>2.6006310217231462E-5</v>
      </c>
      <c r="BD420" s="5">
        <f t="shared" si="659"/>
        <v>2.1436766442656255E-5</v>
      </c>
      <c r="BE420" s="5">
        <f t="shared" si="660"/>
        <v>4.7664322149318529E-5</v>
      </c>
      <c r="BF420" s="5">
        <f t="shared" si="661"/>
        <v>5.2990445458072196E-5</v>
      </c>
      <c r="BG420" s="5">
        <f t="shared" si="662"/>
        <v>3.9274481530067878E-5</v>
      </c>
      <c r="BH420" s="5">
        <f t="shared" si="663"/>
        <v>2.1831552171175484E-5</v>
      </c>
      <c r="BI420" s="5">
        <f t="shared" si="664"/>
        <v>9.7084244350951911E-6</v>
      </c>
      <c r="BJ420" s="8">
        <f t="shared" si="665"/>
        <v>0.68261488490259692</v>
      </c>
      <c r="BK420" s="8">
        <f t="shared" si="666"/>
        <v>0.19031198355355991</v>
      </c>
      <c r="BL420" s="8">
        <f t="shared" si="667"/>
        <v>0.12124019686506154</v>
      </c>
      <c r="BM420" s="8">
        <f t="shared" si="668"/>
        <v>0.58079080842730457</v>
      </c>
      <c r="BN420" s="8">
        <f t="shared" si="669"/>
        <v>0.41130373710262147</v>
      </c>
    </row>
    <row r="421" spans="1:66" x14ac:dyDescent="0.25">
      <c r="A421" t="s">
        <v>122</v>
      </c>
      <c r="B421" t="s">
        <v>126</v>
      </c>
      <c r="C421" t="s">
        <v>144</v>
      </c>
      <c r="D421" s="15">
        <v>44222</v>
      </c>
      <c r="E421">
        <f>VLOOKUP(A421,home!$A$2:$E$405,3,FALSE)</f>
        <v>1.35943060498221</v>
      </c>
      <c r="F421">
        <f>VLOOKUP(B421,home!$B$2:$E$405,3,FALSE)</f>
        <v>1.1000000000000001</v>
      </c>
      <c r="G421">
        <f>VLOOKUP(C421,away!$B$2:$E$405,4,FALSE)</f>
        <v>1.2</v>
      </c>
      <c r="H421">
        <f>VLOOKUP(A421,away!$A$2:$E$405,3,FALSE)</f>
        <v>1.17437722419929</v>
      </c>
      <c r="I421">
        <f>VLOOKUP(C421,away!$B$2:$E$405,3,FALSE)</f>
        <v>1.34</v>
      </c>
      <c r="J421">
        <f>VLOOKUP(B421,home!$B$2:$E$405,4,FALSE)</f>
        <v>0.92</v>
      </c>
      <c r="K421" s="3">
        <f t="shared" si="614"/>
        <v>1.7944483985765172</v>
      </c>
      <c r="L421" s="3">
        <f t="shared" si="615"/>
        <v>1.4477722419928849</v>
      </c>
      <c r="M421" s="5">
        <f t="shared" si="616"/>
        <v>3.9077022656608514E-2</v>
      </c>
      <c r="N421" s="5">
        <f t="shared" si="617"/>
        <v>7.0121700727289418E-2</v>
      </c>
      <c r="O421" s="5">
        <f t="shared" si="618"/>
        <v>5.6574628701964863E-2</v>
      </c>
      <c r="P421" s="5">
        <f t="shared" si="619"/>
        <v>0.10152025187430191</v>
      </c>
      <c r="Q421" s="5">
        <f t="shared" si="620"/>
        <v>6.2914886787773155E-2</v>
      </c>
      <c r="R421" s="5">
        <f t="shared" si="621"/>
        <v>4.095358851787935E-2</v>
      </c>
      <c r="S421" s="5">
        <f t="shared" si="622"/>
        <v>6.5936200098900971E-2</v>
      </c>
      <c r="T421" s="5">
        <f t="shared" si="623"/>
        <v>9.1086426699462875E-2</v>
      </c>
      <c r="U421" s="5">
        <f t="shared" si="624"/>
        <v>7.3489101331870241E-2</v>
      </c>
      <c r="V421" s="5">
        <f t="shared" si="625"/>
        <v>1.9033235693112112E-2</v>
      </c>
      <c r="W421" s="5">
        <f t="shared" si="626"/>
        <v>3.7632505947647485E-2</v>
      </c>
      <c r="X421" s="5">
        <f t="shared" si="627"/>
        <v>5.4483297507636176E-2</v>
      </c>
      <c r="Y421" s="5">
        <f t="shared" si="628"/>
        <v>3.9439702891897896E-2</v>
      </c>
      <c r="Z421" s="5">
        <f t="shared" si="629"/>
        <v>1.9763822888728102E-2</v>
      </c>
      <c r="AA421" s="5">
        <f t="shared" si="630"/>
        <v>3.5465160332428053E-2</v>
      </c>
      <c r="AB421" s="5">
        <f t="shared" si="631"/>
        <v>3.1820200081892472E-2</v>
      </c>
      <c r="AC421" s="5">
        <f t="shared" si="632"/>
        <v>3.0904652372820253E-3</v>
      </c>
      <c r="AD421" s="5">
        <f t="shared" si="633"/>
        <v>1.6882397508044315E-2</v>
      </c>
      <c r="AE421" s="5">
        <f t="shared" si="634"/>
        <v>2.444186649043641E-2</v>
      </c>
      <c r="AF421" s="5">
        <f t="shared" si="635"/>
        <v>1.7693127923674945E-2</v>
      </c>
      <c r="AG421" s="5">
        <f t="shared" si="636"/>
        <v>8.5385398273086048E-3</v>
      </c>
      <c r="AH421" s="5">
        <f t="shared" si="637"/>
        <v>7.1533785434910345E-3</v>
      </c>
      <c r="AI421" s="5">
        <f t="shared" si="638"/>
        <v>1.2836368671779105E-2</v>
      </c>
      <c r="AJ421" s="5">
        <f t="shared" si="639"/>
        <v>1.1517100603305895E-2</v>
      </c>
      <c r="AK421" s="5">
        <f t="shared" si="640"/>
        <v>6.8889475779489702E-3</v>
      </c>
      <c r="AL421" s="5">
        <f t="shared" si="641"/>
        <v>3.2115528560575871E-4</v>
      </c>
      <c r="AM421" s="5">
        <f t="shared" si="642"/>
        <v>6.0589182344884572E-3</v>
      </c>
      <c r="AN421" s="5">
        <f t="shared" si="643"/>
        <v>8.7719336363969256E-3</v>
      </c>
      <c r="AO421" s="5">
        <f t="shared" si="644"/>
        <v>6.3498810136895893E-3</v>
      </c>
      <c r="AP421" s="5">
        <f t="shared" si="645"/>
        <v>3.0643938238591457E-3</v>
      </c>
      <c r="AQ421" s="5">
        <f t="shared" si="646"/>
        <v>1.1091360791794247E-3</v>
      </c>
      <c r="AR421" s="5">
        <f t="shared" si="647"/>
        <v>2.0712925783467626E-3</v>
      </c>
      <c r="AS421" s="5">
        <f t="shared" si="648"/>
        <v>3.716827650197773E-3</v>
      </c>
      <c r="AT421" s="5">
        <f t="shared" si="649"/>
        <v>3.3348277123411573E-3</v>
      </c>
      <c r="AU421" s="5">
        <f t="shared" si="650"/>
        <v>1.9947254159797274E-3</v>
      </c>
      <c r="AV421" s="5">
        <f t="shared" si="651"/>
        <v>8.9485795707617427E-4</v>
      </c>
      <c r="AW421" s="5">
        <f t="shared" si="652"/>
        <v>2.3176283421908297E-5</v>
      </c>
      <c r="AX421" s="5">
        <f t="shared" si="653"/>
        <v>1.8120693538306468E-3</v>
      </c>
      <c r="AY421" s="5">
        <f t="shared" si="654"/>
        <v>2.6234637110419939E-3</v>
      </c>
      <c r="AZ421" s="5">
        <f t="shared" si="655"/>
        <v>1.8990889693611208E-3</v>
      </c>
      <c r="BA421" s="5">
        <f t="shared" si="656"/>
        <v>9.1648276497196981E-4</v>
      </c>
      <c r="BB421" s="5">
        <f t="shared" si="657"/>
        <v>3.3171457684782628E-4</v>
      </c>
      <c r="BC421" s="5">
        <f t="shared" si="658"/>
        <v>9.6049431324939715E-5</v>
      </c>
      <c r="BD421" s="5">
        <f t="shared" si="659"/>
        <v>4.9979331666271992E-4</v>
      </c>
      <c r="BE421" s="5">
        <f t="shared" si="660"/>
        <v>8.9685331670466388E-4</v>
      </c>
      <c r="BF421" s="5">
        <f t="shared" si="661"/>
        <v>8.046784989593611E-4</v>
      </c>
      <c r="BG421" s="5">
        <f t="shared" si="662"/>
        <v>4.8131801460886056E-4</v>
      </c>
      <c r="BH421" s="5">
        <f t="shared" si="663"/>
        <v>2.1592508513022454E-4</v>
      </c>
      <c r="BI421" s="5">
        <f t="shared" si="664"/>
        <v>7.7493284644885866E-5</v>
      </c>
      <c r="BJ421" s="8">
        <f t="shared" si="665"/>
        <v>0.45626758390616351</v>
      </c>
      <c r="BK421" s="8">
        <f t="shared" si="666"/>
        <v>0.23160179455685326</v>
      </c>
      <c r="BL421" s="8">
        <f t="shared" si="667"/>
        <v>0.2916870671932123</v>
      </c>
      <c r="BM421" s="8">
        <f t="shared" si="668"/>
        <v>0.62555790185151949</v>
      </c>
      <c r="BN421" s="8">
        <f t="shared" si="669"/>
        <v>0.37116207926581724</v>
      </c>
    </row>
    <row r="422" spans="1:66" x14ac:dyDescent="0.25">
      <c r="A422" t="s">
        <v>122</v>
      </c>
      <c r="B422" t="s">
        <v>401</v>
      </c>
      <c r="C422" t="s">
        <v>125</v>
      </c>
      <c r="D422" s="15">
        <v>44222</v>
      </c>
      <c r="E422">
        <f>VLOOKUP(A422,home!$A$2:$E$405,3,FALSE)</f>
        <v>1.35943060498221</v>
      </c>
      <c r="F422">
        <f>VLOOKUP(B422,home!$B$2:$E$405,3,FALSE)</f>
        <v>0.98</v>
      </c>
      <c r="G422">
        <f>VLOOKUP(C422,away!$B$2:$E$405,4,FALSE)</f>
        <v>1.23</v>
      </c>
      <c r="H422">
        <f>VLOOKUP(A422,away!$A$2:$E$405,3,FALSE)</f>
        <v>1.17437722419929</v>
      </c>
      <c r="I422">
        <f>VLOOKUP(C422,away!$B$2:$E$405,3,FALSE)</f>
        <v>0.98</v>
      </c>
      <c r="J422">
        <f>VLOOKUP(B422,home!$B$2:$E$405,4,FALSE)</f>
        <v>1.21</v>
      </c>
      <c r="K422" s="3">
        <f t="shared" si="614"/>
        <v>1.6386576512455557</v>
      </c>
      <c r="L422" s="3">
        <f t="shared" si="615"/>
        <v>1.3925765124555183</v>
      </c>
      <c r="M422" s="5">
        <f t="shared" si="616"/>
        <v>4.8256045500390185E-2</v>
      </c>
      <c r="N422" s="5">
        <f t="shared" si="617"/>
        <v>7.9075138178068036E-2</v>
      </c>
      <c r="O422" s="5">
        <f t="shared" si="618"/>
        <v>6.7200235547828169E-2</v>
      </c>
      <c r="P422" s="5">
        <f t="shared" si="619"/>
        <v>0.11011818014595219</v>
      </c>
      <c r="Q422" s="5">
        <f t="shared" si="620"/>
        <v>6.4788540099395386E-2</v>
      </c>
      <c r="R422" s="5">
        <f t="shared" si="621"/>
        <v>4.6790734827691957E-2</v>
      </c>
      <c r="S422" s="5">
        <f t="shared" si="622"/>
        <v>6.2821214797627478E-2</v>
      </c>
      <c r="T422" s="5">
        <f t="shared" si="623"/>
        <v>9.0222999218700542E-2</v>
      </c>
      <c r="U422" s="5">
        <f t="shared" si="624"/>
        <v>7.6673995632799308E-2</v>
      </c>
      <c r="V422" s="5">
        <f t="shared" si="625"/>
        <v>1.5928361989188521E-2</v>
      </c>
      <c r="W422" s="5">
        <f t="shared" si="626"/>
        <v>3.5388745648967913E-2</v>
      </c>
      <c r="X422" s="5">
        <f t="shared" si="627"/>
        <v>4.9281535996015133E-2</v>
      </c>
      <c r="Y422" s="5">
        <f t="shared" si="628"/>
        <v>3.4314154762890924E-2</v>
      </c>
      <c r="Z422" s="5">
        <f t="shared" si="629"/>
        <v>2.1719892773859408E-2</v>
      </c>
      <c r="AA422" s="5">
        <f t="shared" si="630"/>
        <v>3.5591468478117769E-2</v>
      </c>
      <c r="AB422" s="5">
        <f t="shared" si="631"/>
        <v>2.9161116070366359E-2</v>
      </c>
      <c r="AC422" s="5">
        <f t="shared" si="632"/>
        <v>2.2717389820893258E-3</v>
      </c>
      <c r="AD422" s="5">
        <f t="shared" si="633"/>
        <v>1.4497509706416046E-2</v>
      </c>
      <c r="AE422" s="5">
        <f t="shared" si="634"/>
        <v>2.0188891506250882E-2</v>
      </c>
      <c r="AF422" s="5">
        <f t="shared" si="635"/>
        <v>1.4057288062058845E-2</v>
      </c>
      <c r="AG422" s="5">
        <f t="shared" si="636"/>
        <v>6.5252830613481668E-3</v>
      </c>
      <c r="AH422" s="5">
        <f t="shared" si="637"/>
        <v>7.5616531324822411E-3</v>
      </c>
      <c r="AI422" s="5">
        <f t="shared" si="638"/>
        <v>1.2390960761606947E-2</v>
      </c>
      <c r="AJ422" s="5">
        <f t="shared" si="639"/>
        <v>1.0152271329145346E-2</v>
      </c>
      <c r="AK422" s="5">
        <f t="shared" si="640"/>
        <v>5.5453656970083009E-3</v>
      </c>
      <c r="AL422" s="5">
        <f t="shared" si="641"/>
        <v>2.0736035029830316E-4</v>
      </c>
      <c r="AM422" s="5">
        <f t="shared" si="642"/>
        <v>4.7512910408850709E-3</v>
      </c>
      <c r="AN422" s="5">
        <f t="shared" si="643"/>
        <v>6.6165363073768819E-3</v>
      </c>
      <c r="AO422" s="5">
        <f t="shared" si="644"/>
        <v>4.6070165277311064E-3</v>
      </c>
      <c r="AP422" s="5">
        <f t="shared" si="645"/>
        <v>2.1385410030042387E-3</v>
      </c>
      <c r="AQ422" s="5">
        <f t="shared" si="646"/>
        <v>7.4452049292669266E-4</v>
      </c>
      <c r="AR422" s="5">
        <f t="shared" si="647"/>
        <v>2.1060361095260904E-3</v>
      </c>
      <c r="AS422" s="5">
        <f t="shared" si="648"/>
        <v>3.4510721846743508E-3</v>
      </c>
      <c r="AT422" s="5">
        <f t="shared" si="649"/>
        <v>2.8275629202086715E-3</v>
      </c>
      <c r="AU422" s="5">
        <f t="shared" si="650"/>
        <v>1.5444692045260551E-3</v>
      </c>
      <c r="AV422" s="5">
        <f t="shared" si="651"/>
        <v>6.3271406977743973E-4</v>
      </c>
      <c r="AW422" s="5">
        <f t="shared" si="652"/>
        <v>1.3144089669374912E-5</v>
      </c>
      <c r="AX422" s="5">
        <f t="shared" si="653"/>
        <v>1.2976232362401292E-3</v>
      </c>
      <c r="AY422" s="5">
        <f t="shared" si="654"/>
        <v>1.8070396408045224E-3</v>
      </c>
      <c r="AZ422" s="5">
        <f t="shared" si="655"/>
        <v>1.2582204804302171E-3</v>
      </c>
      <c r="BA422" s="5">
        <f t="shared" si="656"/>
        <v>5.8405609617920621E-4</v>
      </c>
      <c r="BB422" s="5">
        <f t="shared" si="657"/>
        <v>2.0333570037390608E-4</v>
      </c>
      <c r="BC422" s="5">
        <f t="shared" si="658"/>
        <v>5.6632104096878797E-5</v>
      </c>
      <c r="BD422" s="5">
        <f t="shared" si="659"/>
        <v>4.8880273675153921E-4</v>
      </c>
      <c r="BE422" s="5">
        <f t="shared" si="660"/>
        <v>8.0098034452767686E-4</v>
      </c>
      <c r="BF422" s="5">
        <f t="shared" si="661"/>
        <v>6.5626628502878971E-4</v>
      </c>
      <c r="BG422" s="5">
        <f t="shared" si="662"/>
        <v>3.5846525640564095E-4</v>
      </c>
      <c r="BH422" s="5">
        <f t="shared" si="663"/>
        <v>1.4685045877870097E-4</v>
      </c>
      <c r="BI422" s="5">
        <f t="shared" si="664"/>
        <v>4.8127525573327672E-5</v>
      </c>
      <c r="BJ422" s="8">
        <f t="shared" si="665"/>
        <v>0.43240489887016076</v>
      </c>
      <c r="BK422" s="8">
        <f t="shared" si="666"/>
        <v>0.24140994140635053</v>
      </c>
      <c r="BL422" s="8">
        <f t="shared" si="667"/>
        <v>0.3041291485728248</v>
      </c>
      <c r="BM422" s="8">
        <f t="shared" si="668"/>
        <v>0.58164111177273425</v>
      </c>
      <c r="BN422" s="8">
        <f t="shared" si="669"/>
        <v>0.41622887429932592</v>
      </c>
    </row>
    <row r="423" spans="1:66" x14ac:dyDescent="0.25">
      <c r="A423" t="s">
        <v>122</v>
      </c>
      <c r="B423" t="s">
        <v>139</v>
      </c>
      <c r="C423" t="s">
        <v>362</v>
      </c>
      <c r="D423" s="15">
        <v>44222</v>
      </c>
      <c r="E423">
        <f>VLOOKUP(A423,home!$A$2:$E$405,3,FALSE)</f>
        <v>1.35943060498221</v>
      </c>
      <c r="F423">
        <f>VLOOKUP(B423,home!$B$2:$E$405,3,FALSE)</f>
        <v>1.1000000000000001</v>
      </c>
      <c r="G423">
        <f>VLOOKUP(C423,away!$B$2:$E$405,4,FALSE)</f>
        <v>0.6</v>
      </c>
      <c r="H423">
        <f>VLOOKUP(A423,away!$A$2:$E$405,3,FALSE)</f>
        <v>1.17437722419929</v>
      </c>
      <c r="I423">
        <f>VLOOKUP(C423,away!$B$2:$E$405,3,FALSE)</f>
        <v>0.6</v>
      </c>
      <c r="J423">
        <f>VLOOKUP(B423,home!$B$2:$E$405,4,FALSE)</f>
        <v>0.85</v>
      </c>
      <c r="K423" s="3">
        <f t="shared" si="614"/>
        <v>0.89722419928825858</v>
      </c>
      <c r="L423" s="3">
        <f t="shared" si="615"/>
        <v>0.59893238434163787</v>
      </c>
      <c r="M423" s="5">
        <f t="shared" si="616"/>
        <v>0.22398939239454449</v>
      </c>
      <c r="N423" s="5">
        <f t="shared" si="617"/>
        <v>0.20096870324025873</v>
      </c>
      <c r="O423" s="5">
        <f t="shared" si="618"/>
        <v>0.13415450085409927</v>
      </c>
      <c r="P423" s="5">
        <f t="shared" si="619"/>
        <v>0.12036666460973522</v>
      </c>
      <c r="Q423" s="5">
        <f t="shared" si="620"/>
        <v>9.0156991923370386E-2</v>
      </c>
      <c r="R423" s="5">
        <f t="shared" si="621"/>
        <v>4.0174737533353981E-2</v>
      </c>
      <c r="S423" s="5">
        <f t="shared" si="622"/>
        <v>1.6170558117047418E-2</v>
      </c>
      <c r="T423" s="5">
        <f t="shared" si="623"/>
        <v>5.3997942137734019E-2</v>
      </c>
      <c r="U423" s="5">
        <f t="shared" si="624"/>
        <v>3.6045746714979475E-2</v>
      </c>
      <c r="V423" s="5">
        <f t="shared" si="625"/>
        <v>9.655200010535484E-4</v>
      </c>
      <c r="W423" s="5">
        <f t="shared" si="626"/>
        <v>2.6963678296228002E-2</v>
      </c>
      <c r="X423" s="5">
        <f t="shared" si="627"/>
        <v>1.6149420132580711E-2</v>
      </c>
      <c r="Y423" s="5">
        <f t="shared" si="628"/>
        <v>4.8362053528707072E-3</v>
      </c>
      <c r="Z423" s="5">
        <f t="shared" si="629"/>
        <v>8.0206504470503974E-3</v>
      </c>
      <c r="AA423" s="5">
        <f t="shared" si="630"/>
        <v>7.1963216751258063E-3</v>
      </c>
      <c r="AB423" s="5">
        <f t="shared" si="631"/>
        <v>3.2283569763927452E-3</v>
      </c>
      <c r="AC423" s="5">
        <f t="shared" si="632"/>
        <v>3.2427992710502729E-5</v>
      </c>
      <c r="AD423" s="5">
        <f t="shared" si="633"/>
        <v>6.0481161672998407E-3</v>
      </c>
      <c r="AE423" s="5">
        <f t="shared" si="634"/>
        <v>3.6224126368561019E-3</v>
      </c>
      <c r="AF423" s="5">
        <f t="shared" si="635"/>
        <v>1.0847901188307525E-3</v>
      </c>
      <c r="AG423" s="5">
        <f t="shared" si="636"/>
        <v>2.1657197746051708E-4</v>
      </c>
      <c r="AH423" s="5">
        <f t="shared" si="637"/>
        <v>1.2009568240556794E-3</v>
      </c>
      <c r="AI423" s="5">
        <f t="shared" si="638"/>
        <v>1.0775275248431269E-3</v>
      </c>
      <c r="AJ423" s="5">
        <f t="shared" si="639"/>
        <v>4.8339188534421684E-4</v>
      </c>
      <c r="AK423" s="5">
        <f t="shared" si="640"/>
        <v>1.4457029909013559E-4</v>
      </c>
      <c r="AL423" s="5">
        <f t="shared" si="641"/>
        <v>6.9704181627970534E-7</v>
      </c>
      <c r="AM423" s="5">
        <f t="shared" si="642"/>
        <v>1.0853032370815943E-3</v>
      </c>
      <c r="AN423" s="5">
        <f t="shared" si="643"/>
        <v>6.5002325551897719E-4</v>
      </c>
      <c r="AO423" s="5">
        <f t="shared" si="644"/>
        <v>1.9465998915274739E-4</v>
      </c>
      <c r="AP423" s="5">
        <f t="shared" si="645"/>
        <v>3.8862723813057452E-5</v>
      </c>
      <c r="AQ423" s="5">
        <f t="shared" si="646"/>
        <v>5.8190359588412612E-6</v>
      </c>
      <c r="AR423" s="5">
        <f t="shared" si="647"/>
        <v>1.4385838682460584E-4</v>
      </c>
      <c r="AS423" s="5">
        <f t="shared" si="648"/>
        <v>1.2907322592960754E-4</v>
      </c>
      <c r="AT423" s="5">
        <f t="shared" si="649"/>
        <v>5.7903810892122307E-5</v>
      </c>
      <c r="AU423" s="5">
        <f t="shared" si="650"/>
        <v>1.7317566787807731E-5</v>
      </c>
      <c r="AV423" s="5">
        <f t="shared" si="651"/>
        <v>3.884434998702932E-6</v>
      </c>
      <c r="AW423" s="5">
        <f t="shared" si="652"/>
        <v>1.0404832818961973E-8</v>
      </c>
      <c r="AX423" s="5">
        <f t="shared" si="653"/>
        <v>1.6229338797924803E-4</v>
      </c>
      <c r="AY423" s="5">
        <f t="shared" si="654"/>
        <v>9.7202765825293543E-5</v>
      </c>
      <c r="AZ423" s="5">
        <f t="shared" si="655"/>
        <v>2.910894215017247E-5</v>
      </c>
      <c r="BA423" s="5">
        <f t="shared" si="656"/>
        <v>5.8114293758885336E-6</v>
      </c>
      <c r="BB423" s="5">
        <f t="shared" si="657"/>
        <v>8.7016331313348874E-7</v>
      </c>
      <c r="BC423" s="5">
        <f t="shared" si="658"/>
        <v>1.0423379758033198E-7</v>
      </c>
      <c r="BD423" s="5">
        <f t="shared" si="659"/>
        <v>1.4360241104733798E-5</v>
      </c>
      <c r="BE423" s="5">
        <f t="shared" si="660"/>
        <v>1.288435582678112E-5</v>
      </c>
      <c r="BF423" s="5">
        <f t="shared" si="661"/>
        <v>5.780077920014349E-6</v>
      </c>
      <c r="BG423" s="5">
        <f t="shared" si="662"/>
        <v>1.7286752612028729E-6</v>
      </c>
      <c r="BH423" s="5">
        <f t="shared" si="663"/>
        <v>3.8775231926554214E-7</v>
      </c>
      <c r="BI423" s="5">
        <f t="shared" si="664"/>
        <v>6.958015283503826E-8</v>
      </c>
      <c r="BJ423" s="8">
        <f t="shared" si="665"/>
        <v>0.40631489114745628</v>
      </c>
      <c r="BK423" s="8">
        <f t="shared" si="666"/>
        <v>0.36162246292273281</v>
      </c>
      <c r="BL423" s="8">
        <f t="shared" si="667"/>
        <v>0.22409335839530212</v>
      </c>
      <c r="BM423" s="8">
        <f t="shared" si="668"/>
        <v>0.19014317999618699</v>
      </c>
      <c r="BN423" s="8">
        <f t="shared" si="669"/>
        <v>0.8098109905553621</v>
      </c>
    </row>
    <row r="424" spans="1:66" x14ac:dyDescent="0.25">
      <c r="A424" t="s">
        <v>122</v>
      </c>
      <c r="B424" t="s">
        <v>140</v>
      </c>
      <c r="C424" t="s">
        <v>130</v>
      </c>
      <c r="D424" s="15">
        <v>44222</v>
      </c>
      <c r="E424">
        <f>VLOOKUP(A424,home!$A$2:$E$405,3,FALSE)</f>
        <v>1.35943060498221</v>
      </c>
      <c r="F424">
        <f>VLOOKUP(B424,home!$B$2:$E$405,3,FALSE)</f>
        <v>1.23</v>
      </c>
      <c r="G424">
        <f>VLOOKUP(C424,away!$B$2:$E$405,4,FALSE)</f>
        <v>0.74</v>
      </c>
      <c r="H424">
        <f>VLOOKUP(A424,away!$A$2:$E$405,3,FALSE)</f>
        <v>1.17437722419929</v>
      </c>
      <c r="I424">
        <f>VLOOKUP(C424,away!$B$2:$E$405,3,FALSE)</f>
        <v>1.1599999999999999</v>
      </c>
      <c r="J424">
        <f>VLOOKUP(B424,home!$B$2:$E$405,4,FALSE)</f>
        <v>0.64</v>
      </c>
      <c r="K424" s="3">
        <f t="shared" si="614"/>
        <v>1.2373537366548075</v>
      </c>
      <c r="L424" s="3">
        <f t="shared" si="615"/>
        <v>0.87185765124555292</v>
      </c>
      <c r="M424" s="5">
        <f t="shared" si="616"/>
        <v>0.12133361387005265</v>
      </c>
      <c r="N424" s="5">
        <f t="shared" si="617"/>
        <v>0.15013260050394123</v>
      </c>
      <c r="O424" s="5">
        <f t="shared" si="618"/>
        <v>0.10578563960587893</v>
      </c>
      <c r="P424" s="5">
        <f t="shared" si="619"/>
        <v>0.13089425645075309</v>
      </c>
      <c r="Q424" s="5">
        <f t="shared" si="620"/>
        <v>9.2883567113627594E-2</v>
      </c>
      <c r="R424" s="5">
        <f t="shared" si="621"/>
        <v>4.6115009641145073E-2</v>
      </c>
      <c r="S424" s="5">
        <f t="shared" si="622"/>
        <v>3.5302060627125889E-2</v>
      </c>
      <c r="T424" s="5">
        <f t="shared" si="623"/>
        <v>8.0981248662996011E-2</v>
      </c>
      <c r="U424" s="5">
        <f t="shared" si="624"/>
        <v>5.7060579495343322E-2</v>
      </c>
      <c r="V424" s="5">
        <f t="shared" si="625"/>
        <v>4.2315259094152791E-3</v>
      </c>
      <c r="W424" s="5">
        <f t="shared" si="626"/>
        <v>3.8309942947291571E-2</v>
      </c>
      <c r="X424" s="5">
        <f t="shared" si="627"/>
        <v>3.3400816877376754E-2</v>
      </c>
      <c r="Y424" s="5">
        <f t="shared" si="628"/>
        <v>1.456037887619626E-2</v>
      </c>
      <c r="Z424" s="5">
        <f t="shared" si="629"/>
        <v>1.3401907997631591E-2</v>
      </c>
      <c r="AA424" s="5">
        <f t="shared" si="630"/>
        <v>1.6582900939173396E-2</v>
      </c>
      <c r="AB424" s="5">
        <f t="shared" si="631"/>
        <v>1.0259457220831365E-2</v>
      </c>
      <c r="AC424" s="5">
        <f t="shared" si="632"/>
        <v>2.8530966187892794E-4</v>
      </c>
      <c r="AD424" s="5">
        <f t="shared" si="633"/>
        <v>1.1850737764215934E-2</v>
      </c>
      <c r="AE424" s="5">
        <f t="shared" si="634"/>
        <v>1.0332156392636276E-2</v>
      </c>
      <c r="AF424" s="5">
        <f t="shared" si="635"/>
        <v>4.5040848023927948E-3</v>
      </c>
      <c r="AG424" s="5">
        <f t="shared" si="636"/>
        <v>1.3089735989416575E-3</v>
      </c>
      <c r="AH424" s="5">
        <f t="shared" si="637"/>
        <v>2.9211390072560171E-3</v>
      </c>
      <c r="AI424" s="5">
        <f t="shared" si="638"/>
        <v>3.6144822659163476E-3</v>
      </c>
      <c r="AJ424" s="5">
        <f t="shared" si="639"/>
        <v>2.236196568902065E-3</v>
      </c>
      <c r="AK424" s="5">
        <f t="shared" si="640"/>
        <v>9.2232206014187677E-4</v>
      </c>
      <c r="AL424" s="5">
        <f t="shared" si="641"/>
        <v>1.2311640561486843E-5</v>
      </c>
      <c r="AM424" s="5">
        <f t="shared" si="642"/>
        <v>2.9327109309337652E-3</v>
      </c>
      <c r="AN424" s="5">
        <f t="shared" si="643"/>
        <v>2.5569064640260709E-3</v>
      </c>
      <c r="AO424" s="5">
        <f t="shared" si="644"/>
        <v>1.1146292320901711E-3</v>
      </c>
      <c r="AP424" s="5">
        <f t="shared" si="645"/>
        <v>3.2393267476659029E-4</v>
      </c>
      <c r="AQ424" s="5">
        <f t="shared" si="646"/>
        <v>7.0605795245922247E-5</v>
      </c>
      <c r="AR424" s="5">
        <f t="shared" si="647"/>
        <v>5.0936347876559963E-4</v>
      </c>
      <c r="AS424" s="5">
        <f t="shared" si="648"/>
        <v>6.3026280376610633E-4</v>
      </c>
      <c r="AT424" s="5">
        <f t="shared" si="649"/>
        <v>3.8992901765726385E-4</v>
      </c>
      <c r="AU424" s="5">
        <f t="shared" si="650"/>
        <v>1.6082670900945131E-4</v>
      </c>
      <c r="AV424" s="5">
        <f t="shared" si="651"/>
        <v>4.9749882336685012E-5</v>
      </c>
      <c r="AW424" s="5">
        <f t="shared" si="652"/>
        <v>3.6893757119172649E-7</v>
      </c>
      <c r="AX424" s="5">
        <f t="shared" si="653"/>
        <v>6.0480013815321549E-4</v>
      </c>
      <c r="AY424" s="5">
        <f t="shared" si="654"/>
        <v>5.2729962792324829E-4</v>
      </c>
      <c r="AZ424" s="5">
        <f t="shared" si="655"/>
        <v>2.2986510755190862E-4</v>
      </c>
      <c r="BA424" s="5">
        <f t="shared" si="656"/>
        <v>6.6803217591171159E-5</v>
      </c>
      <c r="BB424" s="5">
        <f t="shared" si="657"/>
        <v>1.456072409617102E-5</v>
      </c>
      <c r="BC424" s="5">
        <f t="shared" si="658"/>
        <v>2.5389757421844394E-6</v>
      </c>
      <c r="BD424" s="5">
        <f t="shared" si="659"/>
        <v>7.4015407704473266E-5</v>
      </c>
      <c r="BE424" s="5">
        <f t="shared" si="660"/>
        <v>9.1583241293159018E-5</v>
      </c>
      <c r="BF424" s="5">
        <f t="shared" si="661"/>
        <v>5.6660432914524612E-5</v>
      </c>
      <c r="BG424" s="5">
        <f t="shared" si="662"/>
        <v>2.3369666129088697E-5</v>
      </c>
      <c r="BH424" s="5">
        <f t="shared" si="663"/>
        <v>7.2291359273008004E-6</v>
      </c>
      <c r="BI424" s="5">
        <f t="shared" si="664"/>
        <v>1.7889996704862325E-6</v>
      </c>
      <c r="BJ424" s="8">
        <f t="shared" si="665"/>
        <v>0.44670916042773651</v>
      </c>
      <c r="BK424" s="8">
        <f t="shared" si="666"/>
        <v>0.29258637778771057</v>
      </c>
      <c r="BL424" s="8">
        <f t="shared" si="667"/>
        <v>0.24749250557976252</v>
      </c>
      <c r="BM424" s="8">
        <f t="shared" si="668"/>
        <v>0.3525183339170907</v>
      </c>
      <c r="BN424" s="8">
        <f t="shared" si="669"/>
        <v>0.64714468718539864</v>
      </c>
    </row>
    <row r="425" spans="1:66" x14ac:dyDescent="0.25">
      <c r="A425" t="s">
        <v>122</v>
      </c>
      <c r="B425" t="s">
        <v>124</v>
      </c>
      <c r="C425" t="s">
        <v>132</v>
      </c>
      <c r="D425" s="15">
        <v>44222</v>
      </c>
      <c r="E425">
        <f>VLOOKUP(A425,home!$A$2:$E$405,3,FALSE)</f>
        <v>1.35943060498221</v>
      </c>
      <c r="F425">
        <f>VLOOKUP(B425,home!$B$2:$E$405,3,FALSE)</f>
        <v>0.8</v>
      </c>
      <c r="G425">
        <f>VLOOKUP(C425,away!$B$2:$E$405,4,FALSE)</f>
        <v>1.23</v>
      </c>
      <c r="H425">
        <f>VLOOKUP(A425,away!$A$2:$E$405,3,FALSE)</f>
        <v>1.17437722419929</v>
      </c>
      <c r="I425">
        <f>VLOOKUP(C425,away!$B$2:$E$405,3,FALSE)</f>
        <v>1.1000000000000001</v>
      </c>
      <c r="J425">
        <f>VLOOKUP(B425,home!$B$2:$E$405,4,FALSE)</f>
        <v>1.28</v>
      </c>
      <c r="K425" s="3">
        <f t="shared" si="614"/>
        <v>1.3376797153024946</v>
      </c>
      <c r="L425" s="3">
        <f t="shared" si="615"/>
        <v>1.6535231316726005</v>
      </c>
      <c r="M425" s="5">
        <f t="shared" si="616"/>
        <v>5.0226984996820628E-2</v>
      </c>
      <c r="N425" s="5">
        <f t="shared" si="617"/>
        <v>6.7187618991049691E-2</v>
      </c>
      <c r="O425" s="5">
        <f t="shared" si="618"/>
        <v>8.3051481526415546E-2</v>
      </c>
      <c r="P425" s="5">
        <f t="shared" si="619"/>
        <v>0.11109628216370596</v>
      </c>
      <c r="Q425" s="5">
        <f t="shared" si="620"/>
        <v>4.4937757521899921E-2</v>
      </c>
      <c r="R425" s="5">
        <f t="shared" si="621"/>
        <v>6.8663772911803894E-2</v>
      </c>
      <c r="S425" s="5">
        <f t="shared" si="622"/>
        <v>6.1433032021427574E-2</v>
      </c>
      <c r="T425" s="5">
        <f t="shared" si="623"/>
        <v>7.4305621547955905E-2</v>
      </c>
      <c r="U425" s="5">
        <f t="shared" si="624"/>
        <v>9.185013620025699E-2</v>
      </c>
      <c r="V425" s="5">
        <f t="shared" si="625"/>
        <v>1.509808469171728E-2</v>
      </c>
      <c r="W425" s="5">
        <f t="shared" si="626"/>
        <v>2.0037442229409206E-2</v>
      </c>
      <c r="X425" s="5">
        <f t="shared" si="627"/>
        <v>3.3132374225881521E-2</v>
      </c>
      <c r="Y425" s="5">
        <f t="shared" si="628"/>
        <v>2.7392573594864088E-2</v>
      </c>
      <c r="Z425" s="5">
        <f t="shared" si="629"/>
        <v>3.7845712272527414E-2</v>
      </c>
      <c r="AA425" s="5">
        <f t="shared" si="630"/>
        <v>5.0625441618134599E-2</v>
      </c>
      <c r="AB425" s="5">
        <f t="shared" si="631"/>
        <v>3.3860313165404679E-2</v>
      </c>
      <c r="AC425" s="5">
        <f t="shared" si="632"/>
        <v>2.0872010796944228E-3</v>
      </c>
      <c r="AD425" s="5">
        <f t="shared" si="633"/>
        <v>6.7009200042065717E-3</v>
      </c>
      <c r="AE425" s="5">
        <f t="shared" si="634"/>
        <v>1.1080126230443224E-2</v>
      </c>
      <c r="AF425" s="5">
        <f t="shared" si="635"/>
        <v>9.1606225119451046E-3</v>
      </c>
      <c r="AG425" s="5">
        <f t="shared" si="636"/>
        <v>5.0491004080073301E-3</v>
      </c>
      <c r="AH425" s="5">
        <f t="shared" si="637"/>
        <v>1.5644690169312435E-2</v>
      </c>
      <c r="AI425" s="5">
        <f t="shared" si="638"/>
        <v>2.0927584691681593E-2</v>
      </c>
      <c r="AJ425" s="5">
        <f t="shared" si="639"/>
        <v>1.3997202766168742E-2</v>
      </c>
      <c r="AK425" s="5">
        <f t="shared" si="640"/>
        <v>6.2412580704266302E-3</v>
      </c>
      <c r="AL425" s="5">
        <f t="shared" si="641"/>
        <v>1.8466589630797162E-4</v>
      </c>
      <c r="AM425" s="5">
        <f t="shared" si="642"/>
        <v>1.7927369526983664E-3</v>
      </c>
      <c r="AN425" s="5">
        <f t="shared" si="643"/>
        <v>2.9643320202909973E-3</v>
      </c>
      <c r="AO425" s="5">
        <f t="shared" si="644"/>
        <v>2.4507957827544689E-3</v>
      </c>
      <c r="AP425" s="5">
        <f t="shared" si="645"/>
        <v>1.3508158392633903E-3</v>
      </c>
      <c r="AQ425" s="5">
        <f t="shared" si="646"/>
        <v>5.584013092129386E-4</v>
      </c>
      <c r="AR425" s="5">
        <f t="shared" si="647"/>
        <v>5.1737714165618065E-3</v>
      </c>
      <c r="AS425" s="5">
        <f t="shared" si="648"/>
        <v>6.9208490755465818E-3</v>
      </c>
      <c r="AT425" s="5">
        <f t="shared" si="649"/>
        <v>4.628939710514343E-3</v>
      </c>
      <c r="AU425" s="5">
        <f t="shared" si="650"/>
        <v>2.0640129180377457E-3</v>
      </c>
      <c r="AV425" s="5">
        <f t="shared" si="651"/>
        <v>6.902470531453507E-4</v>
      </c>
      <c r="AW425" s="5">
        <f t="shared" si="652"/>
        <v>1.1346100177658347E-5</v>
      </c>
      <c r="AX425" s="5">
        <f t="shared" si="653"/>
        <v>3.996846427496361E-4</v>
      </c>
      <c r="AY425" s="5">
        <f t="shared" si="654"/>
        <v>6.6088780216082277E-4</v>
      </c>
      <c r="AZ425" s="5">
        <f t="shared" si="655"/>
        <v>5.4639663415659301E-4</v>
      </c>
      <c r="BA425" s="5">
        <f t="shared" si="656"/>
        <v>3.0115982454865923E-4</v>
      </c>
      <c r="BB425" s="5">
        <f t="shared" si="657"/>
        <v>1.2449368405541755E-4</v>
      </c>
      <c r="BC425" s="5">
        <f t="shared" si="658"/>
        <v>4.1170637266554644E-5</v>
      </c>
      <c r="BD425" s="5">
        <f t="shared" si="659"/>
        <v>1.4258251192119102E-3</v>
      </c>
      <c r="BE425" s="5">
        <f t="shared" si="660"/>
        <v>1.9072973395385336E-3</v>
      </c>
      <c r="BF425" s="5">
        <f t="shared" si="661"/>
        <v>1.2756764810755558E-3</v>
      </c>
      <c r="BG425" s="5">
        <f t="shared" si="662"/>
        <v>5.6881551734107912E-4</v>
      </c>
      <c r="BH425" s="5">
        <f t="shared" si="663"/>
        <v>1.9022324482411397E-4</v>
      </c>
      <c r="BI425" s="5">
        <f t="shared" si="664"/>
        <v>5.0891555196047472E-5</v>
      </c>
      <c r="BJ425" s="8">
        <f t="shared" si="665"/>
        <v>0.31017503239482047</v>
      </c>
      <c r="BK425" s="8">
        <f t="shared" si="666"/>
        <v>0.24078713865183465</v>
      </c>
      <c r="BL425" s="8">
        <f t="shared" si="667"/>
        <v>0.40975843055059818</v>
      </c>
      <c r="BM425" s="8">
        <f t="shared" si="668"/>
        <v>0.57275287405610176</v>
      </c>
      <c r="BN425" s="8">
        <f t="shared" si="669"/>
        <v>0.42516389811169564</v>
      </c>
    </row>
    <row r="426" spans="1:66" x14ac:dyDescent="0.25">
      <c r="A426" t="s">
        <v>122</v>
      </c>
      <c r="B426" t="s">
        <v>134</v>
      </c>
      <c r="C426" t="s">
        <v>127</v>
      </c>
      <c r="D426" s="15">
        <v>44222</v>
      </c>
      <c r="E426">
        <f>VLOOKUP(A426,home!$A$2:$E$405,3,FALSE)</f>
        <v>1.35943060498221</v>
      </c>
      <c r="F426">
        <f>VLOOKUP(B426,home!$B$2:$E$405,3,FALSE)</f>
        <v>0.68</v>
      </c>
      <c r="G426">
        <f>VLOOKUP(C426,away!$B$2:$E$405,4,FALSE)</f>
        <v>0.94</v>
      </c>
      <c r="H426">
        <f>VLOOKUP(A426,away!$A$2:$E$405,3,FALSE)</f>
        <v>1.17437722419929</v>
      </c>
      <c r="I426">
        <f>VLOOKUP(C426,away!$B$2:$E$405,3,FALSE)</f>
        <v>0.67</v>
      </c>
      <c r="J426">
        <f>VLOOKUP(B426,home!$B$2:$E$405,4,FALSE)</f>
        <v>1.24</v>
      </c>
      <c r="K426" s="3">
        <f t="shared" si="614"/>
        <v>0.86894804270462866</v>
      </c>
      <c r="L426" s="3">
        <f t="shared" si="615"/>
        <v>0.97567259786477012</v>
      </c>
      <c r="M426" s="5">
        <f t="shared" si="616"/>
        <v>0.15808528065783373</v>
      </c>
      <c r="N426" s="5">
        <f t="shared" si="617"/>
        <v>0.13736789520803649</v>
      </c>
      <c r="O426" s="5">
        <f t="shared" si="618"/>
        <v>0.15423947646360991</v>
      </c>
      <c r="P426" s="5">
        <f t="shared" si="619"/>
        <v>0.13402609118084047</v>
      </c>
      <c r="Q426" s="5">
        <f t="shared" si="620"/>
        <v>5.968278183573892E-2</v>
      </c>
      <c r="R426" s="5">
        <f t="shared" si="621"/>
        <v>7.524361534727618E-2</v>
      </c>
      <c r="S426" s="5">
        <f t="shared" si="622"/>
        <v>2.8407124690019058E-2</v>
      </c>
      <c r="T426" s="5">
        <f t="shared" si="623"/>
        <v>5.8230854801471707E-2</v>
      </c>
      <c r="U426" s="5">
        <f t="shared" si="624"/>
        <v>6.5382792282035584E-2</v>
      </c>
      <c r="V426" s="5">
        <f t="shared" si="625"/>
        <v>2.6759789034591247E-3</v>
      </c>
      <c r="W426" s="5">
        <f t="shared" si="626"/>
        <v>1.7287078819777573E-2</v>
      </c>
      <c r="X426" s="5">
        <f t="shared" si="627"/>
        <v>1.6866529101585426E-2</v>
      </c>
      <c r="Y426" s="5">
        <f t="shared" si="628"/>
        <v>8.2281051327527995E-3</v>
      </c>
      <c r="Z426" s="5">
        <f t="shared" si="629"/>
        <v>2.4471044552871482E-2</v>
      </c>
      <c r="AA426" s="5">
        <f t="shared" si="630"/>
        <v>2.1264066267155435E-2</v>
      </c>
      <c r="AB426" s="5">
        <f t="shared" si="631"/>
        <v>9.2386843813931172E-3</v>
      </c>
      <c r="AC426" s="5">
        <f t="shared" si="632"/>
        <v>1.4179490297127069E-4</v>
      </c>
      <c r="AD426" s="5">
        <f t="shared" si="633"/>
        <v>3.7553933261315897E-3</v>
      </c>
      <c r="AE426" s="5">
        <f t="shared" si="634"/>
        <v>3.6640343625108278E-3</v>
      </c>
      <c r="AF426" s="5">
        <f t="shared" si="635"/>
        <v>1.787448962568363E-3</v>
      </c>
      <c r="AG426" s="5">
        <f t="shared" si="636"/>
        <v>5.8132165761992107E-4</v>
      </c>
      <c r="AH426" s="5">
        <f t="shared" si="637"/>
        <v>5.9689319028411623E-3</v>
      </c>
      <c r="AI426" s="5">
        <f t="shared" si="638"/>
        <v>5.1866916940110424E-3</v>
      </c>
      <c r="AJ426" s="5">
        <f t="shared" si="639"/>
        <v>2.2534827978116247E-3</v>
      </c>
      <c r="AK426" s="5">
        <f t="shared" si="640"/>
        <v>6.5271982214232076E-4</v>
      </c>
      <c r="AL426" s="5">
        <f t="shared" si="641"/>
        <v>4.8085986286704254E-6</v>
      </c>
      <c r="AM426" s="5">
        <f t="shared" si="642"/>
        <v>6.5264833606561417E-4</v>
      </c>
      <c r="AN426" s="5">
        <f t="shared" si="643"/>
        <v>6.3677109754125725E-4</v>
      </c>
      <c r="AO426" s="5">
        <f t="shared" si="644"/>
        <v>3.1064005549163971E-4</v>
      </c>
      <c r="AP426" s="5">
        <f t="shared" si="645"/>
        <v>1.0102766331412816E-4</v>
      </c>
      <c r="AQ426" s="5">
        <f t="shared" si="646"/>
        <v>2.4642480680475687E-5</v>
      </c>
      <c r="AR426" s="5">
        <f t="shared" si="647"/>
        <v>1.1647446592245887E-3</v>
      </c>
      <c r="AS426" s="5">
        <f t="shared" si="648"/>
        <v>1.0121025918838759E-3</v>
      </c>
      <c r="AT426" s="5">
        <f t="shared" si="649"/>
        <v>4.3973228311688771E-4</v>
      </c>
      <c r="AU426" s="5">
        <f t="shared" si="650"/>
        <v>1.2736816890948578E-4</v>
      </c>
      <c r="AV426" s="5">
        <f t="shared" si="651"/>
        <v>2.766908026919254E-5</v>
      </c>
      <c r="AW426" s="5">
        <f t="shared" si="652"/>
        <v>1.1324367237038279E-7</v>
      </c>
      <c r="AX426" s="5">
        <f t="shared" si="653"/>
        <v>9.451958236644132E-5</v>
      </c>
      <c r="AY426" s="5">
        <f t="shared" si="654"/>
        <v>9.2220166476558905E-5</v>
      </c>
      <c r="AZ426" s="5">
        <f t="shared" si="655"/>
        <v>4.49883447008529E-5</v>
      </c>
      <c r="BA426" s="5">
        <f t="shared" si="656"/>
        <v>1.4631298382638973E-5</v>
      </c>
      <c r="BB426" s="5">
        <f t="shared" si="657"/>
        <v>3.5688392257809939E-6</v>
      </c>
      <c r="BC426" s="5">
        <f t="shared" si="658"/>
        <v>6.9640372775588753E-7</v>
      </c>
      <c r="BD426" s="5">
        <f t="shared" si="659"/>
        <v>1.8940157458579508E-4</v>
      </c>
      <c r="BE426" s="5">
        <f t="shared" si="660"/>
        <v>1.6458012752150136E-4</v>
      </c>
      <c r="BF426" s="5">
        <f t="shared" si="661"/>
        <v>7.1505789838943382E-5</v>
      </c>
      <c r="BG426" s="5">
        <f t="shared" si="662"/>
        <v>2.0711605374199465E-5</v>
      </c>
      <c r="BH426" s="5">
        <f t="shared" si="663"/>
        <v>4.4993272377953223E-6</v>
      </c>
      <c r="BI426" s="5">
        <f t="shared" si="664"/>
        <v>7.8193631935397392E-7</v>
      </c>
      <c r="BJ426" s="8">
        <f t="shared" si="665"/>
        <v>0.30942779747616672</v>
      </c>
      <c r="BK426" s="8">
        <f t="shared" si="666"/>
        <v>0.32343329910022889</v>
      </c>
      <c r="BL426" s="8">
        <f t="shared" si="667"/>
        <v>0.34265355810255804</v>
      </c>
      <c r="BM426" s="8">
        <f t="shared" si="668"/>
        <v>0.28124845161568518</v>
      </c>
      <c r="BN426" s="8">
        <f t="shared" si="669"/>
        <v>0.71864514069333574</v>
      </c>
    </row>
    <row r="427" spans="1:66" x14ac:dyDescent="0.25">
      <c r="A427" t="s">
        <v>122</v>
      </c>
      <c r="B427" t="s">
        <v>141</v>
      </c>
      <c r="C427" t="s">
        <v>129</v>
      </c>
      <c r="D427" s="15">
        <v>44222</v>
      </c>
      <c r="E427">
        <f>VLOOKUP(A427,home!$A$2:$E$405,3,FALSE)</f>
        <v>1.35943060498221</v>
      </c>
      <c r="F427">
        <f>VLOOKUP(B427,home!$B$2:$E$405,3,FALSE)</f>
        <v>0.67</v>
      </c>
      <c r="G427">
        <f>VLOOKUP(C427,away!$B$2:$E$405,4,FALSE)</f>
        <v>1.35</v>
      </c>
      <c r="H427">
        <f>VLOOKUP(A427,away!$A$2:$E$405,3,FALSE)</f>
        <v>1.17437722419929</v>
      </c>
      <c r="I427">
        <f>VLOOKUP(C427,away!$B$2:$E$405,3,FALSE)</f>
        <v>0.61</v>
      </c>
      <c r="J427">
        <f>VLOOKUP(B427,home!$B$2:$E$405,4,FALSE)</f>
        <v>0.62</v>
      </c>
      <c r="K427" s="3">
        <f t="shared" si="614"/>
        <v>1.229604982206409</v>
      </c>
      <c r="L427" s="3">
        <f t="shared" si="615"/>
        <v>0.44414946619217144</v>
      </c>
      <c r="M427" s="5">
        <f t="shared" si="616"/>
        <v>0.18754162684005429</v>
      </c>
      <c r="N427" s="5">
        <f t="shared" si="617"/>
        <v>0.23060211873362596</v>
      </c>
      <c r="O427" s="5">
        <f t="shared" si="618"/>
        <v>8.3296513449821516E-2</v>
      </c>
      <c r="P427" s="5">
        <f t="shared" si="619"/>
        <v>0.1024218079383237</v>
      </c>
      <c r="Q427" s="5">
        <f t="shared" si="620"/>
        <v>0.14177475705111023</v>
      </c>
      <c r="R427" s="5">
        <f t="shared" si="621"/>
        <v>1.8498050992203627E-2</v>
      </c>
      <c r="S427" s="5">
        <f t="shared" si="622"/>
        <v>1.3983864433336587E-2</v>
      </c>
      <c r="T427" s="5">
        <f t="shared" si="623"/>
        <v>6.296918266377538E-2</v>
      </c>
      <c r="U427" s="5">
        <f t="shared" si="624"/>
        <v>2.2745295661121791E-2</v>
      </c>
      <c r="V427" s="5">
        <f t="shared" si="625"/>
        <v>8.4855393994342923E-4</v>
      </c>
      <c r="W427" s="5">
        <f t="shared" si="626"/>
        <v>5.8108982540382777E-2</v>
      </c>
      <c r="X427" s="5">
        <f t="shared" si="627"/>
        <v>2.5809073576281216E-2</v>
      </c>
      <c r="Y427" s="5">
        <f t="shared" si="628"/>
        <v>5.7315431259098897E-3</v>
      </c>
      <c r="Z427" s="5">
        <f t="shared" si="629"/>
        <v>2.7386331579276032E-3</v>
      </c>
      <c r="AA427" s="5">
        <f t="shared" si="630"/>
        <v>3.3674369754234526E-3</v>
      </c>
      <c r="AB427" s="5">
        <f t="shared" si="631"/>
        <v>2.0703086411233795E-3</v>
      </c>
      <c r="AC427" s="5">
        <f t="shared" si="632"/>
        <v>2.8963712658948697E-5</v>
      </c>
      <c r="AD427" s="5">
        <f t="shared" si="633"/>
        <v>1.7862773610649987E-2</v>
      </c>
      <c r="AE427" s="5">
        <f t="shared" si="634"/>
        <v>7.9337413638817973E-3</v>
      </c>
      <c r="AF427" s="5">
        <f t="shared" si="635"/>
        <v>1.7618834958374255E-3</v>
      </c>
      <c r="AG427" s="5">
        <f t="shared" si="636"/>
        <v>2.6084653805632987E-4</v>
      </c>
      <c r="AH427" s="5">
        <f t="shared" si="637"/>
        <v>3.0409061379743131E-4</v>
      </c>
      <c r="AI427" s="5">
        <f t="shared" si="638"/>
        <v>3.7391133376752652E-4</v>
      </c>
      <c r="AJ427" s="5">
        <f t="shared" si="639"/>
        <v>2.2988161945199711E-4</v>
      </c>
      <c r="AK427" s="5">
        <f t="shared" si="640"/>
        <v>9.4221194865284449E-5</v>
      </c>
      <c r="AL427" s="5">
        <f t="shared" si="641"/>
        <v>6.3271623801485815E-7</v>
      </c>
      <c r="AM427" s="5">
        <f t="shared" si="642"/>
        <v>4.3928310855360737E-3</v>
      </c>
      <c r="AN427" s="5">
        <f t="shared" si="643"/>
        <v>1.951073581713224E-3</v>
      </c>
      <c r="AO427" s="5">
        <f t="shared" si="644"/>
        <v>4.3328414490978825E-4</v>
      </c>
      <c r="AP427" s="5">
        <f t="shared" si="645"/>
        <v>6.4147640557071314E-5</v>
      </c>
      <c r="AQ427" s="5">
        <f t="shared" si="646"/>
        <v>7.1227850777276239E-6</v>
      </c>
      <c r="AR427" s="5">
        <f t="shared" si="647"/>
        <v>2.7012336758435792E-5</v>
      </c>
      <c r="AS427" s="5">
        <f t="shared" si="648"/>
        <v>3.3214503859209974E-5</v>
      </c>
      <c r="AT427" s="5">
        <f t="shared" si="649"/>
        <v>2.0420359713399296E-5</v>
      </c>
      <c r="AU427" s="5">
        <f t="shared" si="650"/>
        <v>8.3696586806809371E-6</v>
      </c>
      <c r="AV427" s="5">
        <f t="shared" si="651"/>
        <v>2.5728435032831022E-6</v>
      </c>
      <c r="AW427" s="5">
        <f t="shared" si="652"/>
        <v>9.5984529025069245E-9</v>
      </c>
      <c r="AX427" s="5">
        <f t="shared" si="653"/>
        <v>9.0024116479439013E-4</v>
      </c>
      <c r="AY427" s="5">
        <f t="shared" si="654"/>
        <v>3.9984163278764694E-4</v>
      </c>
      <c r="AZ427" s="5">
        <f t="shared" si="655"/>
        <v>8.8794723882019814E-5</v>
      </c>
      <c r="BA427" s="5">
        <f t="shared" si="656"/>
        <v>1.3146043070960121E-5</v>
      </c>
      <c r="BB427" s="5">
        <f t="shared" si="657"/>
        <v>1.4597020031265572E-6</v>
      </c>
      <c r="BC427" s="5">
        <f t="shared" si="658"/>
        <v>1.2966517309766084E-7</v>
      </c>
      <c r="BD427" s="5">
        <f t="shared" si="659"/>
        <v>1.9995858253104037E-6</v>
      </c>
      <c r="BE427" s="5">
        <f t="shared" si="660"/>
        <v>2.4587006931509867E-6</v>
      </c>
      <c r="BF427" s="5">
        <f t="shared" si="661"/>
        <v>1.5116153110264025E-6</v>
      </c>
      <c r="BG427" s="5">
        <f t="shared" si="662"/>
        <v>6.1956323920585168E-7</v>
      </c>
      <c r="BH427" s="5">
        <f t="shared" si="663"/>
        <v>1.9045451142986424E-7</v>
      </c>
      <c r="BI427" s="5">
        <f t="shared" si="664"/>
        <v>4.6836763227569667E-8</v>
      </c>
      <c r="BJ427" s="8">
        <f t="shared" si="665"/>
        <v>0.56106697486901624</v>
      </c>
      <c r="BK427" s="8">
        <f t="shared" si="666"/>
        <v>0.30522529121334263</v>
      </c>
      <c r="BL427" s="8">
        <f t="shared" si="667"/>
        <v>0.13107812694043439</v>
      </c>
      <c r="BM427" s="8">
        <f t="shared" si="668"/>
        <v>0.23557431914124666</v>
      </c>
      <c r="BN427" s="8">
        <f t="shared" si="669"/>
        <v>0.76413487500513921</v>
      </c>
    </row>
    <row r="428" spans="1:66" x14ac:dyDescent="0.25">
      <c r="A428" t="s">
        <v>122</v>
      </c>
      <c r="B428" t="s">
        <v>142</v>
      </c>
      <c r="C428" t="s">
        <v>135</v>
      </c>
      <c r="D428" s="15">
        <v>44222</v>
      </c>
      <c r="E428">
        <f>VLOOKUP(A428,home!$A$2:$E$405,3,FALSE)</f>
        <v>1.35943060498221</v>
      </c>
      <c r="F428">
        <f>VLOOKUP(B428,home!$B$2:$E$405,3,FALSE)</f>
        <v>1.07</v>
      </c>
      <c r="G428">
        <f>VLOOKUP(C428,away!$B$2:$E$405,4,FALSE)</f>
        <v>0.85</v>
      </c>
      <c r="H428">
        <f>VLOOKUP(A428,away!$A$2:$E$405,3,FALSE)</f>
        <v>1.17437722419929</v>
      </c>
      <c r="I428">
        <f>VLOOKUP(C428,away!$B$2:$E$405,3,FALSE)</f>
        <v>0.96</v>
      </c>
      <c r="J428">
        <f>VLOOKUP(B428,home!$B$2:$E$405,4,FALSE)</f>
        <v>0.93</v>
      </c>
      <c r="K428" s="3">
        <f t="shared" si="614"/>
        <v>1.2364021352313199</v>
      </c>
      <c r="L428" s="3">
        <f t="shared" si="615"/>
        <v>1.0484839857651262</v>
      </c>
      <c r="M428" s="5">
        <f t="shared" si="616"/>
        <v>0.10178565269501386</v>
      </c>
      <c r="N428" s="5">
        <f t="shared" si="617"/>
        <v>0.12584799832802868</v>
      </c>
      <c r="O428" s="5">
        <f t="shared" si="618"/>
        <v>0.10672062683137298</v>
      </c>
      <c r="P428" s="5">
        <f t="shared" si="619"/>
        <v>0.13194961088753446</v>
      </c>
      <c r="Q428" s="5">
        <f t="shared" si="620"/>
        <v>7.7799366923681126E-2</v>
      </c>
      <c r="R428" s="5">
        <f t="shared" si="621"/>
        <v>5.5947434091755302E-2</v>
      </c>
      <c r="S428" s="5">
        <f t="shared" si="622"/>
        <v>4.2763148224682558E-2</v>
      </c>
      <c r="T428" s="5">
        <f t="shared" si="623"/>
        <v>8.1571390322144721E-2</v>
      </c>
      <c r="U428" s="5">
        <f t="shared" si="624"/>
        <v>6.9173526971759797E-2</v>
      </c>
      <c r="V428" s="5">
        <f t="shared" si="625"/>
        <v>6.159546086607022E-3</v>
      </c>
      <c r="W428" s="5">
        <f t="shared" si="626"/>
        <v>3.2063767794694768E-2</v>
      </c>
      <c r="X428" s="5">
        <f t="shared" si="627"/>
        <v>3.3618347056029056E-2</v>
      </c>
      <c r="Y428" s="5">
        <f t="shared" si="628"/>
        <v>1.7624149258070317E-2</v>
      </c>
      <c r="Z428" s="5">
        <f t="shared" si="629"/>
        <v>1.9553329563285107E-2</v>
      </c>
      <c r="AA428" s="5">
        <f t="shared" si="630"/>
        <v>2.41757784229274E-2</v>
      </c>
      <c r="AB428" s="5">
        <f t="shared" si="631"/>
        <v>1.4945492031493356E-2</v>
      </c>
      <c r="AC428" s="5">
        <f t="shared" si="632"/>
        <v>4.9905714106812779E-4</v>
      </c>
      <c r="AD428" s="5">
        <f t="shared" si="633"/>
        <v>9.9109277412304572E-3</v>
      </c>
      <c r="AE428" s="5">
        <f t="shared" si="634"/>
        <v>1.0391449020755469E-2</v>
      </c>
      <c r="AF428" s="5">
        <f t="shared" si="635"/>
        <v>5.447633943578405E-3</v>
      </c>
      <c r="AG428" s="5">
        <f t="shared" si="636"/>
        <v>1.9039189833841602E-3</v>
      </c>
      <c r="AH428" s="5">
        <f t="shared" si="637"/>
        <v>5.1253382288730595E-3</v>
      </c>
      <c r="AI428" s="5">
        <f t="shared" si="638"/>
        <v>6.3369791299613624E-3</v>
      </c>
      <c r="AJ428" s="5">
        <f t="shared" si="639"/>
        <v>3.9175272636002706E-3</v>
      </c>
      <c r="AK428" s="5">
        <f t="shared" si="640"/>
        <v>1.6145463578474287E-3</v>
      </c>
      <c r="AL428" s="5">
        <f t="shared" si="641"/>
        <v>2.5878065849573585E-5</v>
      </c>
      <c r="AM428" s="5">
        <f t="shared" si="642"/>
        <v>2.4507784442761322E-3</v>
      </c>
      <c r="AN428" s="5">
        <f t="shared" si="643"/>
        <v>2.5696019514818941E-3</v>
      </c>
      <c r="AO428" s="5">
        <f t="shared" si="644"/>
        <v>1.3470932479597913E-3</v>
      </c>
      <c r="AP428" s="5">
        <f t="shared" si="645"/>
        <v>4.7080189927272396E-4</v>
      </c>
      <c r="AQ428" s="5">
        <f t="shared" si="646"/>
        <v>1.2340706296381425E-4</v>
      </c>
      <c r="AR428" s="5">
        <f t="shared" si="647"/>
        <v>1.0747670109206402E-3</v>
      </c>
      <c r="AS428" s="5">
        <f t="shared" si="648"/>
        <v>1.3288442271784629E-3</v>
      </c>
      <c r="AT428" s="5">
        <f t="shared" si="649"/>
        <v>8.2149291993663246E-4</v>
      </c>
      <c r="AU428" s="5">
        <f t="shared" si="650"/>
        <v>3.385652000956881E-4</v>
      </c>
      <c r="AV428" s="5">
        <f t="shared" si="651"/>
        <v>1.0465068407833194E-4</v>
      </c>
      <c r="AW428" s="5">
        <f t="shared" si="652"/>
        <v>9.3186040931322715E-7</v>
      </c>
      <c r="AX428" s="5">
        <f t="shared" si="653"/>
        <v>5.0502461691365023E-4</v>
      </c>
      <c r="AY428" s="5">
        <f t="shared" si="654"/>
        <v>5.2951022325112989E-4</v>
      </c>
      <c r="AZ428" s="5">
        <f t="shared" si="655"/>
        <v>2.7759149468886322E-4</v>
      </c>
      <c r="BA428" s="5">
        <f t="shared" si="656"/>
        <v>9.7016745588626084E-5</v>
      </c>
      <c r="BB428" s="5">
        <f t="shared" si="657"/>
        <v>2.5430126025180972E-5</v>
      </c>
      <c r="BC428" s="5">
        <f t="shared" si="658"/>
        <v>5.3326159786782453E-6</v>
      </c>
      <c r="BD428" s="5">
        <f t="shared" si="659"/>
        <v>1.8781266656315722E-4</v>
      </c>
      <c r="BE428" s="5">
        <f t="shared" si="660"/>
        <v>2.3221198196217549E-4</v>
      </c>
      <c r="BF428" s="5">
        <f t="shared" si="661"/>
        <v>1.4355369516216528E-4</v>
      </c>
      <c r="BG428" s="5">
        <f t="shared" si="662"/>
        <v>5.9163365072949067E-5</v>
      </c>
      <c r="BH428" s="5">
        <f t="shared" si="663"/>
        <v>1.8287427725916076E-5</v>
      </c>
      <c r="BI428" s="5">
        <f t="shared" si="664"/>
        <v>4.5221229376422161E-6</v>
      </c>
      <c r="BJ428" s="8">
        <f t="shared" si="665"/>
        <v>0.4045805377999977</v>
      </c>
      <c r="BK428" s="8">
        <f t="shared" si="666"/>
        <v>0.28371240332400677</v>
      </c>
      <c r="BL428" s="8">
        <f t="shared" si="667"/>
        <v>0.29227112063122468</v>
      </c>
      <c r="BM428" s="8">
        <f t="shared" si="668"/>
        <v>0.39953812319828597</v>
      </c>
      <c r="BN428" s="8">
        <f t="shared" si="669"/>
        <v>0.6000506897573864</v>
      </c>
    </row>
    <row r="429" spans="1:66" x14ac:dyDescent="0.25">
      <c r="A429" t="s">
        <v>145</v>
      </c>
      <c r="B429" t="s">
        <v>391</v>
      </c>
      <c r="C429" t="s">
        <v>423</v>
      </c>
      <c r="D429" s="15">
        <v>44222</v>
      </c>
      <c r="E429">
        <f>VLOOKUP(A429,home!$A$2:$E$405,3,FALSE)</f>
        <v>1.4565217391304299</v>
      </c>
      <c r="F429">
        <f>VLOOKUP(B429,home!$B$2:$E$405,3,FALSE)</f>
        <v>0.94</v>
      </c>
      <c r="G429">
        <f>VLOOKUP(C429,away!$B$2:$E$405,4,FALSE)</f>
        <v>0.84</v>
      </c>
      <c r="H429">
        <f>VLOOKUP(A429,away!$A$2:$E$405,3,FALSE)</f>
        <v>1.2934782608695701</v>
      </c>
      <c r="I429">
        <f>VLOOKUP(C429,away!$B$2:$E$405,3,FALSE)</f>
        <v>1.07</v>
      </c>
      <c r="J429">
        <f>VLOOKUP(B429,home!$B$2:$E$405,4,FALSE)</f>
        <v>1.45</v>
      </c>
      <c r="K429" s="3">
        <f t="shared" si="614"/>
        <v>1.1500695652173873</v>
      </c>
      <c r="L429" s="3">
        <f t="shared" si="615"/>
        <v>2.0068315217391381</v>
      </c>
      <c r="M429" s="5">
        <f t="shared" si="616"/>
        <v>4.2557418686272004E-2</v>
      </c>
      <c r="N429" s="5">
        <f t="shared" si="617"/>
        <v>4.8943992005295159E-2</v>
      </c>
      <c r="O429" s="5">
        <f t="shared" si="618"/>
        <v>8.5405569303460882E-2</v>
      </c>
      <c r="P429" s="5">
        <f t="shared" si="619"/>
        <v>9.8222345955974691E-2</v>
      </c>
      <c r="Q429" s="5">
        <f t="shared" si="620"/>
        <v>2.8144497802766552E-2</v>
      </c>
      <c r="R429" s="5">
        <f t="shared" si="621"/>
        <v>8.5697294305130928E-2</v>
      </c>
      <c r="S429" s="5">
        <f t="shared" si="622"/>
        <v>5.6674191850170155E-2</v>
      </c>
      <c r="T429" s="5">
        <f t="shared" si="623"/>
        <v>5.6481265354109828E-2</v>
      </c>
      <c r="U429" s="5">
        <f t="shared" si="624"/>
        <v>9.8557850001808403E-2</v>
      </c>
      <c r="V429" s="5">
        <f t="shared" si="625"/>
        <v>1.4533755545966703E-2</v>
      </c>
      <c r="W429" s="5">
        <f t="shared" si="626"/>
        <v>1.0789376783763148E-2</v>
      </c>
      <c r="X429" s="5">
        <f t="shared" si="627"/>
        <v>2.1652461429576324E-2</v>
      </c>
      <c r="Y429" s="5">
        <f t="shared" si="628"/>
        <v>2.172642106005733E-2</v>
      </c>
      <c r="Z429" s="5">
        <f t="shared" si="629"/>
        <v>5.7326677179764224E-2</v>
      </c>
      <c r="AA429" s="5">
        <f t="shared" si="630"/>
        <v>6.5929666699488965E-2</v>
      </c>
      <c r="AB429" s="5">
        <f t="shared" si="631"/>
        <v>3.7911851558004278E-2</v>
      </c>
      <c r="AC429" s="5">
        <f t="shared" si="632"/>
        <v>2.0964904729642302E-3</v>
      </c>
      <c r="AD429" s="5">
        <f t="shared" si="633"/>
        <v>3.102133466667263E-3</v>
      </c>
      <c r="AE429" s="5">
        <f t="shared" si="634"/>
        <v>6.2254592255497707E-3</v>
      </c>
      <c r="AF429" s="5">
        <f t="shared" si="635"/>
        <v>6.246723905567503E-3</v>
      </c>
      <c r="AG429" s="5">
        <f t="shared" si="636"/>
        <v>4.1787074804314275E-3</v>
      </c>
      <c r="AH429" s="5">
        <f t="shared" si="637"/>
        <v>2.8761245700228633E-2</v>
      </c>
      <c r="AI429" s="5">
        <f t="shared" si="638"/>
        <v>3.307743333757239E-2</v>
      </c>
      <c r="AJ429" s="5">
        <f t="shared" si="639"/>
        <v>1.9020674688524503E-2</v>
      </c>
      <c r="AK429" s="5">
        <f t="shared" si="640"/>
        <v>7.2916996897242478E-3</v>
      </c>
      <c r="AL429" s="5">
        <f t="shared" si="641"/>
        <v>1.9354765292221379E-4</v>
      </c>
      <c r="AM429" s="5">
        <f t="shared" si="642"/>
        <v>7.1353385745126486E-4</v>
      </c>
      <c r="AN429" s="5">
        <f t="shared" si="643"/>
        <v>1.4319422369613191E-3</v>
      </c>
      <c r="AO429" s="5">
        <f t="shared" si="644"/>
        <v>1.4368334092218151E-3</v>
      </c>
      <c r="AP429" s="5">
        <f t="shared" si="645"/>
        <v>9.6116085903808304E-4</v>
      </c>
      <c r="AQ429" s="5">
        <f t="shared" si="646"/>
        <v>4.8222197734487323E-4</v>
      </c>
      <c r="AR429" s="5">
        <f t="shared" si="647"/>
        <v>1.1543794895140626E-2</v>
      </c>
      <c r="AS429" s="5">
        <f t="shared" si="648"/>
        <v>1.3276167176013074E-2</v>
      </c>
      <c r="AT429" s="5">
        <f t="shared" si="649"/>
        <v>7.6342579059353547E-3</v>
      </c>
      <c r="AU429" s="5">
        <f t="shared" si="650"/>
        <v>2.9266425568788253E-3</v>
      </c>
      <c r="AV429" s="5">
        <f t="shared" si="651"/>
        <v>8.4146063323408305E-4</v>
      </c>
      <c r="AW429" s="5">
        <f t="shared" si="652"/>
        <v>1.2408532800537031E-5</v>
      </c>
      <c r="AX429" s="5">
        <f t="shared" si="653"/>
        <v>1.3676892886781017E-4</v>
      </c>
      <c r="AY429" s="5">
        <f t="shared" si="654"/>
        <v>2.7447219764641936E-4</v>
      </c>
      <c r="AZ429" s="5">
        <f t="shared" si="655"/>
        <v>2.7540972903892472E-4</v>
      </c>
      <c r="BA429" s="5">
        <f t="shared" si="656"/>
        <v>1.8423364187631632E-4</v>
      </c>
      <c r="BB429" s="5">
        <f t="shared" si="657"/>
        <v>9.2431469970547799E-5</v>
      </c>
      <c r="BC429" s="5">
        <f t="shared" si="658"/>
        <v>3.7098877507516015E-5</v>
      </c>
      <c r="BD429" s="5">
        <f t="shared" si="659"/>
        <v>3.8610752460099232E-3</v>
      </c>
      <c r="BE429" s="5">
        <f t="shared" si="660"/>
        <v>4.4405051294502491E-3</v>
      </c>
      <c r="BF429" s="5">
        <f t="shared" si="661"/>
        <v>2.5534449017862136E-3</v>
      </c>
      <c r="BG429" s="5">
        <f t="shared" si="662"/>
        <v>9.7887975600127524E-4</v>
      </c>
      <c r="BH429" s="5">
        <f t="shared" si="663"/>
        <v>2.8144495384612204E-4</v>
      </c>
      <c r="BI429" s="5">
        <f t="shared" si="664"/>
        <v>6.473625514048743E-5</v>
      </c>
      <c r="BJ429" s="8">
        <f t="shared" si="665"/>
        <v>0.21351714569870919</v>
      </c>
      <c r="BK429" s="8">
        <f t="shared" si="666"/>
        <v>0.21455222236191643</v>
      </c>
      <c r="BL429" s="8">
        <f t="shared" si="667"/>
        <v>0.51005569469337952</v>
      </c>
      <c r="BM429" s="8">
        <f t="shared" si="668"/>
        <v>0.60621855821002302</v>
      </c>
      <c r="BN429" s="8">
        <f t="shared" si="669"/>
        <v>0.38897111805890028</v>
      </c>
    </row>
    <row r="430" spans="1:66" x14ac:dyDescent="0.25">
      <c r="A430" t="s">
        <v>145</v>
      </c>
      <c r="B430" t="s">
        <v>427</v>
      </c>
      <c r="C430" t="s">
        <v>425</v>
      </c>
      <c r="D430" s="15">
        <v>44222</v>
      </c>
      <c r="E430">
        <f>VLOOKUP(A430,home!$A$2:$E$405,3,FALSE)</f>
        <v>1.4565217391304299</v>
      </c>
      <c r="F430">
        <f>VLOOKUP(B430,home!$B$2:$E$405,3,FALSE)</f>
        <v>1.46</v>
      </c>
      <c r="G430">
        <f>VLOOKUP(C430,away!$B$2:$E$405,4,FALSE)</f>
        <v>1.03</v>
      </c>
      <c r="H430">
        <f>VLOOKUP(A430,away!$A$2:$E$405,3,FALSE)</f>
        <v>1.2934782608695701</v>
      </c>
      <c r="I430">
        <f>VLOOKUP(C430,away!$B$2:$E$405,3,FALSE)</f>
        <v>1.03</v>
      </c>
      <c r="J430">
        <f>VLOOKUP(B430,home!$B$2:$E$405,4,FALSE)</f>
        <v>0.57999999999999996</v>
      </c>
      <c r="K430" s="3">
        <f t="shared" si="614"/>
        <v>2.1903173913043408</v>
      </c>
      <c r="L430" s="3">
        <f t="shared" si="615"/>
        <v>0.77272391304348109</v>
      </c>
      <c r="M430" s="5">
        <f t="shared" si="616"/>
        <v>5.1661559482233534E-2</v>
      </c>
      <c r="N430" s="5">
        <f t="shared" si="617"/>
        <v>0.11315521219583978</v>
      </c>
      <c r="O430" s="5">
        <f t="shared" si="618"/>
        <v>3.9920122397040049E-2</v>
      </c>
      <c r="P430" s="5">
        <f t="shared" si="619"/>
        <v>8.7437738349234753E-2</v>
      </c>
      <c r="Q430" s="5">
        <f t="shared" si="620"/>
        <v>0.12392291459464047</v>
      </c>
      <c r="R430" s="5">
        <f t="shared" si="621"/>
        <v>1.5423616593907745E-2</v>
      </c>
      <c r="S430" s="5">
        <f t="shared" si="622"/>
        <v>3.6997325304603333E-2</v>
      </c>
      <c r="T430" s="5">
        <f t="shared" si="623"/>
        <v>9.5758199481323705E-2</v>
      </c>
      <c r="U430" s="5">
        <f t="shared" si="624"/>
        <v>3.3782615662446357E-2</v>
      </c>
      <c r="V430" s="5">
        <f t="shared" si="625"/>
        <v>6.9575962433343292E-3</v>
      </c>
      <c r="W430" s="5">
        <f t="shared" si="626"/>
        <v>9.0476838339254503E-2</v>
      </c>
      <c r="X430" s="5">
        <f t="shared" si="627"/>
        <v>6.991361656131119E-2</v>
      </c>
      <c r="Y430" s="5">
        <f t="shared" si="628"/>
        <v>2.701196168213895E-2</v>
      </c>
      <c r="Z430" s="5">
        <f t="shared" si="629"/>
        <v>3.9727324559089214E-3</v>
      </c>
      <c r="AA430" s="5">
        <f t="shared" si="630"/>
        <v>8.7015449891765153E-3</v>
      </c>
      <c r="AB430" s="5">
        <f t="shared" si="631"/>
        <v>9.5295726605052321E-3</v>
      </c>
      <c r="AC430" s="5">
        <f t="shared" si="632"/>
        <v>7.3598784807480983E-4</v>
      </c>
      <c r="AD430" s="5">
        <f t="shared" si="633"/>
        <v>4.9543248131175124E-2</v>
      </c>
      <c r="AE430" s="5">
        <f t="shared" si="634"/>
        <v>3.8283252560805774E-2</v>
      </c>
      <c r="AF430" s="5">
        <f t="shared" si="635"/>
        <v>1.4791192361408849E-2</v>
      </c>
      <c r="AG430" s="5">
        <f t="shared" si="636"/>
        <v>3.8098360133622324E-3</v>
      </c>
      <c r="AH430" s="5">
        <f t="shared" si="637"/>
        <v>7.6745634220119492E-4</v>
      </c>
      <c r="AI430" s="5">
        <f t="shared" si="638"/>
        <v>1.6809729733900927E-3</v>
      </c>
      <c r="AJ430" s="5">
        <f t="shared" si="639"/>
        <v>1.8409321689644446E-3</v>
      </c>
      <c r="AK430" s="5">
        <f t="shared" si="640"/>
        <v>1.3440752486314814E-3</v>
      </c>
      <c r="AL430" s="5">
        <f t="shared" si="641"/>
        <v>4.9826690121743383E-5</v>
      </c>
      <c r="AM430" s="5">
        <f t="shared" si="642"/>
        <v>2.1703087600683835E-2</v>
      </c>
      <c r="AN430" s="5">
        <f t="shared" si="643"/>
        <v>1.6770494775925869E-2</v>
      </c>
      <c r="AO430" s="5">
        <f t="shared" si="644"/>
        <v>6.4794811734643458E-3</v>
      </c>
      <c r="AP430" s="5">
        <f t="shared" si="645"/>
        <v>1.6689500156169791E-3</v>
      </c>
      <c r="AQ430" s="5">
        <f t="shared" si="646"/>
        <v>3.2240939668538269E-4</v>
      </c>
      <c r="AR430" s="5">
        <f t="shared" si="647"/>
        <v>1.1860637356714888E-4</v>
      </c>
      <c r="AS430" s="5">
        <f t="shared" si="648"/>
        <v>2.5978560274366564E-4</v>
      </c>
      <c r="AT430" s="5">
        <f t="shared" si="649"/>
        <v>2.8450646184996579E-4</v>
      </c>
      <c r="AU430" s="5">
        <f t="shared" si="650"/>
        <v>2.0771981710948167E-4</v>
      </c>
      <c r="AV430" s="5">
        <f t="shared" si="651"/>
        <v>1.1374308198336367E-4</v>
      </c>
      <c r="AW430" s="5">
        <f t="shared" si="652"/>
        <v>2.3425611794543084E-6</v>
      </c>
      <c r="AX430" s="5">
        <f t="shared" si="653"/>
        <v>7.9227750361299011E-3</v>
      </c>
      <c r="AY430" s="5">
        <f t="shared" si="654"/>
        <v>6.1221177280815055E-3</v>
      </c>
      <c r="AZ430" s="5">
        <f t="shared" si="655"/>
        <v>2.365353383478003E-3</v>
      </c>
      <c r="BA430" s="5">
        <f t="shared" si="656"/>
        <v>6.0925504073725358E-4</v>
      </c>
      <c r="BB430" s="5">
        <f t="shared" si="657"/>
        <v>1.1769648477998899E-4</v>
      </c>
      <c r="BC430" s="5">
        <f t="shared" si="658"/>
        <v>1.8189377654131127E-5</v>
      </c>
      <c r="BD430" s="5">
        <f t="shared" si="659"/>
        <v>1.5274996849117357E-5</v>
      </c>
      <c r="BE430" s="5">
        <f t="shared" si="660"/>
        <v>3.3457091250740757E-5</v>
      </c>
      <c r="BF430" s="5">
        <f t="shared" si="661"/>
        <v>3.6640824414476886E-5</v>
      </c>
      <c r="BG430" s="5">
        <f t="shared" si="662"/>
        <v>2.6751678315585804E-5</v>
      </c>
      <c r="BH430" s="5">
        <f t="shared" si="663"/>
        <v>1.4648666565301701E-5</v>
      </c>
      <c r="BI430" s="5">
        <f t="shared" si="664"/>
        <v>6.4170458274797485E-6</v>
      </c>
      <c r="BJ430" s="8">
        <f t="shared" si="665"/>
        <v>0.69076608193449762</v>
      </c>
      <c r="BK430" s="8">
        <f t="shared" si="666"/>
        <v>0.189962151645684</v>
      </c>
      <c r="BL430" s="8">
        <f t="shared" si="667"/>
        <v>0.11410846067673941</v>
      </c>
      <c r="BM430" s="8">
        <f t="shared" si="668"/>
        <v>0.56116848793303153</v>
      </c>
      <c r="BN430" s="8">
        <f t="shared" si="669"/>
        <v>0.43152116361289633</v>
      </c>
    </row>
    <row r="431" spans="1:66" x14ac:dyDescent="0.25">
      <c r="A431" t="s">
        <v>145</v>
      </c>
      <c r="B431" t="s">
        <v>148</v>
      </c>
      <c r="C431" t="s">
        <v>388</v>
      </c>
      <c r="D431" s="15">
        <v>44222</v>
      </c>
      <c r="E431">
        <f>VLOOKUP(A431,home!$A$2:$E$405,3,FALSE)</f>
        <v>1.4565217391304299</v>
      </c>
      <c r="F431">
        <f>VLOOKUP(B431,home!$B$2:$E$405,3,FALSE)</f>
        <v>0.98</v>
      </c>
      <c r="G431">
        <f>VLOOKUP(C431,away!$B$2:$E$405,4,FALSE)</f>
        <v>0.82</v>
      </c>
      <c r="H431">
        <f>VLOOKUP(A431,away!$A$2:$E$405,3,FALSE)</f>
        <v>1.2934782608695701</v>
      </c>
      <c r="I431">
        <f>VLOOKUP(C431,away!$B$2:$E$405,3,FALSE)</f>
        <v>0.96</v>
      </c>
      <c r="J431">
        <f>VLOOKUP(B431,home!$B$2:$E$405,4,FALSE)</f>
        <v>0.44</v>
      </c>
      <c r="K431" s="3">
        <f t="shared" si="614"/>
        <v>1.1704608695652134</v>
      </c>
      <c r="L431" s="3">
        <f t="shared" si="615"/>
        <v>0.54636521739130639</v>
      </c>
      <c r="M431" s="5">
        <f t="shared" si="616"/>
        <v>0.17963539118044683</v>
      </c>
      <c r="N431" s="5">
        <f t="shared" si="617"/>
        <v>0.21025619616575308</v>
      </c>
      <c r="O431" s="5">
        <f t="shared" si="618"/>
        <v>9.8146529553477177E-2</v>
      </c>
      <c r="P431" s="5">
        <f t="shared" si="619"/>
        <v>0.11487667232597082</v>
      </c>
      <c r="Q431" s="5">
        <f t="shared" si="620"/>
        <v>0.12304832509782072</v>
      </c>
      <c r="R431" s="5">
        <f t="shared" si="621"/>
        <v>2.6811924977843918E-2</v>
      </c>
      <c r="S431" s="5">
        <f t="shared" si="622"/>
        <v>1.8365882354764117E-2</v>
      </c>
      <c r="T431" s="5">
        <f t="shared" si="623"/>
        <v>6.7229324891706951E-2</v>
      </c>
      <c r="U431" s="5">
        <f t="shared" si="624"/>
        <v>3.138230902428446E-2</v>
      </c>
      <c r="V431" s="5">
        <f t="shared" si="625"/>
        <v>1.3049961525963228E-3</v>
      </c>
      <c r="W431" s="5">
        <f t="shared" si="626"/>
        <v>4.8007749864179446E-2</v>
      </c>
      <c r="X431" s="5">
        <f t="shared" si="627"/>
        <v>2.622976469100986E-2</v>
      </c>
      <c r="Y431" s="5">
        <f t="shared" si="628"/>
        <v>7.1655155437632062E-3</v>
      </c>
      <c r="Z431" s="5">
        <f t="shared" si="629"/>
        <v>4.8830344063996957E-3</v>
      </c>
      <c r="AA431" s="5">
        <f t="shared" si="630"/>
        <v>5.715400697431444E-3</v>
      </c>
      <c r="AB431" s="5">
        <f t="shared" si="631"/>
        <v>3.3448264351146179E-3</v>
      </c>
      <c r="AC431" s="5">
        <f t="shared" si="632"/>
        <v>5.215899217552764E-5</v>
      </c>
      <c r="AD431" s="5">
        <f t="shared" si="633"/>
        <v>1.4047798162974178E-2</v>
      </c>
      <c r="AE431" s="5">
        <f t="shared" si="634"/>
        <v>7.6752282971825798E-3</v>
      </c>
      <c r="AF431" s="5">
        <f t="shared" si="635"/>
        <v>2.0967388885590331E-3</v>
      </c>
      <c r="AG431" s="5">
        <f t="shared" si="636"/>
        <v>3.8186173288678739E-4</v>
      </c>
      <c r="AH431" s="5">
        <f t="shared" si="637"/>
        <v>6.6698003874544963E-4</v>
      </c>
      <c r="AI431" s="5">
        <f t="shared" si="638"/>
        <v>7.8067403613263874E-4</v>
      </c>
      <c r="AJ431" s="5">
        <f t="shared" si="639"/>
        <v>4.568742055893966E-4</v>
      </c>
      <c r="AK431" s="5">
        <f t="shared" si="640"/>
        <v>1.7825112665202709E-4</v>
      </c>
      <c r="AL431" s="5">
        <f t="shared" si="641"/>
        <v>1.334225157665519E-6</v>
      </c>
      <c r="AM431" s="5">
        <f t="shared" si="642"/>
        <v>3.2884796106622751E-3</v>
      </c>
      <c r="AN431" s="5">
        <f t="shared" si="643"/>
        <v>1.7967108773663722E-3</v>
      </c>
      <c r="AO431" s="5">
        <f t="shared" si="644"/>
        <v>4.9083016455080141E-4</v>
      </c>
      <c r="AP431" s="5">
        <f t="shared" si="645"/>
        <v>8.9390843185669746E-5</v>
      </c>
      <c r="AQ431" s="5">
        <f t="shared" si="646"/>
        <v>1.2210011867482657E-5</v>
      </c>
      <c r="AR431" s="5">
        <f t="shared" si="647"/>
        <v>7.2882938772963931E-5</v>
      </c>
      <c r="AS431" s="5">
        <f t="shared" si="648"/>
        <v>8.5306627892671572E-5</v>
      </c>
      <c r="AT431" s="5">
        <f t="shared" si="649"/>
        <v>4.9924034931466233E-5</v>
      </c>
      <c r="AU431" s="5">
        <f t="shared" si="650"/>
        <v>1.9478043112696022E-5</v>
      </c>
      <c r="AV431" s="5">
        <f t="shared" si="651"/>
        <v>5.6995718197787231E-6</v>
      </c>
      <c r="AW431" s="5">
        <f t="shared" si="652"/>
        <v>2.3700994373938533E-8</v>
      </c>
      <c r="AX431" s="5">
        <f t="shared" si="653"/>
        <v>6.4150611744054093E-4</v>
      </c>
      <c r="AY431" s="5">
        <f t="shared" si="654"/>
        <v>3.5049662931325401E-4</v>
      </c>
      <c r="AZ431" s="5">
        <f t="shared" si="655"/>
        <v>9.5749583534828078E-5</v>
      </c>
      <c r="BA431" s="5">
        <f t="shared" si="656"/>
        <v>1.7438080674377794E-5</v>
      </c>
      <c r="BB431" s="5">
        <f t="shared" si="657"/>
        <v>2.3818901846358905E-6</v>
      </c>
      <c r="BC431" s="5">
        <f t="shared" si="658"/>
        <v>2.6027638970616155E-7</v>
      </c>
      <c r="BD431" s="5">
        <f t="shared" si="659"/>
        <v>6.6367837811346131E-6</v>
      </c>
      <c r="BE431" s="5">
        <f t="shared" si="660"/>
        <v>7.7680957155831246E-6</v>
      </c>
      <c r="BF431" s="5">
        <f t="shared" si="661"/>
        <v>4.5461260330636167E-6</v>
      </c>
      <c r="BG431" s="5">
        <f t="shared" si="662"/>
        <v>1.7736875432708984E-6</v>
      </c>
      <c r="BH431" s="5">
        <f t="shared" si="663"/>
        <v>5.1900796605846054E-7</v>
      </c>
      <c r="BI431" s="5">
        <f t="shared" si="664"/>
        <v>1.2149570305281179E-7</v>
      </c>
      <c r="BJ431" s="8">
        <f t="shared" si="665"/>
        <v>0.51292395742100561</v>
      </c>
      <c r="BK431" s="8">
        <f t="shared" si="666"/>
        <v>0.31458693186042458</v>
      </c>
      <c r="BL431" s="8">
        <f t="shared" si="667"/>
        <v>0.1677384265085429</v>
      </c>
      <c r="BM431" s="8">
        <f t="shared" si="668"/>
        <v>0.24700683796674158</v>
      </c>
      <c r="BN431" s="8">
        <f t="shared" si="669"/>
        <v>0.75277503930131251</v>
      </c>
    </row>
    <row r="432" spans="1:66" x14ac:dyDescent="0.25">
      <c r="A432" t="s">
        <v>145</v>
      </c>
      <c r="B432" t="s">
        <v>347</v>
      </c>
      <c r="C432" t="s">
        <v>433</v>
      </c>
      <c r="D432" s="15">
        <v>44222</v>
      </c>
      <c r="E432">
        <f>VLOOKUP(A432,home!$A$2:$E$405,3,FALSE)</f>
        <v>1.4565217391304299</v>
      </c>
      <c r="F432">
        <f>VLOOKUP(B432,home!$B$2:$E$405,3,FALSE)</f>
        <v>0.88</v>
      </c>
      <c r="G432">
        <f>VLOOKUP(C432,away!$B$2:$E$405,4,FALSE)</f>
        <v>0.8</v>
      </c>
      <c r="H432">
        <f>VLOOKUP(A432,away!$A$2:$E$405,3,FALSE)</f>
        <v>1.2934782608695701</v>
      </c>
      <c r="I432">
        <f>VLOOKUP(C432,away!$B$2:$E$405,3,FALSE)</f>
        <v>0.56999999999999995</v>
      </c>
      <c r="J432">
        <f>VLOOKUP(B432,home!$B$2:$E$405,4,FALSE)</f>
        <v>1.1000000000000001</v>
      </c>
      <c r="K432" s="3">
        <f t="shared" si="614"/>
        <v>1.0253913043478227</v>
      </c>
      <c r="L432" s="3">
        <f t="shared" si="615"/>
        <v>0.81101086956522039</v>
      </c>
      <c r="M432" s="5">
        <f t="shared" si="616"/>
        <v>0.15938985271384698</v>
      </c>
      <c r="N432" s="5">
        <f t="shared" si="617"/>
        <v>0.1634369689740589</v>
      </c>
      <c r="O432" s="5">
        <f t="shared" si="618"/>
        <v>0.12926690304932947</v>
      </c>
      <c r="P432" s="5">
        <f t="shared" si="619"/>
        <v>0.13254915832675548</v>
      </c>
      <c r="Q432" s="5">
        <f t="shared" si="620"/>
        <v>8.3793423397482428E-2</v>
      </c>
      <c r="R432" s="5">
        <f t="shared" si="621"/>
        <v>5.2418431724019859E-2</v>
      </c>
      <c r="S432" s="5">
        <f t="shared" si="622"/>
        <v>2.7557085777401173E-2</v>
      </c>
      <c r="T432" s="5">
        <f t="shared" si="623"/>
        <v>6.7957377173438915E-2</v>
      </c>
      <c r="U432" s="5">
        <f t="shared" si="624"/>
        <v>5.3749404077360008E-2</v>
      </c>
      <c r="V432" s="5">
        <f t="shared" si="625"/>
        <v>2.5462854222180315E-3</v>
      </c>
      <c r="W432" s="5">
        <f t="shared" si="626"/>
        <v>2.8640349237771291E-2</v>
      </c>
      <c r="X432" s="5">
        <f t="shared" si="627"/>
        <v>2.3227634539976495E-2</v>
      </c>
      <c r="Y432" s="5">
        <f t="shared" si="628"/>
        <v>9.4189320431047416E-3</v>
      </c>
      <c r="Z432" s="5">
        <f t="shared" si="629"/>
        <v>1.4170639297914159E-2</v>
      </c>
      <c r="AA432" s="5">
        <f t="shared" si="630"/>
        <v>1.4530450313130714E-2</v>
      </c>
      <c r="AB432" s="5">
        <f t="shared" si="631"/>
        <v>7.4496986996711641E-3</v>
      </c>
      <c r="AC432" s="5">
        <f t="shared" si="632"/>
        <v>1.3234374076678837E-4</v>
      </c>
      <c r="AD432" s="5">
        <f t="shared" si="633"/>
        <v>7.3418912654738683E-3</v>
      </c>
      <c r="AE432" s="5">
        <f t="shared" si="634"/>
        <v>5.9543536194652585E-3</v>
      </c>
      <c r="AF432" s="5">
        <f t="shared" si="635"/>
        <v>2.4145227533106683E-3</v>
      </c>
      <c r="AG432" s="5">
        <f t="shared" si="636"/>
        <v>6.5273473258249833E-4</v>
      </c>
      <c r="AH432" s="5">
        <f t="shared" si="637"/>
        <v>2.873135624824111E-3</v>
      </c>
      <c r="AI432" s="5">
        <f t="shared" si="638"/>
        <v>2.9460882859065917E-3</v>
      </c>
      <c r="AJ432" s="5">
        <f t="shared" si="639"/>
        <v>1.5104466551048004E-3</v>
      </c>
      <c r="AK432" s="5">
        <f t="shared" si="640"/>
        <v>5.162662886085724E-4</v>
      </c>
      <c r="AL432" s="5">
        <f t="shared" si="641"/>
        <v>4.4023006859653508E-6</v>
      </c>
      <c r="AM432" s="5">
        <f t="shared" si="642"/>
        <v>1.5056622922168276E-3</v>
      </c>
      <c r="AN432" s="5">
        <f t="shared" si="643"/>
        <v>1.2211084848823325E-3</v>
      </c>
      <c r="AO432" s="5">
        <f t="shared" si="644"/>
        <v>4.951661270789446E-4</v>
      </c>
      <c r="AP432" s="5">
        <f t="shared" si="645"/>
        <v>1.3386170376717909E-4</v>
      </c>
      <c r="AQ432" s="5">
        <f t="shared" si="646"/>
        <v>2.7140824193425457E-5</v>
      </c>
      <c r="AR432" s="5">
        <f t="shared" si="647"/>
        <v>4.6602884429348311E-4</v>
      </c>
      <c r="AS432" s="5">
        <f t="shared" si="648"/>
        <v>4.7786192451380302E-4</v>
      </c>
      <c r="AT432" s="5">
        <f t="shared" si="649"/>
        <v>2.449977310376846E-4</v>
      </c>
      <c r="AU432" s="5">
        <f t="shared" si="650"/>
        <v>8.3739514330329485E-5</v>
      </c>
      <c r="AV432" s="5">
        <f t="shared" si="651"/>
        <v>2.1466442456157434E-5</v>
      </c>
      <c r="AW432" s="5">
        <f t="shared" si="652"/>
        <v>1.0169357303817871E-7</v>
      </c>
      <c r="AX432" s="5">
        <f t="shared" si="653"/>
        <v>2.573155036205908E-4</v>
      </c>
      <c r="AY432" s="5">
        <f t="shared" si="654"/>
        <v>2.0868567034394798E-4</v>
      </c>
      <c r="AZ432" s="5">
        <f t="shared" si="655"/>
        <v>8.4623173485723081E-5</v>
      </c>
      <c r="BA432" s="5">
        <f t="shared" si="656"/>
        <v>2.287677117134159E-5</v>
      </c>
      <c r="BB432" s="5">
        <f t="shared" si="657"/>
        <v>4.6383275201285771E-6</v>
      </c>
      <c r="BC432" s="5">
        <f t="shared" si="658"/>
        <v>7.5234680708555398E-7</v>
      </c>
      <c r="BD432" s="5">
        <f t="shared" si="659"/>
        <v>6.2992409708822068E-5</v>
      </c>
      <c r="BE432" s="5">
        <f t="shared" si="660"/>
        <v>6.4591869155341522E-5</v>
      </c>
      <c r="BF432" s="5">
        <f t="shared" si="661"/>
        <v>3.3115970481729759E-5</v>
      </c>
      <c r="BG432" s="5">
        <f t="shared" si="662"/>
        <v>1.1318942722334958E-5</v>
      </c>
      <c r="BH432" s="5">
        <f t="shared" si="663"/>
        <v>2.9015863604733342E-6</v>
      </c>
      <c r="BI432" s="5">
        <f t="shared" si="664"/>
        <v>5.9505228456872095E-7</v>
      </c>
      <c r="BJ432" s="8">
        <f t="shared" si="665"/>
        <v>0.39680001896175254</v>
      </c>
      <c r="BK432" s="8">
        <f t="shared" si="666"/>
        <v>0.32238781395201843</v>
      </c>
      <c r="BL432" s="8">
        <f t="shared" si="667"/>
        <v>0.26673043500530003</v>
      </c>
      <c r="BM432" s="8">
        <f t="shared" si="668"/>
        <v>0.27902558505472108</v>
      </c>
      <c r="BN432" s="8">
        <f t="shared" si="669"/>
        <v>0.72085473818549306</v>
      </c>
    </row>
    <row r="433" spans="1:66" x14ac:dyDescent="0.25">
      <c r="A433" t="s">
        <v>145</v>
      </c>
      <c r="B433" t="s">
        <v>349</v>
      </c>
      <c r="C433" t="s">
        <v>432</v>
      </c>
      <c r="D433" s="15">
        <v>44222</v>
      </c>
      <c r="E433">
        <f>VLOOKUP(A433,home!$A$2:$E$405,3,FALSE)</f>
        <v>1.4565217391304299</v>
      </c>
      <c r="F433">
        <f>VLOOKUP(B433,home!$B$2:$E$405,3,FALSE)</f>
        <v>0.69</v>
      </c>
      <c r="G433">
        <f>VLOOKUP(C433,away!$B$2:$E$405,4,FALSE)</f>
        <v>1.3</v>
      </c>
      <c r="H433">
        <f>VLOOKUP(A433,away!$A$2:$E$405,3,FALSE)</f>
        <v>1.2934782608695701</v>
      </c>
      <c r="I433">
        <f>VLOOKUP(C433,away!$B$2:$E$405,3,FALSE)</f>
        <v>0.53</v>
      </c>
      <c r="J433">
        <f>VLOOKUP(B433,home!$B$2:$E$405,4,FALSE)</f>
        <v>0.88</v>
      </c>
      <c r="K433" s="3">
        <f t="shared" si="614"/>
        <v>1.3064999999999956</v>
      </c>
      <c r="L433" s="3">
        <f t="shared" si="615"/>
        <v>0.60327826086956748</v>
      </c>
      <c r="M433" s="5">
        <f t="shared" si="616"/>
        <v>0.14811322545231614</v>
      </c>
      <c r="N433" s="5">
        <f t="shared" si="617"/>
        <v>0.19350992905345038</v>
      </c>
      <c r="O433" s="5">
        <f t="shared" si="618"/>
        <v>8.9353489062655431E-2</v>
      </c>
      <c r="P433" s="5">
        <f t="shared" si="619"/>
        <v>0.11674033346035893</v>
      </c>
      <c r="Q433" s="5">
        <f t="shared" si="620"/>
        <v>0.12641036115416604</v>
      </c>
      <c r="R433" s="5">
        <f t="shared" si="621"/>
        <v>2.695250874217334E-2</v>
      </c>
      <c r="S433" s="5">
        <f t="shared" si="622"/>
        <v>2.3003187957754859E-2</v>
      </c>
      <c r="T433" s="5">
        <f t="shared" si="623"/>
        <v>7.6260622832979214E-2</v>
      </c>
      <c r="U433" s="5">
        <f t="shared" si="624"/>
        <v>3.5213452671649353E-2</v>
      </c>
      <c r="V433" s="5">
        <f t="shared" si="625"/>
        <v>2.0145247549177309E-3</v>
      </c>
      <c r="W433" s="5">
        <f t="shared" si="626"/>
        <v>5.5051712282639123E-2</v>
      </c>
      <c r="X433" s="5">
        <f t="shared" si="627"/>
        <v>3.3211501243762334E-2</v>
      </c>
      <c r="Y433" s="5">
        <f t="shared" si="628"/>
        <v>1.0017888355602208E-2</v>
      </c>
      <c r="Z433" s="5">
        <f t="shared" si="629"/>
        <v>5.419954200016717E-3</v>
      </c>
      <c r="AA433" s="5">
        <f t="shared" si="630"/>
        <v>7.0811701623218169E-3</v>
      </c>
      <c r="AB433" s="5">
        <f t="shared" si="631"/>
        <v>4.6257744085367114E-3</v>
      </c>
      <c r="AC433" s="5">
        <f t="shared" si="632"/>
        <v>9.9238391328259918E-5</v>
      </c>
      <c r="AD433" s="5">
        <f t="shared" si="633"/>
        <v>1.7981265524316954E-2</v>
      </c>
      <c r="AE433" s="5">
        <f t="shared" si="634"/>
        <v>1.0847706593743843E-2</v>
      </c>
      <c r="AF433" s="5">
        <f t="shared" si="635"/>
        <v>3.2720927841485619E-3</v>
      </c>
      <c r="AG433" s="5">
        <f t="shared" si="636"/>
        <v>6.5799414807500198E-4</v>
      </c>
      <c r="AH433" s="5">
        <f t="shared" si="637"/>
        <v>8.1743513594469781E-4</v>
      </c>
      <c r="AI433" s="5">
        <f t="shared" si="638"/>
        <v>1.0679790051117441E-3</v>
      </c>
      <c r="AJ433" s="5">
        <f t="shared" si="639"/>
        <v>6.9765728508924449E-4</v>
      </c>
      <c r="AK433" s="5">
        <f t="shared" si="640"/>
        <v>3.0382974765636497E-4</v>
      </c>
      <c r="AL433" s="5">
        <f t="shared" si="641"/>
        <v>3.1287207095386357E-6</v>
      </c>
      <c r="AM433" s="5">
        <f t="shared" si="642"/>
        <v>4.6985046815040043E-3</v>
      </c>
      <c r="AN433" s="5">
        <f t="shared" si="643"/>
        <v>2.8345057329452568E-3</v>
      </c>
      <c r="AO433" s="5">
        <f t="shared" si="644"/>
        <v>8.5499784449801636E-4</v>
      </c>
      <c r="AP433" s="5">
        <f t="shared" si="645"/>
        <v>1.7193387089199744E-4</v>
      </c>
      <c r="AQ433" s="5">
        <f t="shared" si="646"/>
        <v>2.5930991654074232E-5</v>
      </c>
      <c r="AR433" s="5">
        <f t="shared" si="647"/>
        <v>9.8628169437279208E-5</v>
      </c>
      <c r="AS433" s="5">
        <f t="shared" si="648"/>
        <v>1.2885770336980485E-4</v>
      </c>
      <c r="AT433" s="5">
        <f t="shared" si="649"/>
        <v>8.4176294726324727E-5</v>
      </c>
      <c r="AU433" s="5">
        <f t="shared" si="650"/>
        <v>3.6658776353314298E-5</v>
      </c>
      <c r="AV433" s="5">
        <f t="shared" si="651"/>
        <v>1.1973672826401249E-5</v>
      </c>
      <c r="AW433" s="5">
        <f t="shared" si="652"/>
        <v>6.8500128462243256E-8</v>
      </c>
      <c r="AX433" s="5">
        <f t="shared" si="653"/>
        <v>1.0230993943974927E-3</v>
      </c>
      <c r="AY433" s="5">
        <f t="shared" si="654"/>
        <v>6.1721362334882712E-4</v>
      </c>
      <c r="AZ433" s="5">
        <f t="shared" si="655"/>
        <v>1.8617578063944231E-4</v>
      </c>
      <c r="BA433" s="5">
        <f t="shared" si="656"/>
        <v>3.743860038673229E-5</v>
      </c>
      <c r="BB433" s="5">
        <f t="shared" si="657"/>
        <v>5.6464734326746408E-6</v>
      </c>
      <c r="BC433" s="5">
        <f t="shared" si="658"/>
        <v>6.8127893450203523E-7</v>
      </c>
      <c r="BD433" s="5">
        <f t="shared" si="659"/>
        <v>9.9167050884784644E-6</v>
      </c>
      <c r="BE433" s="5">
        <f t="shared" si="660"/>
        <v>1.2956175198097071E-5</v>
      </c>
      <c r="BF433" s="5">
        <f t="shared" si="661"/>
        <v>8.4636214481568828E-6</v>
      </c>
      <c r="BG433" s="5">
        <f t="shared" si="662"/>
        <v>3.6859071406723102E-6</v>
      </c>
      <c r="BH433" s="5">
        <f t="shared" si="663"/>
        <v>1.2039094198220899E-6</v>
      </c>
      <c r="BI433" s="5">
        <f t="shared" si="664"/>
        <v>3.1458153139951108E-7</v>
      </c>
      <c r="BJ433" s="8">
        <f t="shared" si="665"/>
        <v>0.53767720224551663</v>
      </c>
      <c r="BK433" s="8">
        <f t="shared" si="666"/>
        <v>0.29059085236073429</v>
      </c>
      <c r="BL433" s="8">
        <f t="shared" si="667"/>
        <v>0.16651013173767848</v>
      </c>
      <c r="BM433" s="8">
        <f t="shared" si="668"/>
        <v>0.29850114849560544</v>
      </c>
      <c r="BN433" s="8">
        <f t="shared" si="669"/>
        <v>0.70107984692512026</v>
      </c>
    </row>
    <row r="434" spans="1:66" x14ac:dyDescent="0.25">
      <c r="A434" t="s">
        <v>145</v>
      </c>
      <c r="B434" t="s">
        <v>357</v>
      </c>
      <c r="C434" t="s">
        <v>366</v>
      </c>
      <c r="D434" s="15">
        <v>44222</v>
      </c>
      <c r="E434">
        <f>VLOOKUP(A434,home!$A$2:$E$405,3,FALSE)</f>
        <v>1.4565217391304299</v>
      </c>
      <c r="F434">
        <f>VLOOKUP(B434,home!$B$2:$E$405,3,FALSE)</f>
        <v>0.55000000000000004</v>
      </c>
      <c r="G434">
        <f>VLOOKUP(C434,away!$B$2:$E$405,4,FALSE)</f>
        <v>1.08</v>
      </c>
      <c r="H434">
        <f>VLOOKUP(A434,away!$A$2:$E$405,3,FALSE)</f>
        <v>1.2934782608695701</v>
      </c>
      <c r="I434">
        <f>VLOOKUP(C434,away!$B$2:$E$405,3,FALSE)</f>
        <v>0.98</v>
      </c>
      <c r="J434">
        <f>VLOOKUP(B434,home!$B$2:$E$405,4,FALSE)</f>
        <v>0.62</v>
      </c>
      <c r="K434" s="3">
        <f t="shared" si="614"/>
        <v>0.86517391304347557</v>
      </c>
      <c r="L434" s="3">
        <f t="shared" si="615"/>
        <v>0.78591739130435068</v>
      </c>
      <c r="M434" s="5">
        <f t="shared" si="616"/>
        <v>0.19184043803934375</v>
      </c>
      <c r="N434" s="5">
        <f t="shared" si="617"/>
        <v>0.16597534245847345</v>
      </c>
      <c r="O434" s="5">
        <f t="shared" si="618"/>
        <v>0.15077073661056495</v>
      </c>
      <c r="P434" s="5">
        <f t="shared" si="619"/>
        <v>0.13044290816580967</v>
      </c>
      <c r="Q434" s="5">
        <f t="shared" si="620"/>
        <v>7.1798768251764192E-2</v>
      </c>
      <c r="R434" s="5">
        <f t="shared" si="621"/>
        <v>5.9246672001005272E-2</v>
      </c>
      <c r="S434" s="5">
        <f t="shared" si="622"/>
        <v>2.2173834235178623E-2</v>
      </c>
      <c r="T434" s="5">
        <f t="shared" si="623"/>
        <v>5.6427900643292145E-2</v>
      </c>
      <c r="U434" s="5">
        <f t="shared" si="624"/>
        <v>5.1258675049913056E-2</v>
      </c>
      <c r="V434" s="5">
        <f t="shared" si="625"/>
        <v>1.675246049028226E-3</v>
      </c>
      <c r="W434" s="5">
        <f t="shared" si="626"/>
        <v>2.0706140426693501E-2</v>
      </c>
      <c r="X434" s="5">
        <f t="shared" si="627"/>
        <v>1.627331586812851E-2</v>
      </c>
      <c r="Y434" s="5">
        <f t="shared" si="628"/>
        <v>6.3947409774756251E-3</v>
      </c>
      <c r="Z434" s="5">
        <f t="shared" si="629"/>
        <v>1.5520996634164863E-2</v>
      </c>
      <c r="AA434" s="5">
        <f t="shared" si="630"/>
        <v>1.3428361392315027E-2</v>
      </c>
      <c r="AB434" s="5">
        <f t="shared" si="631"/>
        <v>5.8089339857755632E-3</v>
      </c>
      <c r="AC434" s="5">
        <f t="shared" si="632"/>
        <v>7.1193268987593532E-5</v>
      </c>
      <c r="AD434" s="5">
        <f t="shared" si="633"/>
        <v>4.4786031342475283E-3</v>
      </c>
      <c r="AE434" s="5">
        <f t="shared" si="634"/>
        <v>3.5198120919553056E-3</v>
      </c>
      <c r="AF434" s="5">
        <f t="shared" si="635"/>
        <v>1.3831407685955114E-3</v>
      </c>
      <c r="AG434" s="5">
        <f t="shared" si="636"/>
        <v>3.6234479488709301E-4</v>
      </c>
      <c r="AH434" s="5">
        <f t="shared" si="637"/>
        <v>3.0495552962916134E-3</v>
      </c>
      <c r="AI434" s="5">
        <f t="shared" si="638"/>
        <v>2.6383956887350707E-3</v>
      </c>
      <c r="AJ434" s="5">
        <f t="shared" si="639"/>
        <v>1.1413355610899783E-3</v>
      </c>
      <c r="AK434" s="5">
        <f t="shared" si="640"/>
        <v>3.2915125116129588E-4</v>
      </c>
      <c r="AL434" s="5">
        <f t="shared" si="641"/>
        <v>1.9363294086448851E-6</v>
      </c>
      <c r="AM434" s="5">
        <f t="shared" si="642"/>
        <v>7.7495411972514181E-4</v>
      </c>
      <c r="AN434" s="5">
        <f t="shared" si="643"/>
        <v>6.0904992015494287E-4</v>
      </c>
      <c r="AO434" s="5">
        <f t="shared" si="644"/>
        <v>2.3933146221114784E-4</v>
      </c>
      <c r="AP434" s="5">
        <f t="shared" si="645"/>
        <v>6.2698252812680379E-5</v>
      </c>
      <c r="AQ434" s="5">
        <f t="shared" si="646"/>
        <v>1.2318911822470605E-5</v>
      </c>
      <c r="AR434" s="5">
        <f t="shared" si="647"/>
        <v>4.793397086199744E-4</v>
      </c>
      <c r="AS434" s="5">
        <f t="shared" si="648"/>
        <v>4.1471221138386264E-4</v>
      </c>
      <c r="AT434" s="5">
        <f t="shared" si="649"/>
        <v>1.7939909335494471E-4</v>
      </c>
      <c r="AU434" s="5">
        <f t="shared" si="650"/>
        <v>5.1737138531449769E-5</v>
      </c>
      <c r="AV434" s="5">
        <f t="shared" si="651"/>
        <v>1.1190405648231691E-5</v>
      </c>
      <c r="AW434" s="5">
        <f t="shared" si="652"/>
        <v>3.6572702729769577E-8</v>
      </c>
      <c r="AX434" s="5">
        <f t="shared" si="653"/>
        <v>1.1174501469862713E-4</v>
      </c>
      <c r="AY434" s="5">
        <f t="shared" si="654"/>
        <v>8.7822350443211343E-5</v>
      </c>
      <c r="AZ434" s="5">
        <f t="shared" si="655"/>
        <v>3.4510556279272564E-5</v>
      </c>
      <c r="BA434" s="5">
        <f t="shared" si="656"/>
        <v>9.0408154544892931E-6</v>
      </c>
      <c r="BB434" s="5">
        <f t="shared" si="657"/>
        <v>1.7763335243140704E-6</v>
      </c>
      <c r="BC434" s="5">
        <f t="shared" si="658"/>
        <v>2.792102819030756E-7</v>
      </c>
      <c r="BD434" s="5">
        <f t="shared" si="659"/>
        <v>6.278690222453295E-5</v>
      </c>
      <c r="BE434" s="5">
        <f t="shared" si="660"/>
        <v>5.4321589885477274E-5</v>
      </c>
      <c r="BF434" s="5">
        <f t="shared" si="661"/>
        <v>2.3498811241980626E-5</v>
      </c>
      <c r="BG434" s="5">
        <f t="shared" si="662"/>
        <v>6.7768528246981324E-6</v>
      </c>
      <c r="BH434" s="5">
        <f t="shared" si="663"/>
        <v>1.4657890691159532E-6</v>
      </c>
      <c r="BI434" s="5">
        <f t="shared" si="664"/>
        <v>2.5363249292468058E-7</v>
      </c>
      <c r="BJ434" s="8">
        <f t="shared" si="665"/>
        <v>0.34926363636292107</v>
      </c>
      <c r="BK434" s="8">
        <f t="shared" si="666"/>
        <v>0.34629337843819968</v>
      </c>
      <c r="BL434" s="8">
        <f t="shared" si="667"/>
        <v>0.28895729897212907</v>
      </c>
      <c r="BM434" s="8">
        <f t="shared" si="668"/>
        <v>0.22987265910271282</v>
      </c>
      <c r="BN434" s="8">
        <f t="shared" si="669"/>
        <v>0.77007486552696125</v>
      </c>
    </row>
    <row r="435" spans="1:66" x14ac:dyDescent="0.25">
      <c r="A435" t="s">
        <v>145</v>
      </c>
      <c r="B435" t="s">
        <v>360</v>
      </c>
      <c r="C435" t="s">
        <v>434</v>
      </c>
      <c r="D435" s="15">
        <v>44222</v>
      </c>
      <c r="E435">
        <f>VLOOKUP(A435,home!$A$2:$E$405,3,FALSE)</f>
        <v>1.4565217391304299</v>
      </c>
      <c r="F435">
        <f>VLOOKUP(B435,home!$B$2:$E$405,3,FALSE)</f>
        <v>0.99</v>
      </c>
      <c r="G435">
        <f>VLOOKUP(C435,away!$B$2:$E$405,4,FALSE)</f>
        <v>1.28</v>
      </c>
      <c r="H435">
        <f>VLOOKUP(A435,away!$A$2:$E$405,3,FALSE)</f>
        <v>1.2934782608695701</v>
      </c>
      <c r="I435">
        <f>VLOOKUP(C435,away!$B$2:$E$405,3,FALSE)</f>
        <v>0.78</v>
      </c>
      <c r="J435">
        <f>VLOOKUP(B435,home!$B$2:$E$405,4,FALSE)</f>
        <v>1.29</v>
      </c>
      <c r="K435" s="3">
        <f t="shared" si="614"/>
        <v>1.8457043478260808</v>
      </c>
      <c r="L435" s="3">
        <f t="shared" si="615"/>
        <v>1.3014978260869616</v>
      </c>
      <c r="M435" s="5">
        <f t="shared" si="616"/>
        <v>4.2972187541596166E-2</v>
      </c>
      <c r="N435" s="5">
        <f t="shared" si="617"/>
        <v>7.931395338112178E-2</v>
      </c>
      <c r="O435" s="5">
        <f t="shared" si="618"/>
        <v>5.5928208667588623E-2</v>
      </c>
      <c r="P435" s="5">
        <f t="shared" si="619"/>
        <v>0.1032269379038926</v>
      </c>
      <c r="Q435" s="5">
        <f t="shared" si="620"/>
        <v>7.3195054299405787E-2</v>
      </c>
      <c r="R435" s="5">
        <f t="shared" si="621"/>
        <v>3.6395220998902293E-2</v>
      </c>
      <c r="S435" s="5">
        <f t="shared" si="622"/>
        <v>6.1992426489223519E-2</v>
      </c>
      <c r="T435" s="5">
        <f t="shared" si="623"/>
        <v>9.5263204050993741E-2</v>
      </c>
      <c r="U435" s="5">
        <f t="shared" si="624"/>
        <v>6.7174817637765033E-2</v>
      </c>
      <c r="V435" s="5">
        <f t="shared" si="625"/>
        <v>1.6546331025853327E-2</v>
      </c>
      <c r="W435" s="5">
        <f t="shared" si="626"/>
        <v>4.5032143319926457E-2</v>
      </c>
      <c r="X435" s="5">
        <f t="shared" si="627"/>
        <v>5.8609236634920764E-2</v>
      </c>
      <c r="Y435" s="5">
        <f t="shared" si="628"/>
        <v>3.813989703448286E-2</v>
      </c>
      <c r="Z435" s="5">
        <f t="shared" si="629"/>
        <v>1.578943367000862E-2</v>
      </c>
      <c r="AA435" s="5">
        <f t="shared" si="630"/>
        <v>2.9142626374446416E-2</v>
      </c>
      <c r="AB435" s="5">
        <f t="shared" si="631"/>
        <v>2.6894336103193389E-2</v>
      </c>
      <c r="AC435" s="5">
        <f t="shared" si="632"/>
        <v>2.4842042944777927E-3</v>
      </c>
      <c r="AD435" s="5">
        <f t="shared" si="633"/>
        <v>2.0779005679378858E-2</v>
      </c>
      <c r="AE435" s="5">
        <f t="shared" si="634"/>
        <v>2.7043830719960207E-2</v>
      </c>
      <c r="AF435" s="5">
        <f t="shared" si="635"/>
        <v>1.7598743445546006E-2</v>
      </c>
      <c r="AG435" s="5">
        <f t="shared" si="636"/>
        <v>7.6349087787467625E-3</v>
      </c>
      <c r="AH435" s="5">
        <f t="shared" si="637"/>
        <v>5.1374783991651237E-3</v>
      </c>
      <c r="AI435" s="5">
        <f t="shared" si="638"/>
        <v>9.4822662182016404E-3</v>
      </c>
      <c r="AJ435" s="5">
        <f t="shared" si="639"/>
        <v>8.7507299930895711E-3</v>
      </c>
      <c r="AK435" s="5">
        <f t="shared" si="640"/>
        <v>5.3837534649658382E-3</v>
      </c>
      <c r="AL435" s="5">
        <f t="shared" si="641"/>
        <v>2.387002543898116E-4</v>
      </c>
      <c r="AM435" s="5">
        <f t="shared" si="642"/>
        <v>7.6703802251864746E-3</v>
      </c>
      <c r="AN435" s="5">
        <f t="shared" si="643"/>
        <v>9.9829831883406148E-3</v>
      </c>
      <c r="AO435" s="5">
        <f t="shared" si="644"/>
        <v>6.4964154587440004E-3</v>
      </c>
      <c r="AP435" s="5">
        <f t="shared" si="645"/>
        <v>2.8183568656376819E-3</v>
      </c>
      <c r="AQ435" s="5">
        <f t="shared" si="646"/>
        <v>9.1702133344117654E-4</v>
      </c>
      <c r="AR435" s="5">
        <f t="shared" si="647"/>
        <v>1.3372833936164264E-3</v>
      </c>
      <c r="AS435" s="5">
        <f t="shared" si="648"/>
        <v>2.4682297738734542E-3</v>
      </c>
      <c r="AT435" s="5">
        <f t="shared" si="649"/>
        <v>2.2778112125360099E-3</v>
      </c>
      <c r="AU435" s="5">
        <f t="shared" si="650"/>
        <v>1.401388686168237E-3</v>
      </c>
      <c r="AV435" s="5">
        <f t="shared" si="651"/>
        <v>6.4663729776374826E-4</v>
      </c>
      <c r="AW435" s="5">
        <f t="shared" si="652"/>
        <v>1.5927806220715539E-5</v>
      </c>
      <c r="AX435" s="5">
        <f t="shared" si="653"/>
        <v>2.3595423551843121E-3</v>
      </c>
      <c r="AY435" s="5">
        <f t="shared" si="654"/>
        <v>3.0709392458324915E-3</v>
      </c>
      <c r="AZ435" s="5">
        <f t="shared" si="655"/>
        <v>1.9984103762480613E-3</v>
      </c>
      <c r="BA435" s="5">
        <f t="shared" si="656"/>
        <v>8.6697558677215937E-4</v>
      </c>
      <c r="BB435" s="5">
        <f t="shared" si="657"/>
        <v>2.8209171036360837E-4</v>
      </c>
      <c r="BC435" s="5">
        <f t="shared" si="658"/>
        <v>7.3428349559077826E-5</v>
      </c>
      <c r="BD435" s="5">
        <f t="shared" si="659"/>
        <v>2.9007857160899542E-4</v>
      </c>
      <c r="BE435" s="5">
        <f t="shared" si="660"/>
        <v>5.3539928082990186E-4</v>
      </c>
      <c r="BF435" s="5">
        <f t="shared" si="661"/>
        <v>4.9409439022535348E-4</v>
      </c>
      <c r="BG435" s="5">
        <f t="shared" si="662"/>
        <v>3.0398405475847042E-4</v>
      </c>
      <c r="BH435" s="5">
        <f t="shared" si="663"/>
        <v>1.4026617288437752E-4</v>
      </c>
      <c r="BI435" s="5">
        <f t="shared" si="664"/>
        <v>5.1777977029124051E-5</v>
      </c>
      <c r="BJ435" s="8">
        <f t="shared" si="665"/>
        <v>0.49914652203979293</v>
      </c>
      <c r="BK435" s="8">
        <f t="shared" si="666"/>
        <v>0.2305317267552657</v>
      </c>
      <c r="BL435" s="8">
        <f t="shared" si="667"/>
        <v>0.25423638866861203</v>
      </c>
      <c r="BM435" s="8">
        <f t="shared" si="668"/>
        <v>0.60561749690156041</v>
      </c>
      <c r="BN435" s="8">
        <f t="shared" si="669"/>
        <v>0.39103156279250723</v>
      </c>
    </row>
    <row r="436" spans="1:66" x14ac:dyDescent="0.25">
      <c r="A436" t="s">
        <v>145</v>
      </c>
      <c r="B436" t="s">
        <v>149</v>
      </c>
      <c r="C436" t="s">
        <v>355</v>
      </c>
      <c r="D436" s="15">
        <v>44222</v>
      </c>
      <c r="E436">
        <f>VLOOKUP(A436,home!$A$2:$E$405,3,FALSE)</f>
        <v>1.4565217391304299</v>
      </c>
      <c r="F436">
        <f>VLOOKUP(B436,home!$B$2:$E$405,3,FALSE)</f>
        <v>0.51</v>
      </c>
      <c r="G436">
        <f>VLOOKUP(C436,away!$B$2:$E$405,4,FALSE)</f>
        <v>2.29</v>
      </c>
      <c r="H436">
        <f>VLOOKUP(A436,away!$A$2:$E$405,3,FALSE)</f>
        <v>1.2934782608695701</v>
      </c>
      <c r="I436">
        <f>VLOOKUP(C436,away!$B$2:$E$405,3,FALSE)</f>
        <v>0.8</v>
      </c>
      <c r="J436">
        <f>VLOOKUP(B436,home!$B$2:$E$405,4,FALSE)</f>
        <v>1.64</v>
      </c>
      <c r="K436" s="3">
        <f t="shared" si="614"/>
        <v>1.7010717391304293</v>
      </c>
      <c r="L436" s="3">
        <f t="shared" si="615"/>
        <v>1.6970434782608761</v>
      </c>
      <c r="M436" s="5">
        <f t="shared" si="616"/>
        <v>3.3436230634095565E-2</v>
      </c>
      <c r="N436" s="5">
        <f t="shared" si="617"/>
        <v>5.6877426994707082E-2</v>
      </c>
      <c r="O436" s="5">
        <f t="shared" si="618"/>
        <v>5.6742737135218393E-2</v>
      </c>
      <c r="P436" s="5">
        <f t="shared" si="619"/>
        <v>9.6523466541626746E-2</v>
      </c>
      <c r="Q436" s="5">
        <f t="shared" si="620"/>
        <v>4.8376291827575205E-2</v>
      </c>
      <c r="R436" s="5">
        <f t="shared" si="621"/>
        <v>4.8147445996996809E-2</v>
      </c>
      <c r="S436" s="5">
        <f t="shared" si="622"/>
        <v>6.9660809670573642E-2</v>
      </c>
      <c r="T436" s="5">
        <f t="shared" si="623"/>
        <v>8.2096670548431408E-2</v>
      </c>
      <c r="U436" s="5">
        <f t="shared" si="624"/>
        <v>8.190225969679979E-2</v>
      </c>
      <c r="V436" s="5">
        <f t="shared" si="625"/>
        <v>2.2344035210993724E-2</v>
      </c>
      <c r="W436" s="5">
        <f t="shared" si="626"/>
        <v>2.7430514290604842E-2</v>
      </c>
      <c r="X436" s="5">
        <f t="shared" si="627"/>
        <v>4.6550775382212702E-2</v>
      </c>
      <c r="Y436" s="5">
        <f t="shared" si="628"/>
        <v>3.9499344885185514E-2</v>
      </c>
      <c r="Z436" s="5">
        <f t="shared" si="629"/>
        <v>2.7236103074707058E-2</v>
      </c>
      <c r="AA436" s="5">
        <f t="shared" si="630"/>
        <v>4.6330565224427571E-2</v>
      </c>
      <c r="AB436" s="5">
        <f t="shared" si="631"/>
        <v>3.9405807580606397E-2</v>
      </c>
      <c r="AC436" s="5">
        <f t="shared" si="632"/>
        <v>4.0314123597974252E-3</v>
      </c>
      <c r="AD436" s="5">
        <f t="shared" si="633"/>
        <v>1.1665318162390319E-2</v>
      </c>
      <c r="AE436" s="5">
        <f t="shared" si="634"/>
        <v>1.9796552109322636E-2</v>
      </c>
      <c r="AF436" s="5">
        <f t="shared" si="635"/>
        <v>1.6797804824588789E-2</v>
      </c>
      <c r="AG436" s="5">
        <f t="shared" si="636"/>
        <v>9.5022017088891627E-3</v>
      </c>
      <c r="AH436" s="5">
        <f t="shared" si="637"/>
        <v>1.1555212774043149E-2</v>
      </c>
      <c r="AI436" s="5">
        <f t="shared" si="638"/>
        <v>1.9656245889563734E-2</v>
      </c>
      <c r="AJ436" s="5">
        <f t="shared" si="639"/>
        <v>1.6718342190067768E-2</v>
      </c>
      <c r="AK436" s="5">
        <f t="shared" si="640"/>
        <v>9.4796998082120679E-3</v>
      </c>
      <c r="AL436" s="5">
        <f t="shared" si="641"/>
        <v>4.6551407099053554E-4</v>
      </c>
      <c r="AM436" s="5">
        <f t="shared" si="642"/>
        <v>3.968708610801416E-3</v>
      </c>
      <c r="AN436" s="5">
        <f t="shared" si="643"/>
        <v>6.7350710650783243E-3</v>
      </c>
      <c r="AO436" s="5">
        <f t="shared" si="644"/>
        <v>5.7148542133073519E-3</v>
      </c>
      <c r="AP436" s="5">
        <f t="shared" si="645"/>
        <v>3.2327853573016442E-3</v>
      </c>
      <c r="AQ436" s="5">
        <f t="shared" si="646"/>
        <v>1.3715443268065028E-3</v>
      </c>
      <c r="AR436" s="5">
        <f t="shared" si="647"/>
        <v>3.9219396956213367E-3</v>
      </c>
      <c r="AS436" s="5">
        <f t="shared" si="648"/>
        <v>6.6715007787952535E-3</v>
      </c>
      <c r="AT436" s="5">
        <f t="shared" si="649"/>
        <v>5.674350716197628E-3</v>
      </c>
      <c r="AU436" s="5">
        <f t="shared" si="650"/>
        <v>3.2174925470794319E-3</v>
      </c>
      <c r="AV436" s="5">
        <f t="shared" si="651"/>
        <v>1.3682964106749012E-3</v>
      </c>
      <c r="AW436" s="5">
        <f t="shared" si="652"/>
        <v>3.7328961731187647E-5</v>
      </c>
      <c r="AX436" s="5">
        <f t="shared" si="653"/>
        <v>1.1251763431129793E-3</v>
      </c>
      <c r="AY436" s="5">
        <f t="shared" si="654"/>
        <v>1.9094731749733031E-3</v>
      </c>
      <c r="AZ436" s="5">
        <f t="shared" si="655"/>
        <v>1.6202294992512666E-3</v>
      </c>
      <c r="BA436" s="5">
        <f t="shared" si="656"/>
        <v>9.1653330166341579E-4</v>
      </c>
      <c r="BB436" s="5">
        <f t="shared" si="657"/>
        <v>3.8884921554920194E-4</v>
      </c>
      <c r="BC436" s="5">
        <f t="shared" si="658"/>
        <v>1.3197880505492609E-4</v>
      </c>
      <c r="BD436" s="5">
        <f t="shared" si="659"/>
        <v>1.1092836970977725E-3</v>
      </c>
      <c r="BE436" s="5">
        <f t="shared" si="660"/>
        <v>1.8869711478111402E-3</v>
      </c>
      <c r="BF436" s="5">
        <f t="shared" si="661"/>
        <v>1.6049366460480195E-3</v>
      </c>
      <c r="BG436" s="5">
        <f t="shared" si="662"/>
        <v>9.1003745722902085E-4</v>
      </c>
      <c r="BH436" s="5">
        <f t="shared" si="663"/>
        <v>3.8700975001060105E-4</v>
      </c>
      <c r="BI436" s="5">
        <f t="shared" si="664"/>
        <v>1.3166626970219315E-4</v>
      </c>
      <c r="BJ436" s="8">
        <f t="shared" si="665"/>
        <v>0.38570810464680805</v>
      </c>
      <c r="BK436" s="8">
        <f t="shared" si="666"/>
        <v>0.22837094166305097</v>
      </c>
      <c r="BL436" s="8">
        <f t="shared" si="667"/>
        <v>0.35682180141220293</v>
      </c>
      <c r="BM436" s="8">
        <f t="shared" si="668"/>
        <v>0.65616120745330686</v>
      </c>
      <c r="BN436" s="8">
        <f t="shared" si="669"/>
        <v>0.34010359913021981</v>
      </c>
    </row>
    <row r="437" spans="1:66" x14ac:dyDescent="0.25">
      <c r="A437" t="s">
        <v>145</v>
      </c>
      <c r="B437" t="s">
        <v>375</v>
      </c>
      <c r="C437" t="s">
        <v>371</v>
      </c>
      <c r="D437" s="15">
        <v>44222</v>
      </c>
      <c r="E437">
        <f>VLOOKUP(A437,home!$A$2:$E$405,3,FALSE)</f>
        <v>1.4565217391304299</v>
      </c>
      <c r="F437">
        <f>VLOOKUP(B437,home!$B$2:$E$405,3,FALSE)</f>
        <v>0.69</v>
      </c>
      <c r="G437">
        <f>VLOOKUP(C437,away!$B$2:$E$405,4,FALSE)</f>
        <v>0.84</v>
      </c>
      <c r="H437">
        <f>VLOOKUP(A437,away!$A$2:$E$405,3,FALSE)</f>
        <v>1.2934782608695701</v>
      </c>
      <c r="I437">
        <f>VLOOKUP(C437,away!$B$2:$E$405,3,FALSE)</f>
        <v>0.69</v>
      </c>
      <c r="J437">
        <f>VLOOKUP(B437,home!$B$2:$E$405,4,FALSE)</f>
        <v>0.66</v>
      </c>
      <c r="K437" s="3">
        <f t="shared" si="614"/>
        <v>0.84419999999999706</v>
      </c>
      <c r="L437" s="3">
        <f t="shared" si="615"/>
        <v>0.58905000000000218</v>
      </c>
      <c r="M437" s="5">
        <f t="shared" si="616"/>
        <v>0.23853243072864874</v>
      </c>
      <c r="N437" s="5">
        <f t="shared" si="617"/>
        <v>0.20136907802112455</v>
      </c>
      <c r="O437" s="5">
        <f t="shared" si="618"/>
        <v>0.14050752832071103</v>
      </c>
      <c r="P437" s="5">
        <f t="shared" si="619"/>
        <v>0.11861645540834384</v>
      </c>
      <c r="Q437" s="5">
        <f t="shared" si="620"/>
        <v>8.4997887832716376E-2</v>
      </c>
      <c r="R437" s="5">
        <f t="shared" si="621"/>
        <v>4.1382979778657569E-2</v>
      </c>
      <c r="S437" s="5">
        <f t="shared" si="622"/>
        <v>1.4746279416451038E-2</v>
      </c>
      <c r="T437" s="5">
        <f t="shared" si="623"/>
        <v>5.0068005827861757E-2</v>
      </c>
      <c r="U437" s="5">
        <f t="shared" si="624"/>
        <v>3.4935511529142593E-2</v>
      </c>
      <c r="V437" s="5">
        <f t="shared" si="625"/>
        <v>8.1477455450643403E-4</v>
      </c>
      <c r="W437" s="5">
        <f t="shared" si="626"/>
        <v>2.3918405636126308E-2</v>
      </c>
      <c r="X437" s="5">
        <f t="shared" si="627"/>
        <v>1.4089136839960253E-2</v>
      </c>
      <c r="Y437" s="5">
        <f t="shared" si="628"/>
        <v>4.1496030277893082E-3</v>
      </c>
      <c r="Z437" s="5">
        <f t="shared" si="629"/>
        <v>8.125548079539446E-3</v>
      </c>
      <c r="AA437" s="5">
        <f t="shared" si="630"/>
        <v>6.8595876887471759E-3</v>
      </c>
      <c r="AB437" s="5">
        <f t="shared" si="631"/>
        <v>2.895431963420173E-3</v>
      </c>
      <c r="AC437" s="5">
        <f t="shared" si="632"/>
        <v>2.5322989969655435E-5</v>
      </c>
      <c r="AD437" s="5">
        <f t="shared" si="633"/>
        <v>5.0479795095044397E-3</v>
      </c>
      <c r="AE437" s="5">
        <f t="shared" si="634"/>
        <v>2.9735123300736006E-3</v>
      </c>
      <c r="AF437" s="5">
        <f t="shared" si="635"/>
        <v>8.7577371901493032E-4</v>
      </c>
      <c r="AG437" s="5">
        <f t="shared" si="636"/>
        <v>1.7195816972858229E-4</v>
      </c>
      <c r="AH437" s="5">
        <f t="shared" si="637"/>
        <v>1.1965885240631819E-3</v>
      </c>
      <c r="AI437" s="5">
        <f t="shared" si="638"/>
        <v>1.0101600320141346E-3</v>
      </c>
      <c r="AJ437" s="5">
        <f t="shared" si="639"/>
        <v>4.2638854951316466E-4</v>
      </c>
      <c r="AK437" s="5">
        <f t="shared" si="640"/>
        <v>1.1998573783300415E-4</v>
      </c>
      <c r="AL437" s="5">
        <f t="shared" si="641"/>
        <v>5.0370061653521127E-7</v>
      </c>
      <c r="AM437" s="5">
        <f t="shared" si="642"/>
        <v>8.5230086038472674E-4</v>
      </c>
      <c r="AN437" s="5">
        <f t="shared" si="643"/>
        <v>5.0204782180962517E-4</v>
      </c>
      <c r="AO437" s="5">
        <f t="shared" si="644"/>
        <v>1.4786563471848037E-4</v>
      </c>
      <c r="AP437" s="5">
        <f t="shared" si="645"/>
        <v>2.9033417376973736E-5</v>
      </c>
      <c r="AQ437" s="5">
        <f t="shared" si="646"/>
        <v>4.27553362647661E-6</v>
      </c>
      <c r="AR437" s="5">
        <f t="shared" si="647"/>
        <v>1.4097009401988397E-4</v>
      </c>
      <c r="AS437" s="5">
        <f t="shared" si="648"/>
        <v>1.1900695337158563E-4</v>
      </c>
      <c r="AT437" s="5">
        <f t="shared" si="649"/>
        <v>5.0232835018146123E-5</v>
      </c>
      <c r="AU437" s="5">
        <f t="shared" si="650"/>
        <v>1.4135519774106273E-5</v>
      </c>
      <c r="AV437" s="5">
        <f t="shared" si="651"/>
        <v>2.983301448325118E-6</v>
      </c>
      <c r="AW437" s="5">
        <f t="shared" si="652"/>
        <v>6.9577286895880507E-9</v>
      </c>
      <c r="AX437" s="5">
        <f t="shared" si="653"/>
        <v>1.1991873105613058E-4</v>
      </c>
      <c r="AY437" s="5">
        <f t="shared" si="654"/>
        <v>7.0638128528613978E-5</v>
      </c>
      <c r="AZ437" s="5">
        <f t="shared" si="655"/>
        <v>2.0804694804890105E-5</v>
      </c>
      <c r="BA437" s="5">
        <f t="shared" si="656"/>
        <v>4.0850018249401885E-6</v>
      </c>
      <c r="BB437" s="5">
        <f t="shared" si="657"/>
        <v>6.0156758124525661E-7</v>
      </c>
      <c r="BC437" s="5">
        <f t="shared" si="658"/>
        <v>7.0870676746503943E-8</v>
      </c>
      <c r="BD437" s="5">
        <f t="shared" si="659"/>
        <v>1.3839738980402162E-5</v>
      </c>
      <c r="BE437" s="5">
        <f t="shared" si="660"/>
        <v>1.1683507647255463E-5</v>
      </c>
      <c r="BF437" s="5">
        <f t="shared" si="661"/>
        <v>4.9316085779065137E-6</v>
      </c>
      <c r="BG437" s="5">
        <f t="shared" si="662"/>
        <v>1.3877546538228885E-6</v>
      </c>
      <c r="BH437" s="5">
        <f t="shared" si="663"/>
        <v>2.9288561968931956E-7</v>
      </c>
      <c r="BI437" s="5">
        <f t="shared" si="664"/>
        <v>4.945080802834455E-8</v>
      </c>
      <c r="BJ437" s="8">
        <f t="shared" si="665"/>
        <v>0.38941298317628892</v>
      </c>
      <c r="BK437" s="8">
        <f t="shared" si="666"/>
        <v>0.37280640492706485</v>
      </c>
      <c r="BL437" s="8">
        <f t="shared" si="667"/>
        <v>0.22969367577402117</v>
      </c>
      <c r="BM437" s="8">
        <f t="shared" si="668"/>
        <v>0.17456162069591238</v>
      </c>
      <c r="BN437" s="8">
        <f t="shared" si="669"/>
        <v>0.82540636009020207</v>
      </c>
    </row>
    <row r="438" spans="1:66" x14ac:dyDescent="0.25">
      <c r="A438" t="s">
        <v>154</v>
      </c>
      <c r="B438" t="s">
        <v>173</v>
      </c>
      <c r="C438" t="s">
        <v>174</v>
      </c>
      <c r="D438" s="15">
        <v>44222</v>
      </c>
      <c r="E438">
        <f>VLOOKUP(A438,home!$A$2:$E$405,3,FALSE)</f>
        <v>1.33009708737864</v>
      </c>
      <c r="F438">
        <f>VLOOKUP(B438,home!$B$2:$E$405,3,FALSE)</f>
        <v>0.84</v>
      </c>
      <c r="G438">
        <f>VLOOKUP(C438,away!$B$2:$E$405,4,FALSE)</f>
        <v>0.84</v>
      </c>
      <c r="H438">
        <f>VLOOKUP(A438,away!$A$2:$E$405,3,FALSE)</f>
        <v>1.0485436893203901</v>
      </c>
      <c r="I438">
        <f>VLOOKUP(C438,away!$B$2:$E$405,3,FALSE)</f>
        <v>1.0900000000000001</v>
      </c>
      <c r="J438">
        <f>VLOOKUP(B438,home!$B$2:$E$405,4,FALSE)</f>
        <v>1.06</v>
      </c>
      <c r="K438" s="3">
        <f t="shared" si="614"/>
        <v>0.93851650485436833</v>
      </c>
      <c r="L438" s="3">
        <f t="shared" si="615"/>
        <v>1.2114873786407789</v>
      </c>
      <c r="M438" s="5">
        <f t="shared" si="616"/>
        <v>0.11648370540871389</v>
      </c>
      <c r="N438" s="5">
        <f t="shared" si="617"/>
        <v>0.10932188007267202</v>
      </c>
      <c r="O438" s="5">
        <f t="shared" si="618"/>
        <v>0.14111853891996753</v>
      </c>
      <c r="P438" s="5">
        <f t="shared" si="619"/>
        <v>0.13244207791732304</v>
      </c>
      <c r="Q438" s="5">
        <f t="shared" si="620"/>
        <v>5.1300194394956276E-2</v>
      </c>
      <c r="R438" s="5">
        <f t="shared" si="621"/>
        <v>8.5481664396884136E-2</v>
      </c>
      <c r="S438" s="5">
        <f t="shared" si="622"/>
        <v>3.7646690456642359E-2</v>
      </c>
      <c r="T438" s="5">
        <f t="shared" si="623"/>
        <v>6.2149538031307967E-2</v>
      </c>
      <c r="U438" s="5">
        <f t="shared" si="624"/>
        <v>8.0225952898897779E-2</v>
      </c>
      <c r="V438" s="5">
        <f t="shared" si="625"/>
        <v>4.7560356601840667E-3</v>
      </c>
      <c r="W438" s="5">
        <f t="shared" si="626"/>
        <v>1.6048693047301343E-2</v>
      </c>
      <c r="X438" s="5">
        <f t="shared" si="627"/>
        <v>1.9442789070485602E-2</v>
      </c>
      <c r="Y438" s="5">
        <f t="shared" si="628"/>
        <v>1.17773467822341E-2</v>
      </c>
      <c r="Z438" s="5">
        <f t="shared" si="629"/>
        <v>3.4519985840677322E-2</v>
      </c>
      <c r="AA438" s="5">
        <f t="shared" si="630"/>
        <v>3.2397576458814754E-2</v>
      </c>
      <c r="AB438" s="5">
        <f t="shared" si="631"/>
        <v>1.5202830111939493E-2</v>
      </c>
      <c r="AC438" s="5">
        <f t="shared" si="632"/>
        <v>3.3797605171121195E-4</v>
      </c>
      <c r="AD438" s="5">
        <f t="shared" si="633"/>
        <v>3.7654908265584638E-3</v>
      </c>
      <c r="AE438" s="5">
        <f t="shared" si="634"/>
        <v>4.5618446107632141E-3</v>
      </c>
      <c r="AF438" s="5">
        <f t="shared" si="635"/>
        <v>2.7633085846300461E-3</v>
      </c>
      <c r="AG438" s="5">
        <f t="shared" si="636"/>
        <v>1.1159044911896719E-3</v>
      </c>
      <c r="AH438" s="5">
        <f t="shared" si="637"/>
        <v>1.0455131789209744E-2</v>
      </c>
      <c r="AI438" s="5">
        <f t="shared" si="638"/>
        <v>9.8123137446009256E-3</v>
      </c>
      <c r="AJ438" s="5">
        <f t="shared" si="639"/>
        <v>4.604509200058669E-3</v>
      </c>
      <c r="AK438" s="5">
        <f t="shared" si="640"/>
        <v>1.4404692936696155E-3</v>
      </c>
      <c r="AL438" s="5">
        <f t="shared" si="641"/>
        <v>1.5371163002710233E-5</v>
      </c>
      <c r="AM438" s="5">
        <f t="shared" si="642"/>
        <v>7.067950579205674E-4</v>
      </c>
      <c r="AN438" s="5">
        <f t="shared" si="643"/>
        <v>8.5627329195644584E-4</v>
      </c>
      <c r="AO438" s="5">
        <f t="shared" si="644"/>
        <v>5.1868214293621269E-4</v>
      </c>
      <c r="AP438" s="5">
        <f t="shared" si="645"/>
        <v>2.0945895656452468E-4</v>
      </c>
      <c r="AQ438" s="5">
        <f t="shared" si="646"/>
        <v>6.3439220555297198E-5</v>
      </c>
      <c r="AR438" s="5">
        <f t="shared" si="647"/>
        <v>2.5332520409307156E-3</v>
      </c>
      <c r="AS438" s="5">
        <f t="shared" si="648"/>
        <v>2.3774988513694901E-3</v>
      </c>
      <c r="AT438" s="5">
        <f t="shared" si="649"/>
        <v>1.1156609561412845E-3</v>
      </c>
      <c r="AU438" s="5">
        <f t="shared" si="650"/>
        <v>3.490220737200671E-4</v>
      </c>
      <c r="AV438" s="5">
        <f t="shared" si="651"/>
        <v>8.1890744186195242E-5</v>
      </c>
      <c r="AW438" s="5">
        <f t="shared" si="652"/>
        <v>4.8547294923299904E-7</v>
      </c>
      <c r="AX438" s="5">
        <f t="shared" si="653"/>
        <v>1.1055647123465858E-4</v>
      </c>
      <c r="AY438" s="5">
        <f t="shared" si="654"/>
        <v>1.3393776952785123E-4</v>
      </c>
      <c r="AZ438" s="5">
        <f t="shared" si="655"/>
        <v>8.1131958653144666E-5</v>
      </c>
      <c r="BA438" s="5">
        <f t="shared" si="656"/>
        <v>3.2763447970896765E-5</v>
      </c>
      <c r="BB438" s="5">
        <f t="shared" si="657"/>
        <v>9.923125924373818E-6</v>
      </c>
      <c r="BC438" s="5">
        <f t="shared" si="658"/>
        <v>2.4043483628083967E-6</v>
      </c>
      <c r="BD438" s="5">
        <f t="shared" si="659"/>
        <v>5.115004790839262E-4</v>
      </c>
      <c r="BE438" s="5">
        <f t="shared" si="660"/>
        <v>4.8005164186118123E-4</v>
      </c>
      <c r="BF438" s="5">
        <f t="shared" si="661"/>
        <v>2.2526819453457837E-4</v>
      </c>
      <c r="BG438" s="5">
        <f t="shared" si="662"/>
        <v>7.0472639529815483E-5</v>
      </c>
      <c r="BH438" s="5">
        <f t="shared" si="663"/>
        <v>1.6534933834846051E-5</v>
      </c>
      <c r="BI438" s="5">
        <f t="shared" si="664"/>
        <v>3.1036616621355918E-6</v>
      </c>
      <c r="BJ438" s="8">
        <f t="shared" si="665"/>
        <v>0.28497235570370538</v>
      </c>
      <c r="BK438" s="8">
        <f t="shared" si="666"/>
        <v>0.29181579442710515</v>
      </c>
      <c r="BL438" s="8">
        <f t="shared" si="667"/>
        <v>0.38850324303089684</v>
      </c>
      <c r="BM438" s="8">
        <f t="shared" si="668"/>
        <v>0.36352986559528916</v>
      </c>
      <c r="BN438" s="8">
        <f t="shared" si="669"/>
        <v>0.63614806111051692</v>
      </c>
    </row>
    <row r="439" spans="1:66" x14ac:dyDescent="0.25">
      <c r="A439" t="s">
        <v>175</v>
      </c>
      <c r="B439" t="s">
        <v>278</v>
      </c>
      <c r="C439" t="s">
        <v>176</v>
      </c>
      <c r="D439" s="15">
        <v>44222</v>
      </c>
      <c r="E439">
        <f>VLOOKUP(A439,home!$A$2:$E$405,3,FALSE)</f>
        <v>1.19354838709677</v>
      </c>
      <c r="F439">
        <f>VLOOKUP(B439,home!$B$2:$E$405,3,FALSE)</f>
        <v>0.84</v>
      </c>
      <c r="G439">
        <f>VLOOKUP(C439,away!$B$2:$E$405,4,FALSE)</f>
        <v>1.1200000000000001</v>
      </c>
      <c r="H439">
        <f>VLOOKUP(A439,away!$A$2:$E$405,3,FALSE)</f>
        <v>1.0967741935483899</v>
      </c>
      <c r="I439">
        <f>VLOOKUP(C439,away!$B$2:$E$405,3,FALSE)</f>
        <v>0.84</v>
      </c>
      <c r="J439">
        <f>VLOOKUP(B439,home!$B$2:$E$405,4,FALSE)</f>
        <v>1.62</v>
      </c>
      <c r="K439" s="3">
        <f t="shared" si="614"/>
        <v>1.1228903225806415</v>
      </c>
      <c r="L439" s="3">
        <f t="shared" si="615"/>
        <v>1.492490322580649</v>
      </c>
      <c r="M439" s="5">
        <f t="shared" si="616"/>
        <v>7.3139943031247767E-2</v>
      </c>
      <c r="N439" s="5">
        <f t="shared" si="617"/>
        <v>8.2128134223887553E-2</v>
      </c>
      <c r="O439" s="5">
        <f t="shared" si="618"/>
        <v>0.10916065716823727</v>
      </c>
      <c r="P439" s="5">
        <f t="shared" si="619"/>
        <v>0.12257544554075676</v>
      </c>
      <c r="Q439" s="5">
        <f t="shared" si="620"/>
        <v>4.6110443565803669E-2</v>
      </c>
      <c r="R439" s="5">
        <f t="shared" si="621"/>
        <v>8.1460612215069061E-2</v>
      </c>
      <c r="S439" s="5">
        <f t="shared" si="622"/>
        <v>5.1356137381375781E-2</v>
      </c>
      <c r="T439" s="5">
        <f t="shared" si="623"/>
        <v>6.8819390791863125E-2</v>
      </c>
      <c r="U439" s="5">
        <f t="shared" si="624"/>
        <v>9.1471333127795443E-2</v>
      </c>
      <c r="V439" s="5">
        <f t="shared" si="625"/>
        <v>9.5631001791927298E-3</v>
      </c>
      <c r="W439" s="5">
        <f t="shared" si="626"/>
        <v>1.7258990283313905E-2</v>
      </c>
      <c r="X439" s="5">
        <f t="shared" si="627"/>
        <v>2.5758875975359457E-2</v>
      </c>
      <c r="Y439" s="5">
        <f t="shared" si="628"/>
        <v>1.9222436556889589E-2</v>
      </c>
      <c r="Z439" s="5">
        <f t="shared" si="629"/>
        <v>4.052639180082851E-2</v>
      </c>
      <c r="AA439" s="5">
        <f t="shared" si="630"/>
        <v>4.5506693162261788E-2</v>
      </c>
      <c r="AB439" s="5">
        <f t="shared" si="631"/>
        <v>2.5549512682275212E-2</v>
      </c>
      <c r="AC439" s="5">
        <f t="shared" si="632"/>
        <v>1.0016767314771483E-3</v>
      </c>
      <c r="AD439" s="5">
        <f t="shared" si="633"/>
        <v>4.8449882916616338E-3</v>
      </c>
      <c r="AE439" s="5">
        <f t="shared" si="634"/>
        <v>7.2310981383215392E-3</v>
      </c>
      <c r="AF439" s="5">
        <f t="shared" si="635"/>
        <v>5.3961719965379233E-3</v>
      </c>
      <c r="AG439" s="5">
        <f t="shared" si="636"/>
        <v>2.6845781612711826E-3</v>
      </c>
      <c r="AH439" s="5">
        <f t="shared" si="637"/>
        <v>1.5121311892962081E-2</v>
      </c>
      <c r="AI439" s="5">
        <f t="shared" si="638"/>
        <v>1.6979574789330681E-2</v>
      </c>
      <c r="AJ439" s="5">
        <f t="shared" si="639"/>
        <v>9.533100106236831E-3</v>
      </c>
      <c r="AK439" s="5">
        <f t="shared" si="640"/>
        <v>3.5682086178286058E-3</v>
      </c>
      <c r="AL439" s="5">
        <f t="shared" si="641"/>
        <v>6.714851915931317E-5</v>
      </c>
      <c r="AM439" s="5">
        <f t="shared" si="642"/>
        <v>1.0880780931446716E-3</v>
      </c>
      <c r="AN439" s="5">
        <f t="shared" si="643"/>
        <v>1.623946024230428E-3</v>
      </c>
      <c r="AO439" s="5">
        <f t="shared" si="644"/>
        <v>1.2118618627786173E-3</v>
      </c>
      <c r="AP439" s="5">
        <f t="shared" si="645"/>
        <v>6.0289736750054803E-4</v>
      </c>
      <c r="AQ439" s="5">
        <f t="shared" si="646"/>
        <v>2.2495462162597929E-4</v>
      </c>
      <c r="AR439" s="5">
        <f t="shared" si="647"/>
        <v>4.5136823329939187E-3</v>
      </c>
      <c r="AS439" s="5">
        <f t="shared" si="648"/>
        <v>5.0683702109220836E-3</v>
      </c>
      <c r="AT439" s="5">
        <f t="shared" si="649"/>
        <v>2.8456119305502068E-3</v>
      </c>
      <c r="AU439" s="5">
        <f t="shared" si="650"/>
        <v>1.065103366211614E-3</v>
      </c>
      <c r="AV439" s="5">
        <f t="shared" si="651"/>
        <v>2.9899856561677198E-4</v>
      </c>
      <c r="AW439" s="5">
        <f t="shared" si="652"/>
        <v>3.1259555738990771E-6</v>
      </c>
      <c r="AX439" s="5">
        <f t="shared" si="653"/>
        <v>2.0363206016735811E-4</v>
      </c>
      <c r="AY439" s="5">
        <f t="shared" si="654"/>
        <v>3.039188791669424E-4</v>
      </c>
      <c r="AZ439" s="5">
        <f t="shared" si="655"/>
        <v>2.2679799300310963E-4</v>
      </c>
      <c r="BA439" s="5">
        <f t="shared" si="656"/>
        <v>1.1283126991261825E-4</v>
      </c>
      <c r="BB439" s="5">
        <f t="shared" si="657"/>
        <v>4.209989460726698E-5</v>
      </c>
      <c r="BC439" s="5">
        <f t="shared" si="658"/>
        <v>1.2566737056602251E-5</v>
      </c>
      <c r="BD439" s="5">
        <f t="shared" si="659"/>
        <v>1.1227712001994435E-3</v>
      </c>
      <c r="BE439" s="5">
        <f t="shared" si="660"/>
        <v>1.2607489151762069E-3</v>
      </c>
      <c r="BF439" s="5">
        <f t="shared" si="661"/>
        <v>7.0784137802770263E-4</v>
      </c>
      <c r="BG439" s="5">
        <f t="shared" si="662"/>
        <v>2.6494274443648414E-4</v>
      </c>
      <c r="BH439" s="5">
        <f t="shared" si="663"/>
        <v>7.4375410941421129E-5</v>
      </c>
      <c r="BI439" s="5">
        <f t="shared" si="664"/>
        <v>1.670308583681601E-5</v>
      </c>
      <c r="BJ439" s="8">
        <f t="shared" si="665"/>
        <v>0.28510869278810358</v>
      </c>
      <c r="BK439" s="8">
        <f t="shared" si="666"/>
        <v>0.25800737026237641</v>
      </c>
      <c r="BL439" s="8">
        <f t="shared" si="667"/>
        <v>0.41559015290290957</v>
      </c>
      <c r="BM439" s="8">
        <f t="shared" si="668"/>
        <v>0.48435657908562302</v>
      </c>
      <c r="BN439" s="8">
        <f t="shared" si="669"/>
        <v>0.51457523574500208</v>
      </c>
    </row>
    <row r="440" spans="1:66" x14ac:dyDescent="0.25">
      <c r="A440" t="s">
        <v>175</v>
      </c>
      <c r="B440" t="s">
        <v>282</v>
      </c>
      <c r="C440" t="s">
        <v>178</v>
      </c>
      <c r="D440" s="15">
        <v>44222</v>
      </c>
      <c r="E440">
        <f>VLOOKUP(A440,home!$A$2:$E$405,3,FALSE)</f>
        <v>1.19354838709677</v>
      </c>
      <c r="F440">
        <f>VLOOKUP(B440,home!$B$2:$E$405,3,FALSE)</f>
        <v>1.02</v>
      </c>
      <c r="G440">
        <f>VLOOKUP(C440,away!$B$2:$E$405,4,FALSE)</f>
        <v>1.68</v>
      </c>
      <c r="H440">
        <f>VLOOKUP(A440,away!$A$2:$E$405,3,FALSE)</f>
        <v>1.0967741935483899</v>
      </c>
      <c r="I440">
        <f>VLOOKUP(C440,away!$B$2:$E$405,3,FALSE)</f>
        <v>0.56000000000000005</v>
      </c>
      <c r="J440">
        <f>VLOOKUP(B440,home!$B$2:$E$405,4,FALSE)</f>
        <v>0.71</v>
      </c>
      <c r="K440" s="3">
        <f t="shared" si="614"/>
        <v>2.0452645161290248</v>
      </c>
      <c r="L440" s="3">
        <f t="shared" si="615"/>
        <v>0.43607741935483985</v>
      </c>
      <c r="M440" s="5">
        <f t="shared" si="616"/>
        <v>8.3630922954540499E-2</v>
      </c>
      <c r="N440" s="5">
        <f t="shared" si="617"/>
        <v>0.17104735917004202</v>
      </c>
      <c r="O440" s="5">
        <f t="shared" si="618"/>
        <v>3.6469557060279462E-2</v>
      </c>
      <c r="P440" s="5">
        <f t="shared" si="619"/>
        <v>7.4589890974332329E-2</v>
      </c>
      <c r="Q440" s="5">
        <f t="shared" si="620"/>
        <v>0.17491854714403182</v>
      </c>
      <c r="R440" s="5">
        <f t="shared" si="621"/>
        <v>7.9517751639303722E-3</v>
      </c>
      <c r="S440" s="5">
        <f t="shared" si="622"/>
        <v>1.663156294050179E-2</v>
      </c>
      <c r="T440" s="5">
        <f t="shared" si="623"/>
        <v>7.6278028635867287E-2</v>
      </c>
      <c r="U440" s="5">
        <f t="shared" si="624"/>
        <v>1.6263483583022851E-2</v>
      </c>
      <c r="V440" s="5">
        <f t="shared" si="625"/>
        <v>1.648176193736247E-3</v>
      </c>
      <c r="W440" s="5">
        <f t="shared" si="626"/>
        <v>0.1192515658955101</v>
      </c>
      <c r="X440" s="5">
        <f t="shared" si="627"/>
        <v>5.2002915109737674E-2</v>
      </c>
      <c r="Y440" s="5">
        <f t="shared" si="628"/>
        <v>1.1338648509991606E-2</v>
      </c>
      <c r="Z440" s="5">
        <f t="shared" si="629"/>
        <v>1.1558631975922223E-3</v>
      </c>
      <c r="AA440" s="5">
        <f t="shared" si="630"/>
        <v>2.3640459835348039E-3</v>
      </c>
      <c r="AB440" s="5">
        <f t="shared" si="631"/>
        <v>2.4175496823105381E-3</v>
      </c>
      <c r="AC440" s="5">
        <f t="shared" si="632"/>
        <v>9.1874869855333022E-5</v>
      </c>
      <c r="AD440" s="5">
        <f t="shared" si="633"/>
        <v>6.0975249054727239E-2</v>
      </c>
      <c r="AE440" s="5">
        <f t="shared" si="634"/>
        <v>2.6589929252304093E-2</v>
      </c>
      <c r="AF440" s="5">
        <f t="shared" si="635"/>
        <v>5.7976338645862671E-3</v>
      </c>
      <c r="AG440" s="5">
        <f t="shared" si="636"/>
        <v>8.4273907134433572E-4</v>
      </c>
      <c r="AH440" s="5">
        <f t="shared" si="637"/>
        <v>1.2601146008331236E-4</v>
      </c>
      <c r="AI440" s="5">
        <f t="shared" si="638"/>
        <v>2.5772676793400778E-4</v>
      </c>
      <c r="AJ440" s="5">
        <f t="shared" si="639"/>
        <v>2.6355970665602299E-4</v>
      </c>
      <c r="AK440" s="5">
        <f t="shared" si="640"/>
        <v>1.7968310530164623E-4</v>
      </c>
      <c r="AL440" s="5">
        <f t="shared" si="641"/>
        <v>3.2777046019283249E-6</v>
      </c>
      <c r="AM440" s="5">
        <f t="shared" si="642"/>
        <v>2.4942102650752702E-2</v>
      </c>
      <c r="AN440" s="5">
        <f t="shared" si="643"/>
        <v>1.0876687757223748E-2</v>
      </c>
      <c r="AO440" s="5">
        <f t="shared" si="644"/>
        <v>2.3715389641492564E-3</v>
      </c>
      <c r="AP440" s="5">
        <f t="shared" si="645"/>
        <v>3.4472486379521941E-4</v>
      </c>
      <c r="AQ440" s="5">
        <f t="shared" si="646"/>
        <v>3.7581682247816969E-5</v>
      </c>
      <c r="AR440" s="5">
        <f t="shared" si="647"/>
        <v>1.0990150464453254E-5</v>
      </c>
      <c r="AS440" s="5">
        <f t="shared" si="648"/>
        <v>2.2477764771865162E-5</v>
      </c>
      <c r="AT440" s="5">
        <f t="shared" si="649"/>
        <v>2.2986487344895426E-5</v>
      </c>
      <c r="AU440" s="5">
        <f t="shared" si="650"/>
        <v>1.5671148972321169E-5</v>
      </c>
      <c r="AV440" s="5">
        <f t="shared" si="651"/>
        <v>8.0129112300150791E-6</v>
      </c>
      <c r="AW440" s="5">
        <f t="shared" si="652"/>
        <v>8.120455537348035E-8</v>
      </c>
      <c r="AX440" s="5">
        <f t="shared" si="653"/>
        <v>8.5021995848720312E-3</v>
      </c>
      <c r="AY440" s="5">
        <f t="shared" si="654"/>
        <v>3.707617253810786E-3</v>
      </c>
      <c r="AZ440" s="5">
        <f t="shared" si="655"/>
        <v>8.0840408199864288E-4</v>
      </c>
      <c r="BA440" s="5">
        <f t="shared" si="656"/>
        <v>1.1750892195796222E-4</v>
      </c>
      <c r="BB440" s="5">
        <f t="shared" si="657"/>
        <v>1.2810746859649356E-5</v>
      </c>
      <c r="BC440" s="5">
        <f t="shared" si="658"/>
        <v>1.1172954861128021E-6</v>
      </c>
      <c r="BD440" s="5">
        <f t="shared" si="659"/>
        <v>7.9875940881002842E-7</v>
      </c>
      <c r="BE440" s="5">
        <f t="shared" si="660"/>
        <v>1.6336742757633487E-6</v>
      </c>
      <c r="BF440" s="5">
        <f t="shared" si="661"/>
        <v>1.6706480135657807E-6</v>
      </c>
      <c r="BG440" s="5">
        <f t="shared" si="662"/>
        <v>1.1389723670291778E-6</v>
      </c>
      <c r="BH440" s="5">
        <f t="shared" si="663"/>
        <v>5.8237494178406533E-7</v>
      </c>
      <c r="BI440" s="5">
        <f t="shared" si="664"/>
        <v>2.3822216070273112E-7</v>
      </c>
      <c r="BJ440" s="8">
        <f t="shared" si="665"/>
        <v>0.75076490951129637</v>
      </c>
      <c r="BK440" s="8">
        <f t="shared" si="666"/>
        <v>0.1803033228913789</v>
      </c>
      <c r="BL440" s="8">
        <f t="shared" si="667"/>
        <v>6.6379593627004199E-2</v>
      </c>
      <c r="BM440" s="8">
        <f t="shared" si="668"/>
        <v>0.44628810071085978</v>
      </c>
      <c r="BN440" s="8">
        <f t="shared" si="669"/>
        <v>0.5486080524671566</v>
      </c>
    </row>
    <row r="441" spans="1:66" x14ac:dyDescent="0.25">
      <c r="A441" t="s">
        <v>196</v>
      </c>
      <c r="B441" t="s">
        <v>203</v>
      </c>
      <c r="C441" t="s">
        <v>202</v>
      </c>
      <c r="D441" s="15">
        <v>44222</v>
      </c>
      <c r="E441">
        <f>VLOOKUP(A441,home!$A$2:$E$405,3,FALSE)</f>
        <v>1.5925925925925899</v>
      </c>
      <c r="F441">
        <f>VLOOKUP(B441,home!$B$2:$E$405,3,FALSE)</f>
        <v>0.56000000000000005</v>
      </c>
      <c r="G441">
        <f>VLOOKUP(C441,away!$B$2:$E$405,4,FALSE)</f>
        <v>1.33</v>
      </c>
      <c r="H441">
        <f>VLOOKUP(A441,away!$A$2:$E$405,3,FALSE)</f>
        <v>1.55555555555556</v>
      </c>
      <c r="I441">
        <f>VLOOKUP(C441,away!$B$2:$E$405,3,FALSE)</f>
        <v>0.42</v>
      </c>
      <c r="J441">
        <f>VLOOKUP(B441,home!$B$2:$E$405,4,FALSE)</f>
        <v>0.71</v>
      </c>
      <c r="K441" s="3">
        <f t="shared" si="614"/>
        <v>1.1861629629629611</v>
      </c>
      <c r="L441" s="3">
        <f t="shared" si="615"/>
        <v>0.46386666666666798</v>
      </c>
      <c r="M441" s="5">
        <f t="shared" si="616"/>
        <v>0.1920442183373923</v>
      </c>
      <c r="N441" s="5">
        <f t="shared" si="617"/>
        <v>0.22779573904298706</v>
      </c>
      <c r="O441" s="5">
        <f t="shared" si="618"/>
        <v>8.9082911412771956E-2</v>
      </c>
      <c r="P441" s="5">
        <f t="shared" si="619"/>
        <v>0.10566685015074057</v>
      </c>
      <c r="Q441" s="5">
        <f t="shared" si="620"/>
        <v>0.13510143438678354</v>
      </c>
      <c r="R441" s="5">
        <f t="shared" si="621"/>
        <v>2.0661296587002304E-2</v>
      </c>
      <c r="S441" s="5">
        <f t="shared" si="622"/>
        <v>1.45350421343628E-2</v>
      </c>
      <c r="T441" s="5">
        <f t="shared" si="623"/>
        <v>6.2669052030882841E-2</v>
      </c>
      <c r="U441" s="5">
        <f t="shared" si="624"/>
        <v>2.4507664778295166E-2</v>
      </c>
      <c r="V441" s="5">
        <f t="shared" si="625"/>
        <v>8.886102334157472E-4</v>
      </c>
      <c r="W441" s="5">
        <f t="shared" si="626"/>
        <v>5.3417439237591062E-2</v>
      </c>
      <c r="X441" s="5">
        <f t="shared" si="627"/>
        <v>2.4778569481010645E-2</v>
      </c>
      <c r="Y441" s="5">
        <f t="shared" si="628"/>
        <v>5.7469762149624194E-3</v>
      </c>
      <c r="Z441" s="5">
        <f t="shared" si="629"/>
        <v>3.194695592274721E-3</v>
      </c>
      <c r="AA441" s="5">
        <f t="shared" si="630"/>
        <v>3.7894295894972947E-3</v>
      </c>
      <c r="AB441" s="5">
        <f t="shared" si="631"/>
        <v>2.2474405149088147E-3</v>
      </c>
      <c r="AC441" s="5">
        <f t="shared" si="632"/>
        <v>3.0558276236346515E-5</v>
      </c>
      <c r="AD441" s="5">
        <f t="shared" si="633"/>
        <v>1.5840446999988749E-2</v>
      </c>
      <c r="AE441" s="5">
        <f t="shared" si="634"/>
        <v>7.3478553483948021E-3</v>
      </c>
      <c r="AF441" s="5">
        <f t="shared" si="635"/>
        <v>1.7042125838043728E-3</v>
      </c>
      <c r="AG441" s="5">
        <f t="shared" si="636"/>
        <v>2.6350913684690798E-4</v>
      </c>
      <c r="AH441" s="5">
        <f t="shared" si="637"/>
        <v>3.7047819885079286E-4</v>
      </c>
      <c r="AI441" s="5">
        <f t="shared" si="638"/>
        <v>4.3944751806203748E-4</v>
      </c>
      <c r="AJ441" s="5">
        <f t="shared" si="639"/>
        <v>2.6062818504559294E-4</v>
      </c>
      <c r="AK441" s="5">
        <f t="shared" si="640"/>
        <v>1.0304916673511311E-4</v>
      </c>
      <c r="AL441" s="5">
        <f t="shared" si="641"/>
        <v>6.7255277433202519E-7</v>
      </c>
      <c r="AM441" s="5">
        <f t="shared" si="642"/>
        <v>3.7578703096328749E-3</v>
      </c>
      <c r="AN441" s="5">
        <f t="shared" si="643"/>
        <v>1.7431507742950412E-3</v>
      </c>
      <c r="AO441" s="5">
        <f t="shared" si="644"/>
        <v>4.0429476958483106E-4</v>
      </c>
      <c r="AP441" s="5">
        <f t="shared" si="645"/>
        <v>6.2512955706028056E-5</v>
      </c>
      <c r="AQ441" s="5">
        <f t="shared" si="646"/>
        <v>7.2494190967090735E-6</v>
      </c>
      <c r="AR441" s="5">
        <f t="shared" si="647"/>
        <v>3.4370497434717662E-5</v>
      </c>
      <c r="AS441" s="5">
        <f t="shared" si="648"/>
        <v>4.0769011075675549E-5</v>
      </c>
      <c r="AT441" s="5">
        <f t="shared" si="649"/>
        <v>2.4179345487296551E-5</v>
      </c>
      <c r="AU441" s="5">
        <f t="shared" si="650"/>
        <v>9.5602146952389243E-6</v>
      </c>
      <c r="AV441" s="5">
        <f t="shared" si="651"/>
        <v>2.834993147366663E-6</v>
      </c>
      <c r="AW441" s="5">
        <f t="shared" si="652"/>
        <v>1.0279249145943198E-8</v>
      </c>
      <c r="AX441" s="5">
        <f t="shared" si="653"/>
        <v>7.4290776348411133E-4</v>
      </c>
      <c r="AY441" s="5">
        <f t="shared" si="654"/>
        <v>3.4461014788816409E-4</v>
      </c>
      <c r="AZ441" s="5">
        <f t="shared" si="655"/>
        <v>7.9926580300195083E-5</v>
      </c>
      <c r="BA441" s="5">
        <f t="shared" si="656"/>
        <v>1.2358425460639089E-5</v>
      </c>
      <c r="BB441" s="5">
        <f t="shared" si="657"/>
        <v>1.4331654059187837E-6</v>
      </c>
      <c r="BC441" s="5">
        <f t="shared" si="658"/>
        <v>1.3295953192510571E-7</v>
      </c>
      <c r="BD441" s="5">
        <f t="shared" si="659"/>
        <v>2.6572213461196234E-6</v>
      </c>
      <c r="BE441" s="5">
        <f t="shared" si="660"/>
        <v>3.1518975451616801E-6</v>
      </c>
      <c r="BF441" s="5">
        <f t="shared" si="661"/>
        <v>1.8693320655623314E-6</v>
      </c>
      <c r="BG441" s="5">
        <f t="shared" si="662"/>
        <v>7.391108205496956E-7</v>
      </c>
      <c r="BH441" s="5">
        <f t="shared" si="663"/>
        <v>2.1917647021530324E-7</v>
      </c>
      <c r="BI441" s="5">
        <f t="shared" si="664"/>
        <v>5.1995802264469376E-8</v>
      </c>
      <c r="BJ441" s="8">
        <f t="shared" si="665"/>
        <v>0.54182168173363876</v>
      </c>
      <c r="BK441" s="8">
        <f t="shared" si="666"/>
        <v>0.31351056183281023</v>
      </c>
      <c r="BL441" s="8">
        <f t="shared" si="667"/>
        <v>0.14158274874705928</v>
      </c>
      <c r="BM441" s="8">
        <f t="shared" si="668"/>
        <v>0.22941263811946636</v>
      </c>
      <c r="BN441" s="8">
        <f t="shared" si="669"/>
        <v>0.77035244991767771</v>
      </c>
    </row>
    <row r="442" spans="1:66" x14ac:dyDescent="0.25">
      <c r="A442" t="s">
        <v>196</v>
      </c>
      <c r="B442" t="s">
        <v>197</v>
      </c>
      <c r="C442" t="s">
        <v>200</v>
      </c>
      <c r="D442" s="15">
        <v>44222</v>
      </c>
      <c r="E442">
        <f>VLOOKUP(A442,home!$A$2:$E$405,3,FALSE)</f>
        <v>1.5925925925925899</v>
      </c>
      <c r="F442">
        <f>VLOOKUP(B442,home!$B$2:$E$405,3,FALSE)</f>
        <v>0.91</v>
      </c>
      <c r="G442">
        <f>VLOOKUP(C442,away!$B$2:$E$405,4,FALSE)</f>
        <v>0.91</v>
      </c>
      <c r="H442">
        <f>VLOOKUP(A442,away!$A$2:$E$405,3,FALSE)</f>
        <v>1.55555555555556</v>
      </c>
      <c r="I442">
        <f>VLOOKUP(C442,away!$B$2:$E$405,3,FALSE)</f>
        <v>1.53</v>
      </c>
      <c r="J442">
        <f>VLOOKUP(B442,home!$B$2:$E$405,4,FALSE)</f>
        <v>2</v>
      </c>
      <c r="K442" s="3">
        <f t="shared" si="614"/>
        <v>1.3188259259259238</v>
      </c>
      <c r="L442" s="3">
        <f t="shared" si="615"/>
        <v>4.760000000000014</v>
      </c>
      <c r="M442" s="5">
        <f t="shared" si="616"/>
        <v>2.2908647194930945E-3</v>
      </c>
      <c r="N442" s="5">
        <f t="shared" si="617"/>
        <v>3.0212517848565127E-3</v>
      </c>
      <c r="O442" s="5">
        <f t="shared" si="618"/>
        <v>1.090451606478716E-2</v>
      </c>
      <c r="P442" s="5">
        <f t="shared" si="619"/>
        <v>1.438115849591704E-2</v>
      </c>
      <c r="Q442" s="5">
        <f t="shared" si="620"/>
        <v>1.9922525913093707E-3</v>
      </c>
      <c r="R442" s="5">
        <f t="shared" si="621"/>
        <v>2.5952748234193523E-2</v>
      </c>
      <c r="S442" s="5">
        <f t="shared" si="622"/>
        <v>2.2569831156425732E-2</v>
      </c>
      <c r="T442" s="5">
        <f t="shared" si="623"/>
        <v>9.4831223346326307E-3</v>
      </c>
      <c r="U442" s="5">
        <f t="shared" si="624"/>
        <v>3.4227157220282661E-2</v>
      </c>
      <c r="V442" s="5">
        <f t="shared" si="625"/>
        <v>1.5742736614537501E-2</v>
      </c>
      <c r="W442" s="5">
        <f t="shared" si="626"/>
        <v>8.7581145613730045E-4</v>
      </c>
      <c r="X442" s="5">
        <f t="shared" si="627"/>
        <v>4.1688625312135616E-3</v>
      </c>
      <c r="Y442" s="5">
        <f t="shared" si="628"/>
        <v>9.9218928242883076E-3</v>
      </c>
      <c r="Z442" s="5">
        <f t="shared" si="629"/>
        <v>4.1178360531587188E-2</v>
      </c>
      <c r="AA442" s="5">
        <f t="shared" si="630"/>
        <v>5.4307089456182005E-2</v>
      </c>
      <c r="AB442" s="5">
        <f t="shared" si="631"/>
        <v>3.5810798768195609E-2</v>
      </c>
      <c r="AC442" s="5">
        <f t="shared" si="632"/>
        <v>6.1766739347019406E-3</v>
      </c>
      <c r="AD442" s="5">
        <f t="shared" si="633"/>
        <v>2.8876071364420183E-4</v>
      </c>
      <c r="AE442" s="5">
        <f t="shared" si="634"/>
        <v>1.3745009969464044E-3</v>
      </c>
      <c r="AF442" s="5">
        <f t="shared" si="635"/>
        <v>3.2713123727324532E-3</v>
      </c>
      <c r="AG442" s="5">
        <f t="shared" si="636"/>
        <v>5.1904822980688428E-3</v>
      </c>
      <c r="AH442" s="5">
        <f t="shared" si="637"/>
        <v>4.9002249032588895E-2</v>
      </c>
      <c r="AI442" s="5">
        <f t="shared" si="638"/>
        <v>6.4625436452856774E-2</v>
      </c>
      <c r="AJ442" s="5">
        <f t="shared" si="639"/>
        <v>4.2614850534152898E-2</v>
      </c>
      <c r="AK442" s="5">
        <f t="shared" si="640"/>
        <v>1.8733856571299678E-2</v>
      </c>
      <c r="AL442" s="5">
        <f t="shared" si="641"/>
        <v>1.5509903500928364E-3</v>
      </c>
      <c r="AM442" s="5">
        <f t="shared" si="642"/>
        <v>7.6165023108568959E-5</v>
      </c>
      <c r="AN442" s="5">
        <f t="shared" si="643"/>
        <v>3.6254550999678924E-4</v>
      </c>
      <c r="AO442" s="5">
        <f t="shared" si="644"/>
        <v>8.6285831379236111E-4</v>
      </c>
      <c r="AP442" s="5">
        <f t="shared" si="645"/>
        <v>1.3690685245505508E-3</v>
      </c>
      <c r="AQ442" s="5">
        <f t="shared" si="646"/>
        <v>1.62919154421516E-3</v>
      </c>
      <c r="AR442" s="5">
        <f t="shared" si="647"/>
        <v>4.6650141079024751E-2</v>
      </c>
      <c r="AS442" s="5">
        <f t="shared" si="648"/>
        <v>6.1523415503119801E-2</v>
      </c>
      <c r="AT442" s="5">
        <f t="shared" si="649"/>
        <v>4.0569337708513661E-2</v>
      </c>
      <c r="AU442" s="5">
        <f t="shared" si="650"/>
        <v>1.7834631455877339E-2</v>
      </c>
      <c r="AV442" s="5">
        <f t="shared" si="651"/>
        <v>5.880193585836262E-3</v>
      </c>
      <c r="AW442" s="5">
        <f t="shared" si="652"/>
        <v>2.704587420700449E-4</v>
      </c>
      <c r="AX442" s="5">
        <f t="shared" si="653"/>
        <v>1.6741401187387979E-5</v>
      </c>
      <c r="AY442" s="5">
        <f t="shared" si="654"/>
        <v>7.9689069651967003E-5</v>
      </c>
      <c r="AZ442" s="5">
        <f t="shared" si="655"/>
        <v>1.8965998577168206E-4</v>
      </c>
      <c r="BA442" s="5">
        <f t="shared" si="656"/>
        <v>3.0092717742440317E-4</v>
      </c>
      <c r="BB442" s="5">
        <f t="shared" si="657"/>
        <v>3.5810334113504081E-4</v>
      </c>
      <c r="BC442" s="5">
        <f t="shared" si="658"/>
        <v>3.4091438076055974E-4</v>
      </c>
      <c r="BD442" s="5">
        <f t="shared" si="659"/>
        <v>3.7009111922693086E-2</v>
      </c>
      <c r="BE442" s="5">
        <f t="shared" si="660"/>
        <v>4.8808576299141863E-2</v>
      </c>
      <c r="BF442" s="5">
        <f t="shared" si="661"/>
        <v>3.2185007915420942E-2</v>
      </c>
      <c r="BG442" s="5">
        <f t="shared" si="662"/>
        <v>1.4148807621662735E-2</v>
      </c>
      <c r="BH442" s="5">
        <f t="shared" si="663"/>
        <v>4.6649535780967826E-3</v>
      </c>
      <c r="BI442" s="5">
        <f t="shared" si="664"/>
        <v>1.2304523444069875E-3</v>
      </c>
      <c r="BJ442" s="8">
        <f t="shared" si="665"/>
        <v>4.5174114175424052E-2</v>
      </c>
      <c r="BK442" s="8">
        <f t="shared" si="666"/>
        <v>6.2791944340820124E-2</v>
      </c>
      <c r="BL442" s="8">
        <f t="shared" si="667"/>
        <v>0.64668333134833333</v>
      </c>
      <c r="BM442" s="8">
        <f t="shared" si="668"/>
        <v>0.73747572817802598</v>
      </c>
      <c r="BN442" s="8">
        <f t="shared" si="669"/>
        <v>5.8542791890556702E-2</v>
      </c>
    </row>
    <row r="443" spans="1:66" x14ac:dyDescent="0.25">
      <c r="A443" t="s">
        <v>196</v>
      </c>
      <c r="B443" t="s">
        <v>302</v>
      </c>
      <c r="C443" t="s">
        <v>206</v>
      </c>
      <c r="D443" s="15">
        <v>44222</v>
      </c>
      <c r="E443">
        <f>VLOOKUP(A443,home!$A$2:$E$405,3,FALSE)</f>
        <v>1.5925925925925899</v>
      </c>
      <c r="F443">
        <f>VLOOKUP(B443,home!$B$2:$E$405,3,FALSE)</f>
        <v>0.7</v>
      </c>
      <c r="G443">
        <f>VLOOKUP(C443,away!$B$2:$E$405,4,FALSE)</f>
        <v>1.47</v>
      </c>
      <c r="H443">
        <f>VLOOKUP(A443,away!$A$2:$E$405,3,FALSE)</f>
        <v>1.55555555555556</v>
      </c>
      <c r="I443">
        <f>VLOOKUP(C443,away!$B$2:$E$405,3,FALSE)</f>
        <v>0.56000000000000005</v>
      </c>
      <c r="J443">
        <f>VLOOKUP(B443,home!$B$2:$E$405,4,FALSE)</f>
        <v>0.56999999999999995</v>
      </c>
      <c r="K443" s="3">
        <f t="shared" si="614"/>
        <v>1.638777777777775</v>
      </c>
      <c r="L443" s="3">
        <f t="shared" si="615"/>
        <v>0.49653333333333477</v>
      </c>
      <c r="M443" s="5">
        <f t="shared" si="616"/>
        <v>0.11820780889260148</v>
      </c>
      <c r="N443" s="5">
        <f t="shared" si="617"/>
        <v>0.19371633037299732</v>
      </c>
      <c r="O443" s="5">
        <f t="shared" si="618"/>
        <v>5.8694117375473226E-2</v>
      </c>
      <c r="P443" s="5">
        <f t="shared" si="619"/>
        <v>9.6186615241205892E-2</v>
      </c>
      <c r="Q443" s="5">
        <f t="shared" si="620"/>
        <v>0.15872900870396298</v>
      </c>
      <c r="R443" s="5">
        <f t="shared" si="621"/>
        <v>1.457179287375086E-2</v>
      </c>
      <c r="S443" s="5">
        <f t="shared" si="622"/>
        <v>1.9566949591218696E-2</v>
      </c>
      <c r="T443" s="5">
        <f t="shared" si="623"/>
        <v>7.8814243788474653E-2</v>
      </c>
      <c r="U443" s="5">
        <f t="shared" si="624"/>
        <v>2.387993034388345E-2</v>
      </c>
      <c r="V443" s="5">
        <f t="shared" si="625"/>
        <v>1.7690865955156806E-3</v>
      </c>
      <c r="W443" s="5">
        <f t="shared" si="626"/>
        <v>8.6707190717583218E-2</v>
      </c>
      <c r="X443" s="5">
        <f t="shared" si="627"/>
        <v>4.3053010430970783E-2</v>
      </c>
      <c r="Y443" s="5">
        <f t="shared" si="628"/>
        <v>1.0688627389662374E-2</v>
      </c>
      <c r="Z443" s="5">
        <f t="shared" si="629"/>
        <v>2.4117936294154835E-3</v>
      </c>
      <c r="AA443" s="5">
        <f t="shared" si="630"/>
        <v>3.9523938044721003E-3</v>
      </c>
      <c r="AB443" s="5">
        <f t="shared" si="631"/>
        <v>3.238547567897718E-3</v>
      </c>
      <c r="AC443" s="5">
        <f t="shared" si="632"/>
        <v>8.9969971783888147E-5</v>
      </c>
      <c r="AD443" s="5">
        <f t="shared" si="633"/>
        <v>3.5523454330378679E-2</v>
      </c>
      <c r="AE443" s="5">
        <f t="shared" si="634"/>
        <v>1.7638579190177413E-2</v>
      </c>
      <c r="AF443" s="5">
        <f t="shared" si="635"/>
        <v>4.3790712602813911E-3</v>
      </c>
      <c r="AG443" s="5">
        <f t="shared" si="636"/>
        <v>7.2478494992390908E-4</v>
      </c>
      <c r="AH443" s="5">
        <f t="shared" si="637"/>
        <v>2.9938398253144278E-4</v>
      </c>
      <c r="AI443" s="5">
        <f t="shared" si="638"/>
        <v>4.90623817595138E-4</v>
      </c>
      <c r="AJ443" s="5">
        <f t="shared" si="639"/>
        <v>4.0201170476170448E-4</v>
      </c>
      <c r="AK443" s="5">
        <f t="shared" si="640"/>
        <v>2.1960261605668039E-4</v>
      </c>
      <c r="AL443" s="5">
        <f t="shared" si="641"/>
        <v>2.9283706855954227E-6</v>
      </c>
      <c r="AM443" s="5">
        <f t="shared" si="642"/>
        <v>1.1643009509305653E-2</v>
      </c>
      <c r="AN443" s="5">
        <f t="shared" si="643"/>
        <v>5.7811423216872502E-3</v>
      </c>
      <c r="AO443" s="5">
        <f t="shared" si="644"/>
        <v>1.435264933730892E-3</v>
      </c>
      <c r="AP443" s="5">
        <f t="shared" si="645"/>
        <v>2.3755229392061593E-4</v>
      </c>
      <c r="AQ443" s="5">
        <f t="shared" si="646"/>
        <v>2.9488158085345869E-5</v>
      </c>
      <c r="AR443" s="5">
        <f t="shared" si="647"/>
        <v>2.9730825358589235E-5</v>
      </c>
      <c r="AS443" s="5">
        <f t="shared" si="648"/>
        <v>4.8722215912647982E-5</v>
      </c>
      <c r="AT443" s="5">
        <f t="shared" si="649"/>
        <v>3.9922442360869121E-5</v>
      </c>
      <c r="AU443" s="5">
        <f t="shared" si="650"/>
        <v>2.1808003791868809E-5</v>
      </c>
      <c r="AV443" s="5">
        <f t="shared" si="651"/>
        <v>8.9346179979520133E-6</v>
      </c>
      <c r="AW443" s="5">
        <f t="shared" si="652"/>
        <v>6.6189945735241974E-8</v>
      </c>
      <c r="AX443" s="5">
        <f t="shared" si="653"/>
        <v>3.1800508750509026E-3</v>
      </c>
      <c r="AY443" s="5">
        <f t="shared" si="654"/>
        <v>1.5790012611586128E-3</v>
      </c>
      <c r="AZ443" s="5">
        <f t="shared" si="655"/>
        <v>3.9201337977031267E-4</v>
      </c>
      <c r="BA443" s="5">
        <f t="shared" si="656"/>
        <v>6.4882570056206632E-5</v>
      </c>
      <c r="BB443" s="5">
        <f t="shared" si="657"/>
        <v>8.054089696310471E-6</v>
      </c>
      <c r="BC443" s="5">
        <f t="shared" si="658"/>
        <v>7.9982480077494093E-7</v>
      </c>
      <c r="BD443" s="5">
        <f t="shared" si="659"/>
        <v>2.4603909696752588E-6</v>
      </c>
      <c r="BE443" s="5">
        <f t="shared" si="660"/>
        <v>4.0320340457489248E-6</v>
      </c>
      <c r="BF443" s="5">
        <f t="shared" si="661"/>
        <v>3.3038038967083785E-6</v>
      </c>
      <c r="BG443" s="5">
        <f t="shared" si="662"/>
        <v>1.8047334693537707E-6</v>
      </c>
      <c r="BH443" s="5">
        <f t="shared" si="663"/>
        <v>7.3938927609718657E-7</v>
      </c>
      <c r="BI443" s="5">
        <f t="shared" si="664"/>
        <v>2.4233894295905301E-7</v>
      </c>
      <c r="BJ443" s="8">
        <f t="shared" si="665"/>
        <v>0.65432556035167566</v>
      </c>
      <c r="BK443" s="8">
        <f t="shared" si="666"/>
        <v>0.23740235992416986</v>
      </c>
      <c r="BL443" s="8">
        <f t="shared" si="667"/>
        <v>0.10591010488244479</v>
      </c>
      <c r="BM443" s="8">
        <f t="shared" si="668"/>
        <v>0.35836521025650098</v>
      </c>
      <c r="BN443" s="8">
        <f t="shared" si="669"/>
        <v>0.64010567345999181</v>
      </c>
    </row>
    <row r="444" spans="1:66" x14ac:dyDescent="0.25">
      <c r="A444" t="s">
        <v>32</v>
      </c>
      <c r="B444" t="s">
        <v>208</v>
      </c>
      <c r="C444" t="s">
        <v>312</v>
      </c>
      <c r="D444" s="15">
        <v>44222</v>
      </c>
      <c r="E444">
        <f>VLOOKUP(A444,home!$A$2:$E$405,3,FALSE)</f>
        <v>1.2734375</v>
      </c>
      <c r="F444">
        <f>VLOOKUP(B444,home!$B$2:$E$405,3,FALSE)</f>
        <v>1.18</v>
      </c>
      <c r="G444">
        <f>VLOOKUP(C444,away!$B$2:$E$405,4,FALSE)</f>
        <v>1.1200000000000001</v>
      </c>
      <c r="H444">
        <f>VLOOKUP(A444,away!$A$2:$E$405,3,FALSE)</f>
        <v>1.1484375</v>
      </c>
      <c r="I444">
        <f>VLOOKUP(C444,away!$B$2:$E$405,3,FALSE)</f>
        <v>0.56000000000000005</v>
      </c>
      <c r="J444">
        <f>VLOOKUP(B444,home!$B$2:$E$405,4,FALSE)</f>
        <v>0.44</v>
      </c>
      <c r="K444" s="3">
        <f t="shared" si="614"/>
        <v>1.6829750000000001</v>
      </c>
      <c r="L444" s="3">
        <f t="shared" si="615"/>
        <v>0.28297500000000003</v>
      </c>
      <c r="M444" s="5">
        <f t="shared" si="616"/>
        <v>0.14002280174885123</v>
      </c>
      <c r="N444" s="5">
        <f t="shared" si="617"/>
        <v>0.2356548747732729</v>
      </c>
      <c r="O444" s="5">
        <f t="shared" si="618"/>
        <v>3.962295232488118E-2</v>
      </c>
      <c r="P444" s="5">
        <f t="shared" si="619"/>
        <v>6.668443818896691E-2</v>
      </c>
      <c r="Q444" s="5">
        <f t="shared" si="620"/>
        <v>0.19830063143577453</v>
      </c>
      <c r="R444" s="5">
        <f t="shared" si="621"/>
        <v>5.6061524670666255E-3</v>
      </c>
      <c r="S444" s="5">
        <f t="shared" si="622"/>
        <v>7.9394467205314134E-3</v>
      </c>
      <c r="T444" s="5">
        <f t="shared" si="623"/>
        <v>5.6114121180538303E-2</v>
      </c>
      <c r="U444" s="5">
        <f t="shared" si="624"/>
        <v>9.4350144482614542E-3</v>
      </c>
      <c r="V444" s="5">
        <f t="shared" si="625"/>
        <v>4.2012010224789197E-4</v>
      </c>
      <c r="W444" s="5">
        <f t="shared" si="626"/>
        <v>0.11124500173020756</v>
      </c>
      <c r="X444" s="5">
        <f t="shared" si="627"/>
        <v>3.1479554364605485E-2</v>
      </c>
      <c r="Y444" s="5">
        <f t="shared" si="628"/>
        <v>4.4539634481621185E-3</v>
      </c>
      <c r="Z444" s="5">
        <f t="shared" si="629"/>
        <v>5.2880033145605971E-4</v>
      </c>
      <c r="AA444" s="5">
        <f t="shared" si="630"/>
        <v>8.8995773783226212E-4</v>
      </c>
      <c r="AB444" s="5">
        <f t="shared" si="631"/>
        <v>7.4888831191412578E-4</v>
      </c>
      <c r="AC444" s="5">
        <f t="shared" si="632"/>
        <v>1.250487092119349E-5</v>
      </c>
      <c r="AD444" s="5">
        <f t="shared" si="633"/>
        <v>4.6805639196724036E-2</v>
      </c>
      <c r="AE444" s="5">
        <f t="shared" si="634"/>
        <v>1.3244825751692986E-2</v>
      </c>
      <c r="AF444" s="5">
        <f t="shared" si="635"/>
        <v>1.8739772835426611E-3</v>
      </c>
      <c r="AG444" s="5">
        <f t="shared" si="636"/>
        <v>1.767629072701616E-4</v>
      </c>
      <c r="AH444" s="5">
        <f t="shared" si="637"/>
        <v>3.740931844844461E-5</v>
      </c>
      <c r="AI444" s="5">
        <f t="shared" si="638"/>
        <v>6.295894771577107E-5</v>
      </c>
      <c r="AJ444" s="5">
        <f t="shared" si="639"/>
        <v>5.2979167515974923E-5</v>
      </c>
      <c r="AK444" s="5">
        <f t="shared" si="640"/>
        <v>2.9720871483399297E-5</v>
      </c>
      <c r="AL444" s="5">
        <f t="shared" si="641"/>
        <v>2.3821271438376375E-7</v>
      </c>
      <c r="AM444" s="5">
        <f t="shared" si="642"/>
        <v>1.5754544125421325E-2</v>
      </c>
      <c r="AN444" s="5">
        <f t="shared" si="643"/>
        <v>4.4581421238910996E-3</v>
      </c>
      <c r="AO444" s="5">
        <f t="shared" si="644"/>
        <v>6.3077138375404191E-4</v>
      </c>
      <c r="AP444" s="5">
        <f t="shared" si="645"/>
        <v>5.9497510772600034E-5</v>
      </c>
      <c r="AQ444" s="5">
        <f t="shared" si="646"/>
        <v>4.2090770277191224E-6</v>
      </c>
      <c r="AR444" s="5">
        <f t="shared" si="647"/>
        <v>2.1171803775897231E-6</v>
      </c>
      <c r="AS444" s="5">
        <f t="shared" si="648"/>
        <v>3.5631616459740639E-6</v>
      </c>
      <c r="AT444" s="5">
        <f t="shared" si="649"/>
        <v>2.9983559855666009E-6</v>
      </c>
      <c r="AU444" s="5">
        <f t="shared" si="650"/>
        <v>1.6820527216029836E-6</v>
      </c>
      <c r="AV444" s="5">
        <f t="shared" si="651"/>
        <v>7.0771316978494568E-7</v>
      </c>
      <c r="AW444" s="5">
        <f t="shared" si="652"/>
        <v>3.1512885420860981E-9</v>
      </c>
      <c r="AX444" s="5">
        <f t="shared" si="653"/>
        <v>4.4190839832468284E-3</v>
      </c>
      <c r="AY444" s="5">
        <f t="shared" si="654"/>
        <v>1.2504902901592713E-3</v>
      </c>
      <c r="AZ444" s="5">
        <f t="shared" si="655"/>
        <v>1.769287449289099E-4</v>
      </c>
      <c r="BA444" s="5">
        <f t="shared" si="656"/>
        <v>1.6688803865419434E-5</v>
      </c>
      <c r="BB444" s="5">
        <f t="shared" si="657"/>
        <v>1.1806285684542657E-6</v>
      </c>
      <c r="BC444" s="5">
        <f t="shared" si="658"/>
        <v>6.6817673831669174E-8</v>
      </c>
      <c r="BD444" s="5">
        <f t="shared" si="659"/>
        <v>9.9851519558075335E-8</v>
      </c>
      <c r="BE444" s="5">
        <f t="shared" si="660"/>
        <v>1.6804761112825184E-7</v>
      </c>
      <c r="BF444" s="5">
        <f t="shared" si="661"/>
        <v>1.4140996416928485E-7</v>
      </c>
      <c r="BG444" s="5">
        <f t="shared" si="662"/>
        <v>7.9329811482600726E-8</v>
      </c>
      <c r="BH444" s="5">
        <f t="shared" si="663"/>
        <v>3.3377522369982512E-8</v>
      </c>
      <c r="BI444" s="5">
        <f t="shared" si="664"/>
        <v>1.1234707142124261E-8</v>
      </c>
      <c r="BJ444" s="8">
        <f t="shared" si="665"/>
        <v>0.72612095556110001</v>
      </c>
      <c r="BK444" s="8">
        <f t="shared" si="666"/>
        <v>0.2163300401343923</v>
      </c>
      <c r="BL444" s="8">
        <f t="shared" si="667"/>
        <v>5.6497635310155593E-2</v>
      </c>
      <c r="BM444" s="8">
        <f t="shared" si="668"/>
        <v>0.31233509325942005</v>
      </c>
      <c r="BN444" s="8">
        <f t="shared" si="669"/>
        <v>0.68589185093881333</v>
      </c>
    </row>
    <row r="445" spans="1:66" x14ac:dyDescent="0.25">
      <c r="A445" t="s">
        <v>32</v>
      </c>
      <c r="B445" t="s">
        <v>212</v>
      </c>
      <c r="C445" t="s">
        <v>33</v>
      </c>
      <c r="D445" s="15">
        <v>44222</v>
      </c>
      <c r="E445">
        <f>VLOOKUP(A445,home!$A$2:$E$405,3,FALSE)</f>
        <v>1.2734375</v>
      </c>
      <c r="F445">
        <f>VLOOKUP(B445,home!$B$2:$E$405,3,FALSE)</f>
        <v>0.65</v>
      </c>
      <c r="G445">
        <f>VLOOKUP(C445,away!$B$2:$E$405,4,FALSE)</f>
        <v>0.45</v>
      </c>
      <c r="H445">
        <f>VLOOKUP(A445,away!$A$2:$E$405,3,FALSE)</f>
        <v>1.1484375</v>
      </c>
      <c r="I445">
        <f>VLOOKUP(C445,away!$B$2:$E$405,3,FALSE)</f>
        <v>1.79</v>
      </c>
      <c r="J445">
        <f>VLOOKUP(B445,home!$B$2:$E$405,4,FALSE)</f>
        <v>1.6</v>
      </c>
      <c r="K445" s="3">
        <f t="shared" si="614"/>
        <v>0.37248046875000002</v>
      </c>
      <c r="L445" s="3">
        <f t="shared" si="615"/>
        <v>3.2891250000000003</v>
      </c>
      <c r="M445" s="5">
        <f t="shared" si="616"/>
        <v>2.5691233126739006E-2</v>
      </c>
      <c r="N445" s="5">
        <f t="shared" si="617"/>
        <v>9.5694825578132737E-3</v>
      </c>
      <c r="O445" s="5">
        <f t="shared" si="618"/>
        <v>8.4501677157985441E-2</v>
      </c>
      <c r="P445" s="5">
        <f t="shared" si="619"/>
        <v>3.1475224317967586E-2</v>
      </c>
      <c r="Q445" s="5">
        <f t="shared" si="620"/>
        <v>1.7822226744146187E-3</v>
      </c>
      <c r="R445" s="5">
        <f t="shared" si="621"/>
        <v>0.13896828944112946</v>
      </c>
      <c r="S445" s="5">
        <f t="shared" si="622"/>
        <v>9.6403483337987872E-3</v>
      </c>
      <c r="T445" s="5">
        <f t="shared" si="623"/>
        <v>5.8619531539839832E-3</v>
      </c>
      <c r="U445" s="5">
        <f t="shared" si="624"/>
        <v>5.1762973592417577E-2</v>
      </c>
      <c r="V445" s="5">
        <f t="shared" si="625"/>
        <v>1.3123029375333439E-3</v>
      </c>
      <c r="W445" s="5">
        <f t="shared" si="626"/>
        <v>2.2128104572761203E-4</v>
      </c>
      <c r="X445" s="5">
        <f t="shared" si="627"/>
        <v>7.2782101952883192E-4</v>
      </c>
      <c r="Y445" s="5">
        <f t="shared" si="628"/>
        <v>1.1969471554288851E-3</v>
      </c>
      <c r="Z445" s="5">
        <f t="shared" si="629"/>
        <v>0.15236135833601833</v>
      </c>
      <c r="AA445" s="5">
        <f t="shared" si="630"/>
        <v>5.6751630172386831E-2</v>
      </c>
      <c r="AB445" s="5">
        <f t="shared" si="631"/>
        <v>1.0569436904468646E-2</v>
      </c>
      <c r="AC445" s="5">
        <f t="shared" si="632"/>
        <v>1.0048425159329985E-4</v>
      </c>
      <c r="AD445" s="5">
        <f t="shared" si="633"/>
        <v>2.0605716909527769E-5</v>
      </c>
      <c r="AE445" s="5">
        <f t="shared" si="634"/>
        <v>6.7774778630050537E-5</v>
      </c>
      <c r="AF445" s="5">
        <f t="shared" si="635"/>
        <v>1.1145985938078251E-4</v>
      </c>
      <c r="AG445" s="5">
        <f t="shared" si="636"/>
        <v>1.2220180332860544E-4</v>
      </c>
      <c r="AH445" s="5">
        <f t="shared" si="637"/>
        <v>0.12528388818423908</v>
      </c>
      <c r="AI445" s="5">
        <f t="shared" si="638"/>
        <v>4.6665801397687959E-2</v>
      </c>
      <c r="AJ445" s="5">
        <f t="shared" si="639"/>
        <v>8.6910497896026083E-3</v>
      </c>
      <c r="AK445" s="5">
        <f t="shared" si="640"/>
        <v>1.0790820998535901E-3</v>
      </c>
      <c r="AL445" s="5">
        <f t="shared" si="641"/>
        <v>4.9242702266874882E-6</v>
      </c>
      <c r="AM445" s="5">
        <f t="shared" si="642"/>
        <v>1.5350454186781413E-6</v>
      </c>
      <c r="AN445" s="5">
        <f t="shared" si="643"/>
        <v>5.0489562627097418E-6</v>
      </c>
      <c r="AO445" s="5">
        <f t="shared" si="644"/>
        <v>8.3033241337925924E-6</v>
      </c>
      <c r="AP445" s="5">
        <f t="shared" si="645"/>
        <v>9.1035569971868539E-6</v>
      </c>
      <c r="AQ445" s="5">
        <f t="shared" si="646"/>
        <v>7.4856842270930532E-6</v>
      </c>
      <c r="AR445" s="5">
        <f t="shared" si="647"/>
        <v>8.2414873744797085E-2</v>
      </c>
      <c r="AS445" s="5">
        <f t="shared" si="648"/>
        <v>3.0697930804434087E-2</v>
      </c>
      <c r="AT445" s="5">
        <f t="shared" si="649"/>
        <v>5.7171898278453375E-3</v>
      </c>
      <c r="AU445" s="5">
        <f t="shared" si="650"/>
        <v>7.0984718233618803E-4</v>
      </c>
      <c r="AV445" s="5">
        <f t="shared" si="651"/>
        <v>6.6101052804362482E-5</v>
      </c>
      <c r="AW445" s="5">
        <f t="shared" si="652"/>
        <v>1.6758041462656273E-7</v>
      </c>
      <c r="AX445" s="5">
        <f t="shared" si="653"/>
        <v>9.5295739516962381E-8</v>
      </c>
      <c r="AY445" s="5">
        <f t="shared" si="654"/>
        <v>3.1343959923872888E-7</v>
      </c>
      <c r="AZ445" s="5">
        <f t="shared" si="655"/>
        <v>5.1547101092304225E-7</v>
      </c>
      <c r="BA445" s="5">
        <f t="shared" si="656"/>
        <v>5.6514952960075048E-7</v>
      </c>
      <c r="BB445" s="5">
        <f t="shared" si="657"/>
        <v>4.6471186163701712E-7</v>
      </c>
      <c r="BC445" s="5">
        <f t="shared" si="658"/>
        <v>3.0569908038137086E-7</v>
      </c>
      <c r="BD445" s="5">
        <f t="shared" si="659"/>
        <v>4.5178803600975953E-2</v>
      </c>
      <c r="BE445" s="5">
        <f t="shared" si="660"/>
        <v>1.6828221942855711E-2</v>
      </c>
      <c r="BF445" s="5">
        <f t="shared" si="661"/>
        <v>3.134091998751966E-3</v>
      </c>
      <c r="BG445" s="5">
        <f t="shared" si="662"/>
        <v>3.8912935226691908E-4</v>
      </c>
      <c r="BH445" s="5">
        <f t="shared" si="663"/>
        <v>3.6235770884191457E-5</v>
      </c>
      <c r="BI445" s="5">
        <f t="shared" si="664"/>
        <v>2.6994233848922476E-6</v>
      </c>
      <c r="BJ445" s="8">
        <f t="shared" si="665"/>
        <v>1.9715486099006935E-2</v>
      </c>
      <c r="BK445" s="8">
        <f t="shared" si="666"/>
        <v>6.8224830677457951E-2</v>
      </c>
      <c r="BL445" s="8">
        <f t="shared" si="667"/>
        <v>0.7094489534411077</v>
      </c>
      <c r="BM445" s="8">
        <f t="shared" si="668"/>
        <v>0.65776235341835709</v>
      </c>
      <c r="BN445" s="8">
        <f t="shared" si="669"/>
        <v>0.29198812927604939</v>
      </c>
    </row>
    <row r="446" spans="1:66" x14ac:dyDescent="0.25">
      <c r="A446" t="s">
        <v>37</v>
      </c>
      <c r="B446" t="s">
        <v>226</v>
      </c>
      <c r="C446" t="s">
        <v>227</v>
      </c>
      <c r="D446" s="15">
        <v>44222</v>
      </c>
      <c r="E446">
        <f>VLOOKUP(A446,home!$A$2:$E$405,3,FALSE)</f>
        <v>1.81034482758621</v>
      </c>
      <c r="F446">
        <f>VLOOKUP(B446,home!$B$2:$E$405,3,FALSE)</f>
        <v>1.1000000000000001</v>
      </c>
      <c r="G446">
        <f>VLOOKUP(C446,away!$B$2:$E$405,4,FALSE)</f>
        <v>1.1000000000000001</v>
      </c>
      <c r="H446">
        <f>VLOOKUP(A446,away!$A$2:$E$405,3,FALSE)</f>
        <v>1.3448275862068999</v>
      </c>
      <c r="I446">
        <f>VLOOKUP(C446,away!$B$2:$E$405,3,FALSE)</f>
        <v>0.87</v>
      </c>
      <c r="J446">
        <f>VLOOKUP(B446,home!$B$2:$E$405,4,FALSE)</f>
        <v>0.74</v>
      </c>
      <c r="K446" s="3">
        <f t="shared" si="614"/>
        <v>2.1905172413793146</v>
      </c>
      <c r="L446" s="3">
        <f t="shared" si="615"/>
        <v>0.86580000000000212</v>
      </c>
      <c r="M446" s="5">
        <f t="shared" si="616"/>
        <v>4.7060689636580659E-2</v>
      </c>
      <c r="N446" s="5">
        <f t="shared" si="617"/>
        <v>0.10308725204013076</v>
      </c>
      <c r="O446" s="5">
        <f t="shared" si="618"/>
        <v>4.0745145087351636E-2</v>
      </c>
      <c r="P446" s="5">
        <f t="shared" si="619"/>
        <v>8.9252942816345437E-2</v>
      </c>
      <c r="Q446" s="5">
        <f t="shared" si="620"/>
        <v>0.11290720148016069</v>
      </c>
      <c r="R446" s="5">
        <f t="shared" si="621"/>
        <v>1.7638573308314566E-2</v>
      </c>
      <c r="S446" s="5">
        <f t="shared" si="622"/>
        <v>4.2318163327475566E-2</v>
      </c>
      <c r="T446" s="5">
        <f t="shared" si="623"/>
        <v>9.7755055041523362E-2</v>
      </c>
      <c r="U446" s="5">
        <f t="shared" si="624"/>
        <v>3.8637598945196035E-2</v>
      </c>
      <c r="V446" s="5">
        <f t="shared" si="625"/>
        <v>8.9176117069432303E-3</v>
      </c>
      <c r="W446" s="5">
        <f t="shared" si="626"/>
        <v>8.2441723839393341E-2</v>
      </c>
      <c r="X446" s="5">
        <f t="shared" si="627"/>
        <v>7.1378044500146939E-2</v>
      </c>
      <c r="Y446" s="5">
        <f t="shared" si="628"/>
        <v>3.0899555464113684E-2</v>
      </c>
      <c r="Z446" s="5">
        <f t="shared" si="629"/>
        <v>5.0904922567795961E-3</v>
      </c>
      <c r="AA446" s="5">
        <f t="shared" si="630"/>
        <v>1.1150811055583602E-2</v>
      </c>
      <c r="AB446" s="5">
        <f t="shared" si="631"/>
        <v>1.2213021936309479E-2</v>
      </c>
      <c r="AC446" s="5">
        <f t="shared" si="632"/>
        <v>1.05704343408025E-3</v>
      </c>
      <c r="AD446" s="5">
        <f t="shared" si="633"/>
        <v>4.5147504369805802E-2</v>
      </c>
      <c r="AE446" s="5">
        <f t="shared" si="634"/>
        <v>3.9088709283377959E-2</v>
      </c>
      <c r="AF446" s="5">
        <f t="shared" si="635"/>
        <v>1.692150224877436E-2</v>
      </c>
      <c r="AG446" s="5">
        <f t="shared" si="636"/>
        <v>4.8835455489962924E-3</v>
      </c>
      <c r="AH446" s="5">
        <f t="shared" si="637"/>
        <v>1.101837048979946E-3</v>
      </c>
      <c r="AI446" s="5">
        <f t="shared" si="638"/>
        <v>2.4135930529810765E-3</v>
      </c>
      <c r="AJ446" s="5">
        <f t="shared" si="639"/>
        <v>2.6435085981141929E-3</v>
      </c>
      <c r="AK446" s="5">
        <f t="shared" si="640"/>
        <v>1.9302170539678668E-3</v>
      </c>
      <c r="AL446" s="5">
        <f t="shared" si="641"/>
        <v>8.0189421706241569E-5</v>
      </c>
      <c r="AM446" s="5">
        <f t="shared" si="642"/>
        <v>1.9779277345461511E-2</v>
      </c>
      <c r="AN446" s="5">
        <f t="shared" si="643"/>
        <v>1.7124898325700619E-2</v>
      </c>
      <c r="AO446" s="5">
        <f t="shared" si="644"/>
        <v>7.413368485195815E-3</v>
      </c>
      <c r="AP446" s="5">
        <f t="shared" si="645"/>
        <v>2.1394981448275177E-3</v>
      </c>
      <c r="AQ446" s="5">
        <f t="shared" si="646"/>
        <v>4.6309437344791722E-4</v>
      </c>
      <c r="AR446" s="5">
        <f t="shared" si="647"/>
        <v>1.90794103401368E-4</v>
      </c>
      <c r="AS446" s="5">
        <f t="shared" si="648"/>
        <v>4.1793777305420437E-4</v>
      </c>
      <c r="AT446" s="5">
        <f t="shared" si="649"/>
        <v>4.5774994884945487E-4</v>
      </c>
      <c r="AU446" s="5">
        <f t="shared" si="650"/>
        <v>3.3423638506507674E-4</v>
      </c>
      <c r="AV446" s="5">
        <f t="shared" si="651"/>
        <v>1.8303764104533659E-4</v>
      </c>
      <c r="AW446" s="5">
        <f t="shared" si="652"/>
        <v>4.2245342753114107E-6</v>
      </c>
      <c r="AX446" s="5">
        <f t="shared" si="653"/>
        <v>7.221141341209456E-3</v>
      </c>
      <c r="AY446" s="5">
        <f t="shared" si="654"/>
        <v>6.2520641732191629E-3</v>
      </c>
      <c r="AZ446" s="5">
        <f t="shared" si="655"/>
        <v>2.7065185805865821E-3</v>
      </c>
      <c r="BA446" s="5">
        <f t="shared" si="656"/>
        <v>7.8110126235728951E-4</v>
      </c>
      <c r="BB446" s="5">
        <f t="shared" si="657"/>
        <v>1.690693682372357E-4</v>
      </c>
      <c r="BC446" s="5">
        <f t="shared" si="658"/>
        <v>2.9276051803959816E-5</v>
      </c>
      <c r="BD446" s="5">
        <f t="shared" si="659"/>
        <v>2.7531589120817462E-5</v>
      </c>
      <c r="BE446" s="5">
        <f t="shared" si="660"/>
        <v>6.0308420651721822E-5</v>
      </c>
      <c r="BF446" s="5">
        <f t="shared" si="661"/>
        <v>6.6053317618976489E-5</v>
      </c>
      <c r="BG446" s="5">
        <f t="shared" si="662"/>
        <v>4.8230310364890679E-5</v>
      </c>
      <c r="BH446" s="5">
        <f t="shared" si="663"/>
        <v>2.6412331602842127E-5</v>
      </c>
      <c r="BI446" s="5">
        <f t="shared" si="664"/>
        <v>1.1571333552210684E-5</v>
      </c>
      <c r="BJ446" s="8">
        <f t="shared" si="665"/>
        <v>0.66858940126847011</v>
      </c>
      <c r="BK446" s="8">
        <f t="shared" si="666"/>
        <v>0.19493870451635054</v>
      </c>
      <c r="BL446" s="8">
        <f t="shared" si="667"/>
        <v>0.13029816924112522</v>
      </c>
      <c r="BM446" s="8">
        <f t="shared" si="668"/>
        <v>0.58197712327489814</v>
      </c>
      <c r="BN446" s="8">
        <f t="shared" si="669"/>
        <v>0.41069180436888375</v>
      </c>
    </row>
    <row r="447" spans="1:66" x14ac:dyDescent="0.25">
      <c r="A447" t="s">
        <v>37</v>
      </c>
      <c r="B447" t="s">
        <v>230</v>
      </c>
      <c r="C447" t="s">
        <v>225</v>
      </c>
      <c r="D447" s="15">
        <v>44222</v>
      </c>
      <c r="E447">
        <f>VLOOKUP(A447,home!$A$2:$E$405,3,FALSE)</f>
        <v>1.81034482758621</v>
      </c>
      <c r="F447">
        <f>VLOOKUP(B447,home!$B$2:$E$405,3,FALSE)</f>
        <v>1.38</v>
      </c>
      <c r="G447">
        <f>VLOOKUP(C447,away!$B$2:$E$405,4,FALSE)</f>
        <v>0.66</v>
      </c>
      <c r="H447">
        <f>VLOOKUP(A447,away!$A$2:$E$405,3,FALSE)</f>
        <v>1.3448275862068999</v>
      </c>
      <c r="I447">
        <f>VLOOKUP(C447,away!$B$2:$E$405,3,FALSE)</f>
        <v>0.88</v>
      </c>
      <c r="J447">
        <f>VLOOKUP(B447,home!$B$2:$E$405,4,FALSE)</f>
        <v>0.74</v>
      </c>
      <c r="K447" s="3">
        <f t="shared" si="614"/>
        <v>1.64886206896552</v>
      </c>
      <c r="L447" s="3">
        <f t="shared" si="615"/>
        <v>0.87575172413793323</v>
      </c>
      <c r="M447" s="5">
        <f t="shared" si="616"/>
        <v>8.0089237830592908E-2</v>
      </c>
      <c r="N447" s="5">
        <f t="shared" si="617"/>
        <v>0.13205610639122298</v>
      </c>
      <c r="O447" s="5">
        <f t="shared" si="618"/>
        <v>7.0138288115034711E-2</v>
      </c>
      <c r="P447" s="5">
        <f t="shared" si="619"/>
        <v>0.11564836285505586</v>
      </c>
      <c r="Q447" s="5">
        <f t="shared" si="620"/>
        <v>0.10887115240188142</v>
      </c>
      <c r="R447" s="5">
        <f t="shared" si="621"/>
        <v>3.0711863372412381E-2</v>
      </c>
      <c r="S447" s="5">
        <f t="shared" si="622"/>
        <v>4.1748879728837285E-2</v>
      </c>
      <c r="T447" s="5">
        <f t="shared" si="623"/>
        <v>9.5344099424831324E-2</v>
      </c>
      <c r="U447" s="5">
        <f t="shared" si="624"/>
        <v>5.0639626582022243E-2</v>
      </c>
      <c r="V447" s="5">
        <f t="shared" si="625"/>
        <v>6.6983470528287304E-3</v>
      </c>
      <c r="W447" s="5">
        <f t="shared" si="626"/>
        <v>5.9837837866675542E-2</v>
      </c>
      <c r="X447" s="5">
        <f t="shared" si="627"/>
        <v>5.2403089680427208E-2</v>
      </c>
      <c r="Y447" s="5">
        <f t="shared" si="628"/>
        <v>2.2946048068894432E-2</v>
      </c>
      <c r="Z447" s="5">
        <f t="shared" si="629"/>
        <v>8.9653224332929271E-3</v>
      </c>
      <c r="AA447" s="5">
        <f t="shared" si="630"/>
        <v>1.4782580096302364E-2</v>
      </c>
      <c r="AB447" s="5">
        <f t="shared" si="631"/>
        <v>1.2187217801118819E-2</v>
      </c>
      <c r="AC447" s="5">
        <f t="shared" si="632"/>
        <v>6.0452322580875325E-4</v>
      </c>
      <c r="AD447" s="5">
        <f t="shared" si="633"/>
        <v>2.4666085286817494E-2</v>
      </c>
      <c r="AE447" s="5">
        <f t="shared" si="634"/>
        <v>2.1601366717663724E-2</v>
      </c>
      <c r="AF447" s="5">
        <f t="shared" si="635"/>
        <v>9.4587170733648872E-3</v>
      </c>
      <c r="AG447" s="5">
        <f t="shared" si="636"/>
        <v>2.7611625950440684E-3</v>
      </c>
      <c r="AH447" s="5">
        <f t="shared" si="637"/>
        <v>1.9628491446021931E-3</v>
      </c>
      <c r="AI447" s="5">
        <f t="shared" si="638"/>
        <v>3.2364675016359726E-3</v>
      </c>
      <c r="AJ447" s="5">
        <f t="shared" si="639"/>
        <v>2.6682442504435797E-3</v>
      </c>
      <c r="AK447" s="5">
        <f t="shared" si="640"/>
        <v>1.4665222450972511E-3</v>
      </c>
      <c r="AL447" s="5">
        <f t="shared" si="641"/>
        <v>3.4917111595203216E-5</v>
      </c>
      <c r="AM447" s="5">
        <f t="shared" si="642"/>
        <v>8.134194483860371E-3</v>
      </c>
      <c r="AN447" s="5">
        <f t="shared" si="643"/>
        <v>7.1235348437139849E-3</v>
      </c>
      <c r="AO447" s="5">
        <f t="shared" si="644"/>
        <v>3.1192239606695825E-3</v>
      </c>
      <c r="AP447" s="5">
        <f t="shared" si="645"/>
        <v>9.1055525384291323E-4</v>
      </c>
      <c r="AQ447" s="5">
        <f t="shared" si="646"/>
        <v>1.9935508336894618E-4</v>
      </c>
      <c r="AR447" s="5">
        <f t="shared" si="647"/>
        <v>3.4379370452160773E-4</v>
      </c>
      <c r="AS447" s="5">
        <f t="shared" si="648"/>
        <v>5.6686839893481866E-4</v>
      </c>
      <c r="AT447" s="5">
        <f t="shared" si="649"/>
        <v>4.6734390054941857E-4</v>
      </c>
      <c r="AU447" s="5">
        <f t="shared" si="650"/>
        <v>2.5686187692611017E-4</v>
      </c>
      <c r="AV447" s="5">
        <f t="shared" si="651"/>
        <v>1.058824514566882E-4</v>
      </c>
      <c r="AW447" s="5">
        <f t="shared" si="652"/>
        <v>1.4005581291410581E-6</v>
      </c>
      <c r="AX447" s="5">
        <f t="shared" si="653"/>
        <v>2.2353607910043246E-3</v>
      </c>
      <c r="AY447" s="5">
        <f t="shared" si="654"/>
        <v>1.9576210667923712E-3</v>
      </c>
      <c r="AZ447" s="5">
        <f t="shared" si="655"/>
        <v>8.5719501222607968E-4</v>
      </c>
      <c r="BA447" s="5">
        <f t="shared" si="656"/>
        <v>2.5023000329314201E-4</v>
      </c>
      <c r="BB447" s="5">
        <f t="shared" si="657"/>
        <v>5.4784839203752459E-5</v>
      </c>
      <c r="BC447" s="5">
        <f t="shared" si="658"/>
        <v>9.5955834778611337E-6</v>
      </c>
      <c r="BD447" s="5">
        <f t="shared" si="659"/>
        <v>5.0179654913760825E-5</v>
      </c>
      <c r="BE447" s="5">
        <f t="shared" si="660"/>
        <v>8.2739329621079477E-5</v>
      </c>
      <c r="BF447" s="5">
        <f t="shared" si="661"/>
        <v>6.821287111191664E-5</v>
      </c>
      <c r="BG447" s="5">
        <f t="shared" si="662"/>
        <v>3.7491205263891073E-5</v>
      </c>
      <c r="BH447" s="5">
        <f t="shared" si="663"/>
        <v>1.5454456569857609E-5</v>
      </c>
      <c r="BI447" s="5">
        <f t="shared" si="664"/>
        <v>5.0964534469026366E-6</v>
      </c>
      <c r="BJ447" s="8">
        <f t="shared" si="665"/>
        <v>0.55479731642827645</v>
      </c>
      <c r="BK447" s="8">
        <f t="shared" si="666"/>
        <v>0.24678188887151112</v>
      </c>
      <c r="BL447" s="8">
        <f t="shared" si="667"/>
        <v>0.18979358341198557</v>
      </c>
      <c r="BM447" s="8">
        <f t="shared" si="668"/>
        <v>0.46086687967020262</v>
      </c>
      <c r="BN447" s="8">
        <f t="shared" si="669"/>
        <v>0.53751501096620025</v>
      </c>
    </row>
    <row r="448" spans="1:66" x14ac:dyDescent="0.25">
      <c r="A448" t="s">
        <v>342</v>
      </c>
      <c r="B448" t="s">
        <v>346</v>
      </c>
      <c r="C448" t="s">
        <v>343</v>
      </c>
      <c r="D448" s="15">
        <v>44222</v>
      </c>
      <c r="E448">
        <f>VLOOKUP(A448,home!$A$2:$E$405,3,FALSE)</f>
        <v>1.1422594142259399</v>
      </c>
      <c r="F448">
        <f>VLOOKUP(B448,home!$B$2:$E$405,3,FALSE)</f>
        <v>0.61</v>
      </c>
      <c r="G448">
        <f>VLOOKUP(C448,away!$B$2:$E$405,4,FALSE)</f>
        <v>1.23</v>
      </c>
      <c r="H448">
        <f>VLOOKUP(A448,away!$A$2:$E$405,3,FALSE)</f>
        <v>0.82426778242677801</v>
      </c>
      <c r="I448">
        <f>VLOOKUP(C448,away!$B$2:$E$405,3,FALSE)</f>
        <v>0.26</v>
      </c>
      <c r="J448">
        <f>VLOOKUP(B448,home!$B$2:$E$405,4,FALSE)</f>
        <v>1.21</v>
      </c>
      <c r="K448" s="3">
        <f t="shared" si="614"/>
        <v>0.8570372384937226</v>
      </c>
      <c r="L448" s="3">
        <f t="shared" si="615"/>
        <v>0.2593146443514644</v>
      </c>
      <c r="M448" s="5">
        <f t="shared" si="616"/>
        <v>0.3274722753712736</v>
      </c>
      <c r="N448" s="5">
        <f t="shared" si="617"/>
        <v>0.28065593456745214</v>
      </c>
      <c r="O448" s="5">
        <f t="shared" si="618"/>
        <v>8.491835662286662E-2</v>
      </c>
      <c r="P448" s="5">
        <f t="shared" si="619"/>
        <v>7.2778193857486725E-2</v>
      </c>
      <c r="Q448" s="5">
        <f t="shared" si="620"/>
        <v>0.12026629356428205</v>
      </c>
      <c r="R448" s="5">
        <f t="shared" si="621"/>
        <v>1.1010286723284737E-2</v>
      </c>
      <c r="S448" s="5">
        <f t="shared" si="622"/>
        <v>4.0435984200134127E-3</v>
      </c>
      <c r="T448" s="5">
        <f t="shared" si="623"/>
        <v>3.1186811143090611E-2</v>
      </c>
      <c r="U448" s="5">
        <f t="shared" si="624"/>
        <v>9.436225728348048E-3</v>
      </c>
      <c r="V448" s="5">
        <f t="shared" si="625"/>
        <v>9.9850960023991565E-5</v>
      </c>
      <c r="W448" s="5">
        <f t="shared" si="626"/>
        <v>3.4357564040069226E-2</v>
      </c>
      <c r="X448" s="5">
        <f t="shared" si="627"/>
        <v>8.909419499833213E-3</v>
      </c>
      <c r="Y448" s="5">
        <f t="shared" si="628"/>
        <v>1.1551714744886254E-3</v>
      </c>
      <c r="Z448" s="5">
        <f t="shared" si="629"/>
        <v>9.5170952861874417E-4</v>
      </c>
      <c r="AA448" s="5">
        <f t="shared" si="630"/>
        <v>8.1565050625557079E-4</v>
      </c>
      <c r="AB448" s="5">
        <f t="shared" si="631"/>
        <v>3.4952142872864058E-4</v>
      </c>
      <c r="AC448" s="5">
        <f t="shared" si="632"/>
        <v>1.3869442300961276E-6</v>
      </c>
      <c r="AD448" s="5">
        <f t="shared" si="633"/>
        <v>7.3614279515680373E-3</v>
      </c>
      <c r="AE448" s="5">
        <f t="shared" si="634"/>
        <v>1.9089260711797945E-3</v>
      </c>
      <c r="AF448" s="5">
        <f t="shared" si="635"/>
        <v>2.4750624262061325E-4</v>
      </c>
      <c r="AG448" s="5">
        <f t="shared" si="636"/>
        <v>2.1393997759977199E-5</v>
      </c>
      <c r="AH448" s="5">
        <f t="shared" si="637"/>
        <v>6.1698054484917328E-5</v>
      </c>
      <c r="AI448" s="5">
        <f t="shared" si="638"/>
        <v>5.287753023618878E-5</v>
      </c>
      <c r="AJ448" s="5">
        <f t="shared" si="639"/>
        <v>2.2659006245995774E-5</v>
      </c>
      <c r="AK448" s="5">
        <f t="shared" si="640"/>
        <v>6.4732040466934123E-6</v>
      </c>
      <c r="AL448" s="5">
        <f t="shared" si="641"/>
        <v>1.232950739820868E-8</v>
      </c>
      <c r="AM448" s="5">
        <f t="shared" si="642"/>
        <v>1.2618035765964747E-3</v>
      </c>
      <c r="AN448" s="5">
        <f t="shared" si="643"/>
        <v>3.2720414570652057E-4</v>
      </c>
      <c r="AO448" s="5">
        <f t="shared" si="644"/>
        <v>4.2424413337105549E-5</v>
      </c>
      <c r="AP448" s="5">
        <f t="shared" si="645"/>
        <v>3.6670905521103502E-6</v>
      </c>
      <c r="AQ448" s="5">
        <f t="shared" si="646"/>
        <v>2.3773257058127756E-7</v>
      </c>
      <c r="AR448" s="5">
        <f t="shared" si="647"/>
        <v>3.1998418111867225E-6</v>
      </c>
      <c r="AS448" s="5">
        <f t="shared" si="648"/>
        <v>2.74238358947622E-6</v>
      </c>
      <c r="AT448" s="5">
        <f t="shared" si="649"/>
        <v>1.175162429207601E-6</v>
      </c>
      <c r="AU448" s="5">
        <f t="shared" si="650"/>
        <v>3.3571932103655251E-7</v>
      </c>
      <c r="AV448" s="5">
        <f t="shared" si="651"/>
        <v>7.1930989952538601E-8</v>
      </c>
      <c r="AW448" s="5">
        <f t="shared" si="652"/>
        <v>7.6114949016744762E-11</v>
      </c>
      <c r="AX448" s="5">
        <f t="shared" si="653"/>
        <v>1.802354421346241E-4</v>
      </c>
      <c r="AY448" s="5">
        <f t="shared" si="654"/>
        <v>4.673768957666899E-5</v>
      </c>
      <c r="AZ448" s="5">
        <f t="shared" si="655"/>
        <v>6.0598836751915306E-6</v>
      </c>
      <c r="BA448" s="5">
        <f t="shared" si="656"/>
        <v>5.2380552668117903E-7</v>
      </c>
      <c r="BB448" s="5">
        <f t="shared" si="657"/>
        <v>3.3957610965165337E-8</v>
      </c>
      <c r="BC448" s="5">
        <f t="shared" si="658"/>
        <v>1.7611411620914476E-9</v>
      </c>
      <c r="BD448" s="5">
        <f t="shared" si="659"/>
        <v>1.3829430687480515E-7</v>
      </c>
      <c r="BE448" s="5">
        <f t="shared" si="660"/>
        <v>1.1852337086338641E-7</v>
      </c>
      <c r="BF448" s="5">
        <f t="shared" si="661"/>
        <v>5.0789471230862013E-8</v>
      </c>
      <c r="BG448" s="5">
        <f t="shared" si="662"/>
        <v>1.4509489389418122E-8</v>
      </c>
      <c r="BH448" s="5">
        <f t="shared" si="663"/>
        <v>3.1087931795652182E-9</v>
      </c>
      <c r="BI448" s="5">
        <f t="shared" si="664"/>
        <v>5.3287030433253892E-10</v>
      </c>
      <c r="BJ448" s="8">
        <f t="shared" si="665"/>
        <v>0.48793937805077242</v>
      </c>
      <c r="BK448" s="8">
        <f t="shared" si="666"/>
        <v>0.40444205557211194</v>
      </c>
      <c r="BL448" s="8">
        <f t="shared" si="667"/>
        <v>0.10668159960094012</v>
      </c>
      <c r="BM448" s="8">
        <f t="shared" si="668"/>
        <v>0.10286666443233551</v>
      </c>
      <c r="BN448" s="8">
        <f t="shared" si="669"/>
        <v>0.89710134070664593</v>
      </c>
    </row>
    <row r="449" spans="1:66" x14ac:dyDescent="0.25">
      <c r="A449" t="s">
        <v>10</v>
      </c>
      <c r="B449" t="s">
        <v>244</v>
      </c>
      <c r="C449" t="s">
        <v>44</v>
      </c>
      <c r="D449" s="15">
        <v>44223</v>
      </c>
      <c r="E449">
        <f>VLOOKUP(A449,home!$A$2:$E$405,3,FALSE)</f>
        <v>1.5362318840579701</v>
      </c>
      <c r="F449">
        <f>VLOOKUP(B449,home!$B$2:$E$405,3,FALSE)</f>
        <v>1.48</v>
      </c>
      <c r="G449">
        <f>VLOOKUP(C449,away!$B$2:$E$405,4,FALSE)</f>
        <v>0.65</v>
      </c>
      <c r="H449">
        <f>VLOOKUP(A449,away!$A$2:$E$405,3,FALSE)</f>
        <v>1.42512077294686</v>
      </c>
      <c r="I449">
        <f>VLOOKUP(C449,away!$B$2:$E$405,3,FALSE)</f>
        <v>0.52</v>
      </c>
      <c r="J449">
        <f>VLOOKUP(B449,home!$B$2:$E$405,4,FALSE)</f>
        <v>1.28</v>
      </c>
      <c r="K449" s="3">
        <f t="shared" si="614"/>
        <v>1.4778550724637671</v>
      </c>
      <c r="L449" s="3">
        <f t="shared" si="615"/>
        <v>0.94856038647343011</v>
      </c>
      <c r="M449" s="5">
        <f t="shared" si="616"/>
        <v>8.8352970489955926E-2</v>
      </c>
      <c r="N449" s="5">
        <f t="shared" si="617"/>
        <v>0.13057288560582286</v>
      </c>
      <c r="O449" s="5">
        <f t="shared" si="618"/>
        <v>8.3808127834028148E-2</v>
      </c>
      <c r="P449" s="5">
        <f t="shared" si="619"/>
        <v>0.12385626683321031</v>
      </c>
      <c r="Q449" s="5">
        <f t="shared" si="620"/>
        <v>9.6483900659398297E-2</v>
      </c>
      <c r="R449" s="5">
        <f t="shared" si="621"/>
        <v>3.9748535063930182E-2</v>
      </c>
      <c r="S449" s="5">
        <f t="shared" si="622"/>
        <v>4.3406505601312269E-2</v>
      </c>
      <c r="T449" s="5">
        <f t="shared" si="623"/>
        <v>9.1520806097942872E-2</v>
      </c>
      <c r="U449" s="5">
        <f t="shared" si="624"/>
        <v>5.8742574167233122E-2</v>
      </c>
      <c r="V449" s="5">
        <f t="shared" si="625"/>
        <v>6.7609721303592066E-3</v>
      </c>
      <c r="W449" s="5">
        <f t="shared" si="626"/>
        <v>4.7529740666860651E-2</v>
      </c>
      <c r="X449" s="5">
        <f t="shared" si="627"/>
        <v>4.5084829175939242E-2</v>
      </c>
      <c r="Y449" s="5">
        <f t="shared" si="628"/>
        <v>2.1382841493608751E-2</v>
      </c>
      <c r="Z449" s="5">
        <f t="shared" si="629"/>
        <v>1.2567961927331438E-2</v>
      </c>
      <c r="AA449" s="5">
        <f t="shared" si="630"/>
        <v>1.8573626284838267E-2</v>
      </c>
      <c r="AB449" s="5">
        <f t="shared" si="631"/>
        <v>1.3724563909547296E-2</v>
      </c>
      <c r="AC449" s="5">
        <f t="shared" si="632"/>
        <v>5.9236036687984324E-4</v>
      </c>
      <c r="AD449" s="5">
        <f t="shared" si="633"/>
        <v>1.756051708435185E-2</v>
      </c>
      <c r="AE449" s="5">
        <f t="shared" si="634"/>
        <v>1.665721087220606E-2</v>
      </c>
      <c r="AF449" s="5">
        <f t="shared" si="635"/>
        <v>7.9001851912546012E-3</v>
      </c>
      <c r="AG449" s="5">
        <f t="shared" si="636"/>
        <v>2.4979342394093784E-3</v>
      </c>
      <c r="AH449" s="5">
        <f t="shared" si="637"/>
        <v>2.9803677057432154E-3</v>
      </c>
      <c r="AI449" s="5">
        <f t="shared" si="638"/>
        <v>4.4045515317398106E-3</v>
      </c>
      <c r="AJ449" s="5">
        <f t="shared" si="639"/>
        <v>3.2546444115548676E-3</v>
      </c>
      <c r="AK449" s="5">
        <f t="shared" si="640"/>
        <v>1.6032975842274044E-3</v>
      </c>
      <c r="AL449" s="5">
        <f t="shared" si="641"/>
        <v>3.3215654552340741E-5</v>
      </c>
      <c r="AM449" s="5">
        <f t="shared" si="642"/>
        <v>5.1903798496392064E-3</v>
      </c>
      <c r="AN449" s="5">
        <f t="shared" si="643"/>
        <v>4.9233887161176685E-3</v>
      </c>
      <c r="AO449" s="5">
        <f t="shared" si="644"/>
        <v>2.33506575165975E-3</v>
      </c>
      <c r="AP449" s="5">
        <f t="shared" si="645"/>
        <v>7.3831695727841456E-4</v>
      </c>
      <c r="AQ449" s="5">
        <f t="shared" si="646"/>
        <v>1.7508455458397493E-4</v>
      </c>
      <c r="AR449" s="5">
        <f t="shared" si="647"/>
        <v>5.654117485585431E-4</v>
      </c>
      <c r="AS449" s="5">
        <f t="shared" si="648"/>
        <v>8.3559662063785087E-4</v>
      </c>
      <c r="AT449" s="5">
        <f t="shared" si="649"/>
        <v>6.1744535217161522E-4</v>
      </c>
      <c r="AU449" s="5">
        <f t="shared" si="650"/>
        <v>3.041649152253328E-4</v>
      </c>
      <c r="AV449" s="5">
        <f t="shared" si="651"/>
        <v>1.1237791570781743E-4</v>
      </c>
      <c r="AW449" s="5">
        <f t="shared" si="652"/>
        <v>1.293412770787665E-6</v>
      </c>
      <c r="AX449" s="5">
        <f t="shared" si="653"/>
        <v>1.2784381981338373E-3</v>
      </c>
      <c r="AY449" s="5">
        <f t="shared" si="654"/>
        <v>1.2126758313042282E-3</v>
      </c>
      <c r="AZ449" s="5">
        <f t="shared" si="655"/>
        <v>5.7514812760446339E-4</v>
      </c>
      <c r="BA449" s="5">
        <f t="shared" si="656"/>
        <v>1.8185424339998654E-4</v>
      </c>
      <c r="BB449" s="5">
        <f t="shared" si="657"/>
        <v>4.3124932850331102E-5</v>
      </c>
      <c r="BC449" s="5">
        <f t="shared" si="658"/>
        <v>8.1813205942301607E-6</v>
      </c>
      <c r="BD449" s="5">
        <f t="shared" si="659"/>
        <v>8.9387864454884875E-5</v>
      </c>
      <c r="BE449" s="5">
        <f t="shared" si="660"/>
        <v>1.3210230890135525E-4</v>
      </c>
      <c r="BF449" s="5">
        <f t="shared" si="661"/>
        <v>9.7614033647021697E-5</v>
      </c>
      <c r="BG449" s="5">
        <f t="shared" si="662"/>
        <v>4.8086464922966608E-5</v>
      </c>
      <c r="BH449" s="5">
        <f t="shared" si="663"/>
        <v>1.7766206525814299E-5</v>
      </c>
      <c r="BI449" s="5">
        <f t="shared" si="664"/>
        <v>5.2511756865227107E-6</v>
      </c>
      <c r="BJ449" s="8">
        <f t="shared" si="665"/>
        <v>0.4938525095699608</v>
      </c>
      <c r="BK449" s="8">
        <f t="shared" si="666"/>
        <v>0.26421496690757412</v>
      </c>
      <c r="BL449" s="8">
        <f t="shared" si="667"/>
        <v>0.22966549309928205</v>
      </c>
      <c r="BM449" s="8">
        <f t="shared" si="668"/>
        <v>0.43626686259926928</v>
      </c>
      <c r="BN449" s="8">
        <f t="shared" si="669"/>
        <v>0.5628226864863457</v>
      </c>
    </row>
    <row r="450" spans="1:66" x14ac:dyDescent="0.25">
      <c r="A450" t="s">
        <v>10</v>
      </c>
      <c r="B450" t="s">
        <v>46</v>
      </c>
      <c r="C450" t="s">
        <v>48</v>
      </c>
      <c r="D450" s="15">
        <v>44223</v>
      </c>
      <c r="E450">
        <f>VLOOKUP(A450,home!$A$2:$E$405,3,FALSE)</f>
        <v>1.5362318840579701</v>
      </c>
      <c r="F450">
        <f>VLOOKUP(B450,home!$B$2:$E$405,3,FALSE)</f>
        <v>1.48</v>
      </c>
      <c r="G450">
        <f>VLOOKUP(C450,away!$B$2:$E$405,4,FALSE)</f>
        <v>0.91</v>
      </c>
      <c r="H450">
        <f>VLOOKUP(A450,away!$A$2:$E$405,3,FALSE)</f>
        <v>1.42512077294686</v>
      </c>
      <c r="I450">
        <f>VLOOKUP(C450,away!$B$2:$E$405,3,FALSE)</f>
        <v>1.3</v>
      </c>
      <c r="J450">
        <f>VLOOKUP(B450,home!$B$2:$E$405,4,FALSE)</f>
        <v>0.77</v>
      </c>
      <c r="K450" s="3">
        <f t="shared" si="614"/>
        <v>2.0689971014492738</v>
      </c>
      <c r="L450" s="3">
        <f t="shared" si="615"/>
        <v>1.426545893719807</v>
      </c>
      <c r="M450" s="5">
        <f t="shared" si="616"/>
        <v>3.0332273686093234E-2</v>
      </c>
      <c r="N450" s="5">
        <f t="shared" si="617"/>
        <v>6.2757386336892984E-2</v>
      </c>
      <c r="O450" s="5">
        <f t="shared" si="618"/>
        <v>4.3270380474081653E-2</v>
      </c>
      <c r="P450" s="5">
        <f t="shared" si="619"/>
        <v>8.9526291779482195E-2</v>
      </c>
      <c r="Q450" s="5">
        <f t="shared" si="620"/>
        <v>6.4922425212781923E-2</v>
      </c>
      <c r="R450" s="5">
        <f t="shared" si="621"/>
        <v>3.0863591792497456E-2</v>
      </c>
      <c r="S450" s="5">
        <f t="shared" si="622"/>
        <v>6.6059644940660092E-2</v>
      </c>
      <c r="T450" s="5">
        <f t="shared" si="623"/>
        <v>9.2614819097625312E-2</v>
      </c>
      <c r="U450" s="5">
        <f t="shared" si="624"/>
        <v>6.385668195899083E-2</v>
      </c>
      <c r="V450" s="5">
        <f t="shared" si="625"/>
        <v>2.1664035362359196E-2</v>
      </c>
      <c r="W450" s="5">
        <f t="shared" si="626"/>
        <v>4.4774769861434353E-2</v>
      </c>
      <c r="X450" s="5">
        <f t="shared" si="627"/>
        <v>6.3873264088078543E-2</v>
      </c>
      <c r="Y450" s="5">
        <f t="shared" si="628"/>
        <v>4.5559071301664644E-2</v>
      </c>
      <c r="Z450" s="5">
        <f t="shared" si="629"/>
        <v>1.4676110045677194E-2</v>
      </c>
      <c r="AA450" s="5">
        <f t="shared" si="630"/>
        <v>3.0364829145056681E-2</v>
      </c>
      <c r="AB450" s="5">
        <f t="shared" si="631"/>
        <v>3.1412371743562359E-2</v>
      </c>
      <c r="AC450" s="5">
        <f t="shared" si="632"/>
        <v>3.9963636814770295E-3</v>
      </c>
      <c r="AD450" s="5">
        <f t="shared" si="633"/>
        <v>2.3159717265341499E-2</v>
      </c>
      <c r="AE450" s="5">
        <f t="shared" si="634"/>
        <v>3.3038399564584625E-2</v>
      </c>
      <c r="AF450" s="5">
        <f t="shared" si="635"/>
        <v>2.3565396616966237E-2</v>
      </c>
      <c r="AG450" s="5">
        <f t="shared" si="636"/>
        <v>1.1205706592603937E-2</v>
      </c>
      <c r="AH450" s="5">
        <f t="shared" si="637"/>
        <v>5.2340361303602019E-3</v>
      </c>
      <c r="AI450" s="5">
        <f t="shared" si="638"/>
        <v>1.0829205582596032E-2</v>
      </c>
      <c r="AJ450" s="5">
        <f t="shared" si="639"/>
        <v>1.1202797480694743E-2</v>
      </c>
      <c r="AK450" s="5">
        <f t="shared" si="640"/>
        <v>7.7261851718935506E-3</v>
      </c>
      <c r="AL450" s="5">
        <f t="shared" si="641"/>
        <v>4.7181378449565205E-4</v>
      </c>
      <c r="AM450" s="5">
        <f t="shared" si="642"/>
        <v>9.583477578475252E-3</v>
      </c>
      <c r="AN450" s="5">
        <f t="shared" si="643"/>
        <v>1.3671270587129709E-2</v>
      </c>
      <c r="AO450" s="5">
        <f t="shared" si="644"/>
        <v>9.7513474590011327E-3</v>
      </c>
      <c r="AP450" s="5">
        <f t="shared" si="645"/>
        <v>4.6369148919577132E-3</v>
      </c>
      <c r="AQ450" s="5">
        <f t="shared" si="646"/>
        <v>1.6536929746626243E-3</v>
      </c>
      <c r="AR450" s="5">
        <f t="shared" si="647"/>
        <v>1.4933185498692914E-3</v>
      </c>
      <c r="AS450" s="5">
        <f t="shared" si="648"/>
        <v>3.0896717512199964E-3</v>
      </c>
      <c r="AT450" s="5">
        <f t="shared" si="649"/>
        <v>3.1962609488519378E-3</v>
      </c>
      <c r="AU450" s="5">
        <f t="shared" si="650"/>
        <v>2.2043515462167218E-3</v>
      </c>
      <c r="AV450" s="5">
        <f t="shared" si="651"/>
        <v>1.1401992399244056E-3</v>
      </c>
      <c r="AW450" s="5">
        <f t="shared" si="652"/>
        <v>3.8682430555537979E-5</v>
      </c>
      <c r="AX450" s="5">
        <f t="shared" si="653"/>
        <v>3.3046978886115681E-3</v>
      </c>
      <c r="AY450" s="5">
        <f t="shared" si="654"/>
        <v>4.7143032029833476E-3</v>
      </c>
      <c r="AZ450" s="5">
        <f t="shared" si="655"/>
        <v>3.3625849379830155E-3</v>
      </c>
      <c r="BA450" s="5">
        <f t="shared" si="656"/>
        <v>1.5989605785212474E-3</v>
      </c>
      <c r="BB450" s="5">
        <f t="shared" si="657"/>
        <v>5.7024766187733307E-4</v>
      </c>
      <c r="BC450" s="5">
        <f t="shared" si="658"/>
        <v>1.6269689209088612E-4</v>
      </c>
      <c r="BD450" s="5">
        <f t="shared" si="659"/>
        <v>3.5504790755527528E-4</v>
      </c>
      <c r="BE450" s="5">
        <f t="shared" si="660"/>
        <v>7.3459309160749434E-4</v>
      </c>
      <c r="BF450" s="5">
        <f t="shared" si="661"/>
        <v>7.599354886402835E-4</v>
      </c>
      <c r="BG450" s="5">
        <f t="shared" si="662"/>
        <v>5.2410144109506132E-4</v>
      </c>
      <c r="BH450" s="5">
        <f t="shared" si="663"/>
        <v>2.7109109062276732E-4</v>
      </c>
      <c r="BI450" s="5">
        <f t="shared" si="664"/>
        <v>1.1217733614544559E-4</v>
      </c>
      <c r="BJ450" s="8">
        <f t="shared" si="665"/>
        <v>0.51848115059126787</v>
      </c>
      <c r="BK450" s="8">
        <f t="shared" si="666"/>
        <v>0.21676472643755074</v>
      </c>
      <c r="BL450" s="8">
        <f t="shared" si="667"/>
        <v>0.24864082787148217</v>
      </c>
      <c r="BM450" s="8">
        <f t="shared" si="668"/>
        <v>0.67221484489172056</v>
      </c>
      <c r="BN450" s="8">
        <f t="shared" si="669"/>
        <v>0.32167234928182947</v>
      </c>
    </row>
    <row r="451" spans="1:66" x14ac:dyDescent="0.25">
      <c r="A451" t="s">
        <v>10</v>
      </c>
      <c r="B451" t="s">
        <v>49</v>
      </c>
      <c r="C451" t="s">
        <v>247</v>
      </c>
      <c r="D451" s="15">
        <v>44223</v>
      </c>
      <c r="E451">
        <f>VLOOKUP(A451,home!$A$2:$E$405,3,FALSE)</f>
        <v>1.5362318840579701</v>
      </c>
      <c r="F451">
        <f>VLOOKUP(B451,home!$B$2:$E$405,3,FALSE)</f>
        <v>0.72</v>
      </c>
      <c r="G451">
        <f>VLOOKUP(C451,away!$B$2:$E$405,4,FALSE)</f>
        <v>1.36</v>
      </c>
      <c r="H451">
        <f>VLOOKUP(A451,away!$A$2:$E$405,3,FALSE)</f>
        <v>1.42512077294686</v>
      </c>
      <c r="I451">
        <f>VLOOKUP(C451,away!$B$2:$E$405,3,FALSE)</f>
        <v>1.36</v>
      </c>
      <c r="J451">
        <f>VLOOKUP(B451,home!$B$2:$E$405,4,FALSE)</f>
        <v>0.49</v>
      </c>
      <c r="K451" s="3">
        <f t="shared" si="614"/>
        <v>1.5042782608695644</v>
      </c>
      <c r="L451" s="3">
        <f t="shared" si="615"/>
        <v>0.94970048309178756</v>
      </c>
      <c r="M451" s="5">
        <f t="shared" si="616"/>
        <v>8.5950928539361704E-2</v>
      </c>
      <c r="N451" s="5">
        <f t="shared" si="617"/>
        <v>0.12929411330331522</v>
      </c>
      <c r="O451" s="5">
        <f t="shared" si="618"/>
        <v>8.1627638356019508E-2</v>
      </c>
      <c r="P451" s="5">
        <f t="shared" si="619"/>
        <v>0.12279068186508277</v>
      </c>
      <c r="Q451" s="5">
        <f t="shared" si="620"/>
        <v>9.7247161950291747E-2</v>
      </c>
      <c r="R451" s="5">
        <f t="shared" si="621"/>
        <v>3.8760903790176722E-2</v>
      </c>
      <c r="S451" s="5">
        <f t="shared" si="622"/>
        <v>4.3855115381293185E-2</v>
      </c>
      <c r="T451" s="5">
        <f t="shared" si="623"/>
        <v>9.2355676683497354E-2</v>
      </c>
      <c r="U451" s="5">
        <f t="shared" si="624"/>
        <v>5.8307184943219535E-2</v>
      </c>
      <c r="V451" s="5">
        <f t="shared" si="625"/>
        <v>6.961335849100584E-3</v>
      </c>
      <c r="W451" s="5">
        <f t="shared" si="626"/>
        <v>4.8762263884361903E-2</v>
      </c>
      <c r="X451" s="5">
        <f t="shared" si="627"/>
        <v>4.6309545567627716E-2</v>
      </c>
      <c r="Y451" s="5">
        <f t="shared" si="628"/>
        <v>2.1990098898668594E-2</v>
      </c>
      <c r="Z451" s="5">
        <f t="shared" si="629"/>
        <v>1.2270416351535045E-2</v>
      </c>
      <c r="AA451" s="5">
        <f t="shared" si="630"/>
        <v>1.8458120569432603E-2</v>
      </c>
      <c r="AB451" s="5">
        <f t="shared" si="631"/>
        <v>1.3883074754553408E-2</v>
      </c>
      <c r="AC451" s="5">
        <f t="shared" si="632"/>
        <v>6.2156627488574182E-4</v>
      </c>
      <c r="AD451" s="5">
        <f t="shared" si="633"/>
        <v>1.8338003378007686E-2</v>
      </c>
      <c r="AE451" s="5">
        <f t="shared" si="634"/>
        <v>1.7415610667032729E-2</v>
      </c>
      <c r="AF451" s="5">
        <f t="shared" si="635"/>
        <v>8.2698069319097345E-3</v>
      </c>
      <c r="AG451" s="5">
        <f t="shared" si="636"/>
        <v>2.6179465461034965E-3</v>
      </c>
      <c r="AH451" s="5">
        <f t="shared" si="637"/>
        <v>2.9133050841975506E-3</v>
      </c>
      <c r="AI451" s="5">
        <f t="shared" si="638"/>
        <v>4.3824215054391507E-3</v>
      </c>
      <c r="AJ451" s="5">
        <f t="shared" si="639"/>
        <v>3.2961907002996929E-3</v>
      </c>
      <c r="AK451" s="5">
        <f t="shared" si="640"/>
        <v>1.6527960047137509E-3</v>
      </c>
      <c r="AL451" s="5">
        <f t="shared" si="641"/>
        <v>3.5519126094191E-5</v>
      </c>
      <c r="AM451" s="5">
        <f t="shared" si="642"/>
        <v>5.517091965857918E-3</v>
      </c>
      <c r="AN451" s="5">
        <f t="shared" si="643"/>
        <v>5.2395849052370835E-3</v>
      </c>
      <c r="AO451" s="5">
        <f t="shared" si="644"/>
        <v>2.4880181578520477E-3</v>
      </c>
      <c r="AP451" s="5">
        <f t="shared" si="645"/>
        <v>7.8762401548440977E-4</v>
      </c>
      <c r="AQ451" s="5">
        <f t="shared" si="646"/>
        <v>1.8700172700005939E-4</v>
      </c>
      <c r="AR451" s="5">
        <f t="shared" si="647"/>
        <v>5.5335344917123506E-4</v>
      </c>
      <c r="AS451" s="5">
        <f t="shared" si="648"/>
        <v>8.323975641654803E-4</v>
      </c>
      <c r="AT451" s="5">
        <f t="shared" si="649"/>
        <v>6.2607878008745532E-4</v>
      </c>
      <c r="AU451" s="5">
        <f t="shared" si="650"/>
        <v>3.1393223282576518E-4</v>
      </c>
      <c r="AV451" s="5">
        <f t="shared" si="651"/>
        <v>1.1806035830651039E-4</v>
      </c>
      <c r="AW451" s="5">
        <f t="shared" si="652"/>
        <v>1.4095309273413008E-6</v>
      </c>
      <c r="AX451" s="5">
        <f t="shared" si="653"/>
        <v>1.3832069179096987E-3</v>
      </c>
      <c r="AY451" s="5">
        <f t="shared" si="654"/>
        <v>1.3136322781547433E-3</v>
      </c>
      <c r="AZ451" s="5">
        <f t="shared" si="655"/>
        <v>6.2377860458426239E-4</v>
      </c>
      <c r="BA451" s="5">
        <f t="shared" si="656"/>
        <v>1.974676140386651E-4</v>
      </c>
      <c r="BB451" s="5">
        <f t="shared" si="657"/>
        <v>4.6883772111875722E-5</v>
      </c>
      <c r="BC451" s="5">
        <f t="shared" si="658"/>
        <v>8.9051082047627313E-6</v>
      </c>
      <c r="BD451" s="5">
        <f t="shared" si="659"/>
        <v>8.7586672999738117E-5</v>
      </c>
      <c r="BE451" s="5">
        <f t="shared" si="660"/>
        <v>1.3175472813539726E-4</v>
      </c>
      <c r="BF451" s="5">
        <f t="shared" si="661"/>
        <v>9.9097886650428862E-5</v>
      </c>
      <c r="BG451" s="5">
        <f t="shared" si="662"/>
        <v>4.9690265528785442E-5</v>
      </c>
      <c r="BH451" s="5">
        <f t="shared" si="663"/>
        <v>1.868699655294707E-5</v>
      </c>
      <c r="BI451" s="5">
        <f t="shared" si="664"/>
        <v>5.622088535108551E-6</v>
      </c>
      <c r="BJ451" s="8">
        <f t="shared" si="665"/>
        <v>0.50039342287725175</v>
      </c>
      <c r="BK451" s="8">
        <f t="shared" si="666"/>
        <v>0.26152877931397289</v>
      </c>
      <c r="BL451" s="8">
        <f t="shared" si="667"/>
        <v>0.22611789673101079</v>
      </c>
      <c r="BM451" s="8">
        <f t="shared" si="668"/>
        <v>0.44332686472229538</v>
      </c>
      <c r="BN451" s="8">
        <f t="shared" si="669"/>
        <v>0.55567142780424761</v>
      </c>
    </row>
    <row r="452" spans="1:66" x14ac:dyDescent="0.25">
      <c r="A452" t="s">
        <v>10</v>
      </c>
      <c r="B452" t="s">
        <v>240</v>
      </c>
      <c r="C452" t="s">
        <v>246</v>
      </c>
      <c r="D452" s="15">
        <v>44223</v>
      </c>
      <c r="E452">
        <f>VLOOKUP(A452,home!$A$2:$E$405,3,FALSE)</f>
        <v>1.5362318840579701</v>
      </c>
      <c r="F452">
        <f>VLOOKUP(B452,home!$B$2:$E$405,3,FALSE)</f>
        <v>1.04</v>
      </c>
      <c r="G452">
        <f>VLOOKUP(C452,away!$B$2:$E$405,4,FALSE)</f>
        <v>1.3</v>
      </c>
      <c r="H452">
        <f>VLOOKUP(A452,away!$A$2:$E$405,3,FALSE)</f>
        <v>1.42512077294686</v>
      </c>
      <c r="I452">
        <f>VLOOKUP(C452,away!$B$2:$E$405,3,FALSE)</f>
        <v>0.89</v>
      </c>
      <c r="J452">
        <f>VLOOKUP(B452,home!$B$2:$E$405,4,FALSE)</f>
        <v>0.98</v>
      </c>
      <c r="K452" s="3">
        <f t="shared" si="614"/>
        <v>2.0769855072463757</v>
      </c>
      <c r="L452" s="3">
        <f t="shared" si="615"/>
        <v>1.2429903381642513</v>
      </c>
      <c r="M452" s="5">
        <f t="shared" si="616"/>
        <v>3.6153705021398773E-2</v>
      </c>
      <c r="N452" s="5">
        <f t="shared" si="617"/>
        <v>7.5090721362705767E-2</v>
      </c>
      <c r="O452" s="5">
        <f t="shared" si="618"/>
        <v>4.4938706030439049E-2</v>
      </c>
      <c r="P452" s="5">
        <f t="shared" si="619"/>
        <v>9.3337041139627222E-2</v>
      </c>
      <c r="Q452" s="5">
        <f t="shared" si="620"/>
        <v>7.7981169999507868E-2</v>
      </c>
      <c r="R452" s="5">
        <f t="shared" si="621"/>
        <v>2.7929188702719668E-2</v>
      </c>
      <c r="S452" s="5">
        <f t="shared" si="622"/>
        <v>6.0241427839443411E-2</v>
      </c>
      <c r="T452" s="5">
        <f t="shared" si="623"/>
        <v>9.692984086813225E-2</v>
      </c>
      <c r="U452" s="5">
        <f t="shared" si="624"/>
        <v>5.8008520164697958E-2</v>
      </c>
      <c r="V452" s="5">
        <f t="shared" si="625"/>
        <v>1.7280406977290115E-2</v>
      </c>
      <c r="W452" s="5">
        <f t="shared" si="626"/>
        <v>5.3988586642364556E-2</v>
      </c>
      <c r="X452" s="5">
        <f t="shared" si="627"/>
        <v>6.71072915676027E-2</v>
      </c>
      <c r="Y452" s="5">
        <f t="shared" si="628"/>
        <v>4.170685751945076E-2</v>
      </c>
      <c r="Z452" s="5">
        <f t="shared" si="629"/>
        <v>1.1571903903415568E-2</v>
      </c>
      <c r="AA452" s="5">
        <f t="shared" si="630"/>
        <v>2.4034676698641899E-2</v>
      </c>
      <c r="AB452" s="5">
        <f t="shared" si="631"/>
        <v>2.4959837587215702E-2</v>
      </c>
      <c r="AC452" s="5">
        <f t="shared" si="632"/>
        <v>2.7882724190960856E-3</v>
      </c>
      <c r="AD452" s="5">
        <f t="shared" si="633"/>
        <v>2.8033378003226611E-2</v>
      </c>
      <c r="AE452" s="5">
        <f t="shared" si="634"/>
        <v>3.4845218004116926E-2</v>
      </c>
      <c r="AF452" s="5">
        <f t="shared" si="635"/>
        <v>2.1656134655172188E-2</v>
      </c>
      <c r="AG452" s="5">
        <f t="shared" si="636"/>
        <v>8.9727887127876785E-3</v>
      </c>
      <c r="AH452" s="5">
        <f t="shared" si="637"/>
        <v>3.595941186527687E-3</v>
      </c>
      <c r="AI452" s="5">
        <f t="shared" si="638"/>
        <v>7.4687177293283422E-3</v>
      </c>
      <c r="AJ452" s="5">
        <f t="shared" si="639"/>
        <v>7.7562092407645142E-3</v>
      </c>
      <c r="AK452" s="5">
        <f t="shared" si="640"/>
        <v>5.3698447280794365E-3</v>
      </c>
      <c r="AL452" s="5">
        <f t="shared" si="641"/>
        <v>2.8793629569707666E-4</v>
      </c>
      <c r="AM452" s="5">
        <f t="shared" si="642"/>
        <v>1.1644983966372207E-2</v>
      </c>
      <c r="AN452" s="5">
        <f t="shared" si="643"/>
        <v>1.4474602558278276E-2</v>
      </c>
      <c r="AO452" s="5">
        <f t="shared" si="644"/>
        <v>8.995895564353729E-3</v>
      </c>
      <c r="AP452" s="5">
        <f t="shared" si="645"/>
        <v>3.7272704232087762E-3</v>
      </c>
      <c r="AQ452" s="5">
        <f t="shared" si="646"/>
        <v>1.1582402809434732E-3</v>
      </c>
      <c r="AR452" s="5">
        <f t="shared" si="647"/>
        <v>8.9394403029216063E-4</v>
      </c>
      <c r="AS452" s="5">
        <f t="shared" si="648"/>
        <v>1.8567087952062328E-3</v>
      </c>
      <c r="AT452" s="5">
        <f t="shared" si="649"/>
        <v>1.9281786294101126E-3</v>
      </c>
      <c r="AU452" s="5">
        <f t="shared" si="650"/>
        <v>1.3349330228889945E-3</v>
      </c>
      <c r="AV452" s="5">
        <f t="shared" si="651"/>
        <v>6.9315913542125889E-4</v>
      </c>
      <c r="AW452" s="5">
        <f t="shared" si="652"/>
        <v>2.0648814908737078E-5</v>
      </c>
      <c r="AX452" s="5">
        <f t="shared" si="653"/>
        <v>4.0310771550452441E-3</v>
      </c>
      <c r="AY452" s="5">
        <f t="shared" si="654"/>
        <v>5.0105899561158759E-3</v>
      </c>
      <c r="AZ452" s="5">
        <f t="shared" si="655"/>
        <v>3.1140574519774381E-3</v>
      </c>
      <c r="BA452" s="5">
        <f t="shared" si="656"/>
        <v>1.2902477750987805E-3</v>
      </c>
      <c r="BB452" s="5">
        <f t="shared" si="657"/>
        <v>4.0094137957142684E-4</v>
      </c>
      <c r="BC452" s="5">
        <f t="shared" si="658"/>
        <v>9.9673252195505737E-5</v>
      </c>
      <c r="BD452" s="5">
        <f t="shared" si="659"/>
        <v>1.8519396541879452E-4</v>
      </c>
      <c r="BE452" s="5">
        <f t="shared" si="660"/>
        <v>3.8464518220432273E-4</v>
      </c>
      <c r="BF452" s="5">
        <f t="shared" si="661"/>
        <v>3.9945123443525999E-4</v>
      </c>
      <c r="BG452" s="5">
        <f t="shared" si="662"/>
        <v>2.7655147492456977E-4</v>
      </c>
      <c r="BH452" s="5">
        <f t="shared" si="663"/>
        <v>1.4359835135648518E-4</v>
      </c>
      <c r="BI452" s="5">
        <f t="shared" si="664"/>
        <v>5.9650338926378567E-5</v>
      </c>
      <c r="BJ452" s="8">
        <f t="shared" si="665"/>
        <v>0.56025956709822822</v>
      </c>
      <c r="BK452" s="8">
        <f t="shared" si="666"/>
        <v>0.21509937964866854</v>
      </c>
      <c r="BL452" s="8">
        <f t="shared" si="667"/>
        <v>0.21221765622889882</v>
      </c>
      <c r="BM452" s="8">
        <f t="shared" si="668"/>
        <v>0.63872803348160578</v>
      </c>
      <c r="BN452" s="8">
        <f t="shared" si="669"/>
        <v>0.35543053225639831</v>
      </c>
    </row>
    <row r="453" spans="1:66" x14ac:dyDescent="0.25">
      <c r="A453" t="s">
        <v>16</v>
      </c>
      <c r="B453" t="s">
        <v>253</v>
      </c>
      <c r="C453" t="s">
        <v>257</v>
      </c>
      <c r="D453" s="15">
        <v>44223</v>
      </c>
      <c r="E453">
        <f>VLOOKUP(A453,home!$A$2:$E$405,3,FALSE)</f>
        <v>1.62745098039216</v>
      </c>
      <c r="F453">
        <f>VLOOKUP(B453,home!$B$2:$E$405,3,FALSE)</f>
        <v>0.77</v>
      </c>
      <c r="G453">
        <f>VLOOKUP(C453,away!$B$2:$E$405,4,FALSE)</f>
        <v>1.54</v>
      </c>
      <c r="H453">
        <f>VLOOKUP(A453,away!$A$2:$E$405,3,FALSE)</f>
        <v>1.3529411764705901</v>
      </c>
      <c r="I453">
        <f>VLOOKUP(C453,away!$B$2:$E$405,3,FALSE)</f>
        <v>0.38</v>
      </c>
      <c r="J453">
        <f>VLOOKUP(B453,home!$B$2:$E$405,4,FALSE)</f>
        <v>1.1100000000000001</v>
      </c>
      <c r="K453" s="3">
        <f t="shared" si="614"/>
        <v>1.9298313725490235</v>
      </c>
      <c r="L453" s="3">
        <f t="shared" si="615"/>
        <v>0.57067058823529493</v>
      </c>
      <c r="M453" s="5">
        <f t="shared" si="616"/>
        <v>8.2043805513136794E-2</v>
      </c>
      <c r="N453" s="5">
        <f t="shared" si="617"/>
        <v>0.15833070980256192</v>
      </c>
      <c r="O453" s="5">
        <f t="shared" si="618"/>
        <v>4.6819986753243899E-2</v>
      </c>
      <c r="P453" s="5">
        <f t="shared" si="619"/>
        <v>9.0354679298739762E-2</v>
      </c>
      <c r="Q453" s="5">
        <f t="shared" si="620"/>
        <v>0.15277578550746962</v>
      </c>
      <c r="R453" s="5">
        <f t="shared" si="621"/>
        <v>1.3359394690821208E-2</v>
      </c>
      <c r="S453" s="5">
        <f t="shared" si="622"/>
        <v>2.4876857003759134E-2</v>
      </c>
      <c r="T453" s="5">
        <f t="shared" si="623"/>
        <v>8.7184647383656916E-2</v>
      </c>
      <c r="U453" s="5">
        <f t="shared" si="624"/>
        <v>2.5781378992611625E-2</v>
      </c>
      <c r="V453" s="5">
        <f t="shared" si="625"/>
        <v>3.0440925531278256E-3</v>
      </c>
      <c r="W453" s="5">
        <f t="shared" si="626"/>
        <v>9.8277167946045102E-2</v>
      </c>
      <c r="X453" s="5">
        <f t="shared" si="627"/>
        <v>5.6083889241868419E-2</v>
      </c>
      <c r="Y453" s="5">
        <f t="shared" si="628"/>
        <v>1.6002713032090093E-2</v>
      </c>
      <c r="Z453" s="5">
        <f t="shared" si="629"/>
        <v>2.5412712088928057E-3</v>
      </c>
      <c r="AA453" s="5">
        <f t="shared" si="630"/>
        <v>4.9042249050769192E-3</v>
      </c>
      <c r="AB453" s="5">
        <f t="shared" si="631"/>
        <v>4.7321635399268491E-3</v>
      </c>
      <c r="AC453" s="5">
        <f t="shared" si="632"/>
        <v>2.0952831590489947E-4</v>
      </c>
      <c r="AD453" s="5">
        <f t="shared" si="633"/>
        <v>4.7414590476886773E-2</v>
      </c>
      <c r="AE453" s="5">
        <f t="shared" si="634"/>
        <v>2.7058112238380581E-2</v>
      </c>
      <c r="AF453" s="5">
        <f t="shared" si="635"/>
        <v>7.7206344138066397E-3</v>
      </c>
      <c r="AG453" s="5">
        <f t="shared" si="636"/>
        <v>1.4686463274922329E-3</v>
      </c>
      <c r="AH453" s="5">
        <f t="shared" si="637"/>
        <v>3.6255718391106905E-4</v>
      </c>
      <c r="AI453" s="5">
        <f t="shared" si="638"/>
        <v>6.9967422785460699E-4</v>
      </c>
      <c r="AJ453" s="5">
        <f t="shared" si="639"/>
        <v>6.7512663773891741E-4</v>
      </c>
      <c r="AK453" s="5">
        <f t="shared" si="640"/>
        <v>4.3429352198403411E-4</v>
      </c>
      <c r="AL453" s="5">
        <f t="shared" si="641"/>
        <v>9.2301246482580033E-6</v>
      </c>
      <c r="AM453" s="5">
        <f t="shared" si="642"/>
        <v>1.8300432843772058E-2</v>
      </c>
      <c r="AN453" s="5">
        <f t="shared" si="643"/>
        <v>1.044351877591591E-2</v>
      </c>
      <c r="AO453" s="5">
        <f t="shared" si="644"/>
        <v>2.9799045015491397E-3</v>
      </c>
      <c r="AP453" s="5">
        <f t="shared" si="645"/>
        <v>5.668479515946839E-4</v>
      </c>
      <c r="AQ453" s="5">
        <f t="shared" si="646"/>
        <v>8.0870863494127536E-5</v>
      </c>
      <c r="AR453" s="5">
        <f t="shared" si="647"/>
        <v>4.1380144282292365E-5</v>
      </c>
      <c r="AS453" s="5">
        <f t="shared" si="648"/>
        <v>7.9856700636572891E-5</v>
      </c>
      <c r="AT453" s="5">
        <f t="shared" si="649"/>
        <v>7.7054983098356992E-5</v>
      </c>
      <c r="AU453" s="5">
        <f t="shared" si="650"/>
        <v>4.9567707931481362E-5</v>
      </c>
      <c r="AV453" s="5">
        <f t="shared" si="651"/>
        <v>2.3914329457879941E-5</v>
      </c>
      <c r="AW453" s="5">
        <f t="shared" si="652"/>
        <v>2.8236438491765619E-7</v>
      </c>
      <c r="AX453" s="5">
        <f t="shared" si="653"/>
        <v>5.8861249055229721E-3</v>
      </c>
      <c r="AY453" s="5">
        <f t="shared" si="654"/>
        <v>3.3590383622612136E-3</v>
      </c>
      <c r="AZ453" s="5">
        <f t="shared" si="655"/>
        <v>9.5845219904826435E-4</v>
      </c>
      <c r="BA453" s="5">
        <f t="shared" si="656"/>
        <v>1.8232016007542842E-4</v>
      </c>
      <c r="BB453" s="5">
        <f t="shared" si="657"/>
        <v>2.6011188249349457E-5</v>
      </c>
      <c r="BC453" s="5">
        <f t="shared" si="658"/>
        <v>2.9687640197910503E-6</v>
      </c>
      <c r="BD453" s="5">
        <f t="shared" si="659"/>
        <v>3.9357385464728597E-6</v>
      </c>
      <c r="BE453" s="5">
        <f t="shared" si="660"/>
        <v>7.5953117211338164E-6</v>
      </c>
      <c r="BF453" s="5">
        <f t="shared" si="661"/>
        <v>7.3288354218666812E-6</v>
      </c>
      <c r="BG453" s="5">
        <f t="shared" si="662"/>
        <v>4.7144721737889596E-6</v>
      </c>
      <c r="BH453" s="5">
        <f t="shared" si="663"/>
        <v>2.2745340764968313E-6</v>
      </c>
      <c r="BI453" s="5">
        <f t="shared" si="664"/>
        <v>8.778934437510814E-7</v>
      </c>
      <c r="BJ453" s="8">
        <f t="shared" si="665"/>
        <v>0.69510338688576145</v>
      </c>
      <c r="BK453" s="8">
        <f t="shared" si="666"/>
        <v>0.20389723117157788</v>
      </c>
      <c r="BL453" s="8">
        <f t="shared" si="667"/>
        <v>9.8067301103959212E-2</v>
      </c>
      <c r="BM453" s="8">
        <f t="shared" si="668"/>
        <v>0.45256607280634154</v>
      </c>
      <c r="BN453" s="8">
        <f t="shared" si="669"/>
        <v>0.54368436156597322</v>
      </c>
    </row>
    <row r="454" spans="1:66" x14ac:dyDescent="0.25">
      <c r="A454" t="s">
        <v>16</v>
      </c>
      <c r="B454" t="s">
        <v>255</v>
      </c>
      <c r="C454" t="s">
        <v>67</v>
      </c>
      <c r="D454" s="15">
        <v>44223</v>
      </c>
      <c r="E454">
        <f>VLOOKUP(A454,home!$A$2:$E$405,3,FALSE)</f>
        <v>1.62745098039216</v>
      </c>
      <c r="F454">
        <f>VLOOKUP(B454,home!$B$2:$E$405,3,FALSE)</f>
        <v>1</v>
      </c>
      <c r="G454">
        <f>VLOOKUP(C454,away!$B$2:$E$405,4,FALSE)</f>
        <v>0.89</v>
      </c>
      <c r="H454">
        <f>VLOOKUP(A454,away!$A$2:$E$405,3,FALSE)</f>
        <v>1.3529411764705901</v>
      </c>
      <c r="I454">
        <f>VLOOKUP(C454,away!$B$2:$E$405,3,FALSE)</f>
        <v>0.75</v>
      </c>
      <c r="J454">
        <f>VLOOKUP(B454,home!$B$2:$E$405,4,FALSE)</f>
        <v>1.1100000000000001</v>
      </c>
      <c r="K454" s="3">
        <f t="shared" si="614"/>
        <v>1.4484313725490223</v>
      </c>
      <c r="L454" s="3">
        <f t="shared" si="615"/>
        <v>1.1263235294117662</v>
      </c>
      <c r="M454" s="5">
        <f t="shared" si="616"/>
        <v>7.6172490238839791E-2</v>
      </c>
      <c r="N454" s="5">
        <f t="shared" si="617"/>
        <v>0.11033062458711972</v>
      </c>
      <c r="O454" s="5">
        <f t="shared" si="618"/>
        <v>8.5794868049893322E-2</v>
      </c>
      <c r="P454" s="5">
        <f t="shared" si="619"/>
        <v>0.12426797848716925</v>
      </c>
      <c r="Q454" s="5">
        <f t="shared" si="620"/>
        <v>7.9903169002456392E-2</v>
      </c>
      <c r="R454" s="5">
        <f t="shared" si="621"/>
        <v>4.8316389293686327E-2</v>
      </c>
      <c r="S454" s="5">
        <f t="shared" si="622"/>
        <v>5.0682767587311793E-2</v>
      </c>
      <c r="T454" s="5">
        <f t="shared" si="623"/>
        <v>8.9996819322031504E-2</v>
      </c>
      <c r="U454" s="5">
        <f t="shared" si="624"/>
        <v>6.9982974061266967E-2</v>
      </c>
      <c r="V454" s="5">
        <f t="shared" si="625"/>
        <v>9.1871094909607761E-3</v>
      </c>
      <c r="W454" s="5">
        <f t="shared" si="626"/>
        <v>3.8578085583081456E-2</v>
      </c>
      <c r="X454" s="5">
        <f t="shared" si="627"/>
        <v>4.345140551188547E-2</v>
      </c>
      <c r="Y454" s="5">
        <f t="shared" si="628"/>
        <v>2.4470170207024366E-2</v>
      </c>
      <c r="Z454" s="5">
        <f t="shared" si="629"/>
        <v>1.813996203923255E-2</v>
      </c>
      <c r="AA454" s="5">
        <f t="shared" si="630"/>
        <v>2.6274490114472762E-2</v>
      </c>
      <c r="AB454" s="5">
        <f t="shared" si="631"/>
        <v>1.9028397889765757E-2</v>
      </c>
      <c r="AC454" s="5">
        <f t="shared" si="632"/>
        <v>9.3674199258344691E-4</v>
      </c>
      <c r="AD454" s="5">
        <f t="shared" si="633"/>
        <v>1.3969427362854094E-2</v>
      </c>
      <c r="AE454" s="5">
        <f t="shared" si="634"/>
        <v>1.5734094731191122E-2</v>
      </c>
      <c r="AF454" s="5">
        <f t="shared" si="635"/>
        <v>8.8608405548671332E-3</v>
      </c>
      <c r="AG454" s="5">
        <f t="shared" si="636"/>
        <v>3.3267244024376198E-3</v>
      </c>
      <c r="AH454" s="5">
        <f t="shared" si="637"/>
        <v>5.1078665168559642E-3</v>
      </c>
      <c r="AI454" s="5">
        <f t="shared" si="638"/>
        <v>7.398394109806878E-3</v>
      </c>
      <c r="AJ454" s="5">
        <f t="shared" si="639"/>
        <v>5.3580330675630913E-3</v>
      </c>
      <c r="AK454" s="5">
        <f t="shared" si="640"/>
        <v>2.586914396737818E-3</v>
      </c>
      <c r="AL454" s="5">
        <f t="shared" si="641"/>
        <v>6.1128122983713411E-5</v>
      </c>
      <c r="AM454" s="5">
        <f t="shared" si="642"/>
        <v>4.0467513697805208E-3</v>
      </c>
      <c r="AN454" s="5">
        <f t="shared" si="643"/>
        <v>4.5579512854630952E-3</v>
      </c>
      <c r="AO454" s="5">
        <f t="shared" si="644"/>
        <v>2.566863889364846E-3</v>
      </c>
      <c r="AP454" s="5">
        <f t="shared" si="645"/>
        <v>9.6370639846300862E-4</v>
      </c>
      <c r="AQ454" s="5">
        <f t="shared" si="646"/>
        <v>2.7136129800838936E-4</v>
      </c>
      <c r="AR454" s="5">
        <f t="shared" si="647"/>
        <v>1.1506220486058785E-3</v>
      </c>
      <c r="AS454" s="5">
        <f t="shared" si="648"/>
        <v>1.6665970731473802E-3</v>
      </c>
      <c r="AT454" s="5">
        <f t="shared" si="649"/>
        <v>1.2069757430725222E-3</v>
      </c>
      <c r="AU454" s="5">
        <f t="shared" si="650"/>
        <v>5.8274051072396962E-4</v>
      </c>
      <c r="AV454" s="5">
        <f t="shared" si="651"/>
        <v>2.1101490944695959E-4</v>
      </c>
      <c r="AW454" s="5">
        <f t="shared" si="652"/>
        <v>2.7701267391368908E-6</v>
      </c>
      <c r="AX454" s="5">
        <f t="shared" si="653"/>
        <v>9.7690694014930632E-4</v>
      </c>
      <c r="AY454" s="5">
        <f t="shared" si="654"/>
        <v>1.1003132727358154E-3</v>
      </c>
      <c r="AZ454" s="5">
        <f t="shared" si="655"/>
        <v>6.1965436440320767E-4</v>
      </c>
      <c r="BA454" s="5">
        <f t="shared" si="656"/>
        <v>2.3264376357667513E-4</v>
      </c>
      <c r="BB454" s="5">
        <f t="shared" si="657"/>
        <v>6.5508036221829284E-5</v>
      </c>
      <c r="BC454" s="5">
        <f t="shared" si="658"/>
        <v>1.4756648512440911E-5</v>
      </c>
      <c r="BD454" s="5">
        <f t="shared" si="659"/>
        <v>2.1599544780079506E-4</v>
      </c>
      <c r="BE454" s="5">
        <f t="shared" si="660"/>
        <v>3.1285458292244626E-4</v>
      </c>
      <c r="BF454" s="5">
        <f t="shared" si="661"/>
        <v>2.2657419647530546E-4</v>
      </c>
      <c r="BG454" s="5">
        <f t="shared" si="662"/>
        <v>1.0939239146163948E-4</v>
      </c>
      <c r="BH454" s="5">
        <f t="shared" si="663"/>
        <v>3.9611842927800643E-5</v>
      </c>
      <c r="BI454" s="5">
        <f t="shared" si="664"/>
        <v>1.1475007204222104E-5</v>
      </c>
      <c r="BJ454" s="8">
        <f t="shared" si="665"/>
        <v>0.44403777853162796</v>
      </c>
      <c r="BK454" s="8">
        <f t="shared" si="666"/>
        <v>0.26240852919258456</v>
      </c>
      <c r="BL454" s="8">
        <f t="shared" si="667"/>
        <v>0.27558218125383788</v>
      </c>
      <c r="BM454" s="8">
        <f t="shared" si="668"/>
        <v>0.47428538821212146</v>
      </c>
      <c r="BN454" s="8">
        <f t="shared" si="669"/>
        <v>0.52478551965916476</v>
      </c>
    </row>
    <row r="455" spans="1:66" x14ac:dyDescent="0.25">
      <c r="A455" t="s">
        <v>16</v>
      </c>
      <c r="B455" t="s">
        <v>64</v>
      </c>
      <c r="C455" t="s">
        <v>256</v>
      </c>
      <c r="D455" s="15">
        <v>44223</v>
      </c>
      <c r="E455">
        <f>VLOOKUP(A455,home!$A$2:$E$405,3,FALSE)</f>
        <v>1.62745098039216</v>
      </c>
      <c r="F455">
        <f>VLOOKUP(B455,home!$B$2:$E$405,3,FALSE)</f>
        <v>0.89</v>
      </c>
      <c r="G455">
        <f>VLOOKUP(C455,away!$B$2:$E$405,4,FALSE)</f>
        <v>1</v>
      </c>
      <c r="H455">
        <f>VLOOKUP(A455,away!$A$2:$E$405,3,FALSE)</f>
        <v>1.3529411764705901</v>
      </c>
      <c r="I455">
        <f>VLOOKUP(C455,away!$B$2:$E$405,3,FALSE)</f>
        <v>0.54</v>
      </c>
      <c r="J455">
        <f>VLOOKUP(B455,home!$B$2:$E$405,4,FALSE)</f>
        <v>1.23</v>
      </c>
      <c r="K455" s="3">
        <f t="shared" si="614"/>
        <v>1.4484313725490223</v>
      </c>
      <c r="L455" s="3">
        <f t="shared" si="615"/>
        <v>0.89862352941176593</v>
      </c>
      <c r="M455" s="5">
        <f t="shared" si="616"/>
        <v>9.5650447751619058E-2</v>
      </c>
      <c r="N455" s="5">
        <f t="shared" si="617"/>
        <v>0.13854310932180613</v>
      </c>
      <c r="O455" s="5">
        <f t="shared" si="618"/>
        <v>8.5953742948375628E-2</v>
      </c>
      <c r="P455" s="5">
        <f t="shared" si="619"/>
        <v>0.12449809787444156</v>
      </c>
      <c r="Q455" s="5">
        <f t="shared" si="620"/>
        <v>0.10033509299609648</v>
      </c>
      <c r="R455" s="5">
        <f t="shared" si="621"/>
        <v>3.862002792721049E-2</v>
      </c>
      <c r="S455" s="5">
        <f t="shared" si="622"/>
        <v>4.0511510240399451E-2</v>
      </c>
      <c r="T455" s="5">
        <f t="shared" si="623"/>
        <v>9.0163475392009987E-2</v>
      </c>
      <c r="U455" s="5">
        <f t="shared" si="624"/>
        <v>5.5938460058491062E-2</v>
      </c>
      <c r="V455" s="5">
        <f t="shared" si="625"/>
        <v>5.8588399340246209E-3</v>
      </c>
      <c r="W455" s="5">
        <f t="shared" si="626"/>
        <v>4.8442832154389923E-2</v>
      </c>
      <c r="X455" s="5">
        <f t="shared" si="627"/>
        <v>4.3531868805279657E-2</v>
      </c>
      <c r="Y455" s="5">
        <f t="shared" si="628"/>
        <v>1.9559380793845175E-2</v>
      </c>
      <c r="Z455" s="5">
        <f t="shared" si="629"/>
        <v>1.1568288600643621E-2</v>
      </c>
      <c r="AA455" s="5">
        <f t="shared" si="630"/>
        <v>1.6755872135873446E-2</v>
      </c>
      <c r="AB455" s="5">
        <f t="shared" si="631"/>
        <v>1.2134865438009552E-2</v>
      </c>
      <c r="AC455" s="5">
        <f t="shared" si="632"/>
        <v>4.7661461909135309E-4</v>
      </c>
      <c r="AD455" s="5">
        <f t="shared" si="633"/>
        <v>1.7541529466886245E-2</v>
      </c>
      <c r="AE455" s="5">
        <f t="shared" si="634"/>
        <v>1.5763231120813813E-2</v>
      </c>
      <c r="AF455" s="5">
        <f t="shared" si="635"/>
        <v>7.0826051923595455E-3</v>
      </c>
      <c r="AG455" s="5">
        <f t="shared" si="636"/>
        <v>2.1215318917960782E-3</v>
      </c>
      <c r="AH455" s="5">
        <f t="shared" si="637"/>
        <v>2.5988840828910669E-3</v>
      </c>
      <c r="AI455" s="5">
        <f t="shared" si="638"/>
        <v>3.7643052392777147E-3</v>
      </c>
      <c r="AJ455" s="5">
        <f t="shared" si="639"/>
        <v>2.7261689022102494E-3</v>
      </c>
      <c r="AK455" s="5">
        <f t="shared" si="640"/>
        <v>1.3162228549429503E-3</v>
      </c>
      <c r="AL455" s="5">
        <f t="shared" si="641"/>
        <v>2.4814358904042048E-5</v>
      </c>
      <c r="AM455" s="5">
        <f t="shared" si="642"/>
        <v>5.081540320466228E-3</v>
      </c>
      <c r="AN455" s="5">
        <f t="shared" si="643"/>
        <v>4.5663916976255584E-3</v>
      </c>
      <c r="AO455" s="5">
        <f t="shared" si="644"/>
        <v>2.051733511998432E-3</v>
      </c>
      <c r="AP455" s="5">
        <f t="shared" si="645"/>
        <v>6.1457866998814294E-4</v>
      </c>
      <c r="AQ455" s="5">
        <f t="shared" si="646"/>
        <v>1.3806871338148348E-4</v>
      </c>
      <c r="AR455" s="5">
        <f t="shared" si="647"/>
        <v>4.6708367741992639E-4</v>
      </c>
      <c r="AS455" s="5">
        <f t="shared" si="648"/>
        <v>6.7653865198058873E-4</v>
      </c>
      <c r="AT455" s="5">
        <f t="shared" si="649"/>
        <v>4.899599041353549E-4</v>
      </c>
      <c r="AU455" s="5">
        <f t="shared" si="650"/>
        <v>2.3655776548025311E-4</v>
      </c>
      <c r="AV455" s="5">
        <f t="shared" si="651"/>
        <v>8.5659422235423276E-5</v>
      </c>
      <c r="AW455" s="5">
        <f t="shared" si="652"/>
        <v>8.9717314919575468E-7</v>
      </c>
      <c r="AX455" s="5">
        <f t="shared" si="653"/>
        <v>1.2267104035060164E-3</v>
      </c>
      <c r="AY455" s="5">
        <f t="shared" si="654"/>
        <v>1.1023508323647082E-3</v>
      </c>
      <c r="AZ455" s="5">
        <f t="shared" si="655"/>
        <v>4.9529919781478586E-4</v>
      </c>
      <c r="BA455" s="5">
        <f t="shared" si="656"/>
        <v>1.4836250441837979E-4</v>
      </c>
      <c r="BB455" s="5">
        <f t="shared" si="657"/>
        <v>3.3330509338203281E-5</v>
      </c>
      <c r="BC455" s="5">
        <f t="shared" si="658"/>
        <v>5.9903159877176145E-6</v>
      </c>
      <c r="BD455" s="5">
        <f t="shared" si="659"/>
        <v>6.99553971222868E-5</v>
      </c>
      <c r="BE455" s="5">
        <f t="shared" si="660"/>
        <v>1.013255918710458E-4</v>
      </c>
      <c r="BF455" s="5">
        <f t="shared" si="661"/>
        <v>7.3381583054060484E-5</v>
      </c>
      <c r="BG455" s="5">
        <f t="shared" si="662"/>
        <v>3.5429395687604287E-5</v>
      </c>
      <c r="BH455" s="5">
        <f t="shared" si="663"/>
        <v>1.2829262056094786E-5</v>
      </c>
      <c r="BI455" s="5">
        <f t="shared" si="664"/>
        <v>3.7164611297400889E-6</v>
      </c>
      <c r="BJ455" s="8">
        <f t="shared" si="665"/>
        <v>0.49854901381217259</v>
      </c>
      <c r="BK455" s="8">
        <f t="shared" si="666"/>
        <v>0.26812267561084485</v>
      </c>
      <c r="BL455" s="8">
        <f t="shared" si="667"/>
        <v>0.22206098669945454</v>
      </c>
      <c r="BM455" s="8">
        <f t="shared" si="668"/>
        <v>0.41559899224435065</v>
      </c>
      <c r="BN455" s="8">
        <f t="shared" si="669"/>
        <v>0.58360051881954933</v>
      </c>
    </row>
    <row r="456" spans="1:66" x14ac:dyDescent="0.25">
      <c r="A456" t="s">
        <v>16</v>
      </c>
      <c r="B456" t="s">
        <v>18</v>
      </c>
      <c r="C456" t="s">
        <v>254</v>
      </c>
      <c r="D456" s="15">
        <v>44223</v>
      </c>
      <c r="E456">
        <f>VLOOKUP(A456,home!$A$2:$E$405,3,FALSE)</f>
        <v>1.62745098039216</v>
      </c>
      <c r="F456">
        <f>VLOOKUP(B456,home!$B$2:$E$405,3,FALSE)</f>
        <v>1.08</v>
      </c>
      <c r="G456">
        <f>VLOOKUP(C456,away!$B$2:$E$405,4,FALSE)</f>
        <v>0.31</v>
      </c>
      <c r="H456">
        <f>VLOOKUP(A456,away!$A$2:$E$405,3,FALSE)</f>
        <v>1.3529411764705901</v>
      </c>
      <c r="I456">
        <f>VLOOKUP(C456,away!$B$2:$E$405,3,FALSE)</f>
        <v>1.08</v>
      </c>
      <c r="J456">
        <f>VLOOKUP(B456,home!$B$2:$E$405,4,FALSE)</f>
        <v>0.92</v>
      </c>
      <c r="K456" s="3">
        <f t="shared" si="614"/>
        <v>0.54487058823529522</v>
      </c>
      <c r="L456" s="3">
        <f t="shared" si="615"/>
        <v>1.3442823529411785</v>
      </c>
      <c r="M456" s="5">
        <f t="shared" si="616"/>
        <v>0.15119982975800272</v>
      </c>
      <c r="N456" s="5">
        <f t="shared" si="617"/>
        <v>8.2384340181319418E-2</v>
      </c>
      <c r="O456" s="5">
        <f t="shared" si="618"/>
        <v>0.20325526291139351</v>
      </c>
      <c r="P456" s="5">
        <f t="shared" si="619"/>
        <v>0.11074781466445055</v>
      </c>
      <c r="Q456" s="5">
        <f t="shared" si="620"/>
        <v>2.2444401947986088E-2</v>
      </c>
      <c r="R456" s="5">
        <f t="shared" si="621"/>
        <v>0.13661623153710301</v>
      </c>
      <c r="S456" s="5">
        <f t="shared" si="622"/>
        <v>2.0279583767689933E-2</v>
      </c>
      <c r="T456" s="5">
        <f t="shared" si="623"/>
        <v>3.017161346099631E-2</v>
      </c>
      <c r="U456" s="5">
        <f t="shared" si="624"/>
        <v>7.4438166440110587E-2</v>
      </c>
      <c r="V456" s="5">
        <f t="shared" si="625"/>
        <v>1.650442470126343E-3</v>
      </c>
      <c r="W456" s="5">
        <f t="shared" si="626"/>
        <v>4.0764314973295293E-3</v>
      </c>
      <c r="X456" s="5">
        <f t="shared" si="627"/>
        <v>5.4798749248336706E-3</v>
      </c>
      <c r="Y456" s="5">
        <f t="shared" si="628"/>
        <v>3.6832495788893865E-3</v>
      </c>
      <c r="Z456" s="5">
        <f t="shared" si="629"/>
        <v>6.1216929726884549E-2</v>
      </c>
      <c r="AA456" s="5">
        <f t="shared" si="630"/>
        <v>3.3355304510246306E-2</v>
      </c>
      <c r="AB456" s="5">
        <f t="shared" si="631"/>
        <v>9.0871621946326496E-3</v>
      </c>
      <c r="AC456" s="5">
        <f t="shared" si="632"/>
        <v>7.5555184605877437E-5</v>
      </c>
      <c r="AD456" s="5">
        <f t="shared" si="633"/>
        <v>5.5528190696270635E-4</v>
      </c>
      <c r="AE456" s="5">
        <f t="shared" si="634"/>
        <v>7.4645566843749137E-4</v>
      </c>
      <c r="AF456" s="5">
        <f t="shared" si="635"/>
        <v>5.0172359116671577E-4</v>
      </c>
      <c r="AG456" s="5">
        <f t="shared" si="636"/>
        <v>2.2481938988656345E-4</v>
      </c>
      <c r="AH456" s="5">
        <f t="shared" si="637"/>
        <v>2.0573209583272783E-2</v>
      </c>
      <c r="AI456" s="5">
        <f t="shared" si="638"/>
        <v>1.1209736807525853E-2</v>
      </c>
      <c r="AJ456" s="5">
        <f t="shared" si="639"/>
        <v>3.0539279441397257E-3</v>
      </c>
      <c r="AK456" s="5">
        <f t="shared" si="640"/>
        <v>5.546651717838728E-4</v>
      </c>
      <c r="AL456" s="5">
        <f t="shared" si="641"/>
        <v>2.2136457680044925E-6</v>
      </c>
      <c r="AM456" s="5">
        <f t="shared" si="642"/>
        <v>6.0511355856637279E-5</v>
      </c>
      <c r="AN456" s="5">
        <f t="shared" si="643"/>
        <v>8.134434783062132E-5</v>
      </c>
      <c r="AO456" s="5">
        <f t="shared" si="644"/>
        <v>5.4674885650106657E-5</v>
      </c>
      <c r="AP456" s="5">
        <f t="shared" si="645"/>
        <v>2.4499494642838415E-5</v>
      </c>
      <c r="AQ456" s="5">
        <f t="shared" si="646"/>
        <v>8.2335595760861553E-6</v>
      </c>
      <c r="AR456" s="5">
        <f t="shared" si="647"/>
        <v>5.5312405172307849E-3</v>
      </c>
      <c r="AS456" s="5">
        <f t="shared" si="648"/>
        <v>3.0138102742944357E-3</v>
      </c>
      <c r="AT456" s="5">
        <f t="shared" si="649"/>
        <v>8.210682884921928E-4</v>
      </c>
      <c r="AU456" s="5">
        <f t="shared" si="650"/>
        <v>1.4912532044402942E-4</v>
      </c>
      <c r="AV456" s="5">
        <f t="shared" si="651"/>
        <v>2.0313500267778792E-5</v>
      </c>
      <c r="AW456" s="5">
        <f t="shared" si="652"/>
        <v>4.5039077615968128E-8</v>
      </c>
      <c r="AX456" s="5">
        <f t="shared" si="653"/>
        <v>5.4951430100868701E-6</v>
      </c>
      <c r="AY456" s="5">
        <f t="shared" si="654"/>
        <v>7.3870237753478478E-6</v>
      </c>
      <c r="AZ456" s="5">
        <f t="shared" si="655"/>
        <v>4.9651228509785177E-6</v>
      </c>
      <c r="BA456" s="5">
        <f t="shared" si="656"/>
        <v>2.2248423429184712E-6</v>
      </c>
      <c r="BB456" s="5">
        <f t="shared" si="657"/>
        <v>7.4770407491540175E-7</v>
      </c>
      <c r="BC456" s="5">
        <f t="shared" si="658"/>
        <v>2.0102507862619656E-7</v>
      </c>
      <c r="BD456" s="5">
        <f t="shared" si="659"/>
        <v>1.2392581695310962E-3</v>
      </c>
      <c r="BE456" s="5">
        <f t="shared" si="660"/>
        <v>6.7523532780780341E-4</v>
      </c>
      <c r="BF456" s="5">
        <f t="shared" si="661"/>
        <v>1.839579351299451E-4</v>
      </c>
      <c r="BG456" s="5">
        <f t="shared" si="662"/>
        <v>3.3411089441601162E-5</v>
      </c>
      <c r="BH456" s="5">
        <f t="shared" si="663"/>
        <v>4.5511799894068205E-6</v>
      </c>
      <c r="BI456" s="5">
        <f t="shared" si="664"/>
        <v>4.9596082359855993E-7</v>
      </c>
      <c r="BJ456" s="8">
        <f t="shared" si="665"/>
        <v>0.15051847665249701</v>
      </c>
      <c r="BK456" s="8">
        <f t="shared" si="666"/>
        <v>0.28396282651441884</v>
      </c>
      <c r="BL456" s="8">
        <f t="shared" si="667"/>
        <v>0.50381613466366082</v>
      </c>
      <c r="BM456" s="8">
        <f t="shared" si="668"/>
        <v>0.29285914457250833</v>
      </c>
      <c r="BN456" s="8">
        <f t="shared" si="669"/>
        <v>0.70664788100025533</v>
      </c>
    </row>
    <row r="457" spans="1:66" x14ac:dyDescent="0.25">
      <c r="A457" t="s">
        <v>69</v>
      </c>
      <c r="B457" t="s">
        <v>75</v>
      </c>
      <c r="C457" t="s">
        <v>351</v>
      </c>
      <c r="D457" s="15">
        <v>44223</v>
      </c>
      <c r="E457">
        <f>VLOOKUP(A457,home!$A$2:$E$405,3,FALSE)</f>
        <v>1.3729729729729701</v>
      </c>
      <c r="F457">
        <f>VLOOKUP(B457,home!$B$2:$E$405,3,FALSE)</f>
        <v>0.46</v>
      </c>
      <c r="G457">
        <f>VLOOKUP(C457,away!$B$2:$E$405,4,FALSE)</f>
        <v>0.56999999999999995</v>
      </c>
      <c r="H457">
        <f>VLOOKUP(A457,away!$A$2:$E$405,3,FALSE)</f>
        <v>1.34594594594595</v>
      </c>
      <c r="I457">
        <f>VLOOKUP(C457,away!$B$2:$E$405,3,FALSE)</f>
        <v>1.1299999999999999</v>
      </c>
      <c r="J457">
        <f>VLOOKUP(B457,home!$B$2:$E$405,4,FALSE)</f>
        <v>0.74</v>
      </c>
      <c r="K457" s="3">
        <f t="shared" si="614"/>
        <v>0.35999351351351272</v>
      </c>
      <c r="L457" s="3">
        <f t="shared" si="615"/>
        <v>1.1254800000000034</v>
      </c>
      <c r="M457" s="5">
        <f t="shared" si="616"/>
        <v>0.22639511414592453</v>
      </c>
      <c r="N457" s="5">
        <f t="shared" si="617"/>
        <v>8.1500772583684128E-2</v>
      </c>
      <c r="O457" s="5">
        <f t="shared" si="618"/>
        <v>0.25480317306895583</v>
      </c>
      <c r="P457" s="5">
        <f t="shared" si="619"/>
        <v>9.1727489527485065E-2</v>
      </c>
      <c r="Q457" s="5">
        <f t="shared" si="620"/>
        <v>1.4669874738233108E-2</v>
      </c>
      <c r="R457" s="5">
        <f t="shared" si="621"/>
        <v>0.1433879376128247</v>
      </c>
      <c r="S457" s="5">
        <f t="shared" si="622"/>
        <v>9.2912035301164122E-3</v>
      </c>
      <c r="T457" s="5">
        <f t="shared" si="623"/>
        <v>1.6510650620386643E-2</v>
      </c>
      <c r="U457" s="5">
        <f t="shared" si="624"/>
        <v>5.1618727456697121E-2</v>
      </c>
      <c r="V457" s="5">
        <f t="shared" si="625"/>
        <v>4.1827501334049496E-4</v>
      </c>
      <c r="W457" s="5">
        <f t="shared" si="626"/>
        <v>1.7603532499398862E-3</v>
      </c>
      <c r="X457" s="5">
        <f t="shared" si="627"/>
        <v>1.9812423757423485E-3</v>
      </c>
      <c r="Y457" s="5">
        <f t="shared" si="628"/>
        <v>1.114924334525253E-3</v>
      </c>
      <c r="Z457" s="5">
        <f t="shared" si="629"/>
        <v>5.3793418674827453E-2</v>
      </c>
      <c r="AA457" s="5">
        <f t="shared" si="630"/>
        <v>1.9365281792654541E-2</v>
      </c>
      <c r="AB457" s="5">
        <f t="shared" si="631"/>
        <v>3.4856879163584816E-3</v>
      </c>
      <c r="AC457" s="5">
        <f t="shared" si="632"/>
        <v>1.059191279661104E-5</v>
      </c>
      <c r="AD457" s="5">
        <f t="shared" si="633"/>
        <v>1.584289378676976E-4</v>
      </c>
      <c r="AE457" s="5">
        <f t="shared" si="634"/>
        <v>1.7830860099133679E-4</v>
      </c>
      <c r="AF457" s="5">
        <f t="shared" si="635"/>
        <v>1.0034138212186522E-4</v>
      </c>
      <c r="AG457" s="5">
        <f t="shared" si="636"/>
        <v>3.7644072916839051E-5</v>
      </c>
      <c r="AH457" s="5">
        <f t="shared" si="637"/>
        <v>1.5135854212536251E-2</v>
      </c>
      <c r="AI457" s="5">
        <f t="shared" si="638"/>
        <v>5.4488093379992273E-3</v>
      </c>
      <c r="AJ457" s="5">
        <f t="shared" si="639"/>
        <v>9.8076800902578937E-4</v>
      </c>
      <c r="AK457" s="5">
        <f t="shared" si="640"/>
        <v>1.1769004050361547E-4</v>
      </c>
      <c r="AL457" s="5">
        <f t="shared" si="641"/>
        <v>1.716591055937616E-7</v>
      </c>
      <c r="AM457" s="5">
        <f t="shared" si="642"/>
        <v>1.1406677997041297E-5</v>
      </c>
      <c r="AN457" s="5">
        <f t="shared" si="643"/>
        <v>1.2837987952110075E-5</v>
      </c>
      <c r="AO457" s="5">
        <f t="shared" si="644"/>
        <v>7.2244493401704481E-6</v>
      </c>
      <c r="AP457" s="5">
        <f t="shared" si="645"/>
        <v>2.7103244144583524E-6</v>
      </c>
      <c r="AQ457" s="5">
        <f t="shared" si="646"/>
        <v>7.6260398049614918E-7</v>
      </c>
      <c r="AR457" s="5">
        <f t="shared" si="647"/>
        <v>3.407020239825068E-3</v>
      </c>
      <c r="AS457" s="5">
        <f t="shared" si="648"/>
        <v>1.2265051867462768E-3</v>
      </c>
      <c r="AT457" s="5">
        <f t="shared" si="649"/>
        <v>2.2076695575966958E-4</v>
      </c>
      <c r="AU457" s="5">
        <f t="shared" si="650"/>
        <v>2.6491557357201889E-5</v>
      </c>
      <c r="AV457" s="5">
        <f t="shared" si="651"/>
        <v>2.3841972028659639E-6</v>
      </c>
      <c r="AW457" s="5">
        <f t="shared" si="652"/>
        <v>1.9319540910258263E-9</v>
      </c>
      <c r="AX457" s="5">
        <f t="shared" si="653"/>
        <v>6.8438834827869517E-7</v>
      </c>
      <c r="AY457" s="5">
        <f t="shared" si="654"/>
        <v>7.70265398220708E-7</v>
      </c>
      <c r="AZ457" s="5">
        <f t="shared" si="655"/>
        <v>4.3345915019472266E-7</v>
      </c>
      <c r="BA457" s="5">
        <f t="shared" si="656"/>
        <v>1.6261653478705257E-7</v>
      </c>
      <c r="BB457" s="5">
        <f t="shared" si="657"/>
        <v>4.5755414393033142E-8</v>
      </c>
      <c r="BC457" s="5">
        <f t="shared" si="658"/>
        <v>1.0299360758214211E-8</v>
      </c>
      <c r="BD457" s="5">
        <f t="shared" si="659"/>
        <v>6.3908885658638776E-4</v>
      </c>
      <c r="BE457" s="5">
        <f t="shared" si="660"/>
        <v>2.3006784292986713E-4</v>
      </c>
      <c r="BF457" s="5">
        <f t="shared" si="661"/>
        <v>4.1411465561398922E-5</v>
      </c>
      <c r="BG457" s="5">
        <f t="shared" si="662"/>
        <v>4.9692863290639424E-6</v>
      </c>
      <c r="BH457" s="5">
        <f t="shared" si="663"/>
        <v>4.4722771131359857E-7</v>
      </c>
      <c r="BI457" s="5">
        <f t="shared" si="664"/>
        <v>3.2199815027277877E-8</v>
      </c>
      <c r="BJ457" s="8">
        <f t="shared" si="665"/>
        <v>0.11804958972430003</v>
      </c>
      <c r="BK457" s="8">
        <f t="shared" si="666"/>
        <v>0.32784361605416701</v>
      </c>
      <c r="BL457" s="8">
        <f t="shared" si="667"/>
        <v>0.50014311446337978</v>
      </c>
      <c r="BM457" s="8">
        <f t="shared" si="668"/>
        <v>0.18734460890612256</v>
      </c>
      <c r="BN457" s="8">
        <f t="shared" si="669"/>
        <v>0.81248436167710736</v>
      </c>
    </row>
    <row r="458" spans="1:66" x14ac:dyDescent="0.25">
      <c r="A458" t="s">
        <v>69</v>
      </c>
      <c r="B458" t="s">
        <v>77</v>
      </c>
      <c r="C458" t="s">
        <v>70</v>
      </c>
      <c r="D458" s="15">
        <v>44223</v>
      </c>
      <c r="E458">
        <f>VLOOKUP(A458,home!$A$2:$E$405,3,FALSE)</f>
        <v>1.3729729729729701</v>
      </c>
      <c r="F458">
        <f>VLOOKUP(B458,home!$B$2:$E$405,3,FALSE)</f>
        <v>1.54</v>
      </c>
      <c r="G458">
        <f>VLOOKUP(C458,away!$B$2:$E$405,4,FALSE)</f>
        <v>1.29</v>
      </c>
      <c r="H458">
        <f>VLOOKUP(A458,away!$A$2:$E$405,3,FALSE)</f>
        <v>1.34594594594595</v>
      </c>
      <c r="I458">
        <f>VLOOKUP(C458,away!$B$2:$E$405,3,FALSE)</f>
        <v>0.73</v>
      </c>
      <c r="J458">
        <f>VLOOKUP(B458,home!$B$2:$E$405,4,FALSE)</f>
        <v>0.91</v>
      </c>
      <c r="K458" s="3">
        <f t="shared" si="614"/>
        <v>2.7275481081081021</v>
      </c>
      <c r="L458" s="3">
        <f t="shared" si="615"/>
        <v>0.89411189189189455</v>
      </c>
      <c r="M458" s="5">
        <f t="shared" si="616"/>
        <v>2.6738254130421982E-2</v>
      </c>
      <c r="N458" s="5">
        <f t="shared" si="617"/>
        <v>7.2929874467546119E-2</v>
      </c>
      <c r="O458" s="5">
        <f t="shared" si="618"/>
        <v>2.3906990986437861E-2</v>
      </c>
      <c r="P458" s="5">
        <f t="shared" si="619"/>
        <v>6.5207468035616029E-2</v>
      </c>
      <c r="Q458" s="5">
        <f t="shared" si="620"/>
        <v>9.945987056425841E-2</v>
      </c>
      <c r="R458" s="5">
        <f t="shared" si="621"/>
        <v>1.0687762470163216E-2</v>
      </c>
      <c r="S458" s="5">
        <f t="shared" si="622"/>
        <v>3.9755904283014447E-2</v>
      </c>
      <c r="T458" s="5">
        <f t="shared" si="623"/>
        <v>8.8928253037532046E-2</v>
      </c>
      <c r="U458" s="5">
        <f t="shared" si="624"/>
        <v>2.9151386305402448E-2</v>
      </c>
      <c r="V458" s="5">
        <f t="shared" si="625"/>
        <v>1.0772671515320072E-2</v>
      </c>
      <c r="W458" s="5">
        <f t="shared" si="626"/>
        <v>9.0427193930073257E-2</v>
      </c>
      <c r="X458" s="5">
        <f t="shared" si="627"/>
        <v>8.0852029443293033E-2</v>
      </c>
      <c r="Y458" s="5">
        <f t="shared" si="628"/>
        <v>3.6145380504420954E-2</v>
      </c>
      <c r="Z458" s="5">
        <f t="shared" si="629"/>
        <v>3.1853518407629396E-3</v>
      </c>
      <c r="AA458" s="5">
        <f t="shared" si="630"/>
        <v>8.6882003869316153E-3</v>
      </c>
      <c r="AB458" s="5">
        <f t="shared" si="631"/>
        <v>1.1848742264119706E-2</v>
      </c>
      <c r="AC458" s="5">
        <f t="shared" si="632"/>
        <v>1.6419794792580267E-3</v>
      </c>
      <c r="AD458" s="5">
        <f t="shared" si="633"/>
        <v>6.1661130431373945E-2</v>
      </c>
      <c r="AE458" s="5">
        <f t="shared" si="634"/>
        <v>5.513194998618863E-2</v>
      </c>
      <c r="AF458" s="5">
        <f t="shared" si="635"/>
        <v>2.4647066052920216E-2</v>
      </c>
      <c r="AG458" s="5">
        <f t="shared" si="636"/>
        <v>7.3457449527203266E-3</v>
      </c>
      <c r="AH458" s="5">
        <f t="shared" si="637"/>
        <v>7.1201524017147026E-4</v>
      </c>
      <c r="AI458" s="5">
        <f t="shared" si="638"/>
        <v>1.9420558212738291E-3</v>
      </c>
      <c r="AJ458" s="5">
        <f t="shared" si="639"/>
        <v>2.6485253405778802E-3</v>
      </c>
      <c r="AK458" s="5">
        <f t="shared" si="640"/>
        <v>2.4079934273231879E-3</v>
      </c>
      <c r="AL458" s="5">
        <f t="shared" si="641"/>
        <v>1.6017399473667953E-4</v>
      </c>
      <c r="AM458" s="5">
        <f t="shared" si="642"/>
        <v>3.3636739930380181E-2</v>
      </c>
      <c r="AN458" s="5">
        <f t="shared" si="643"/>
        <v>3.0075009176227858E-2</v>
      </c>
      <c r="AO458" s="5">
        <f t="shared" si="644"/>
        <v>1.3445211676611592E-2</v>
      </c>
      <c r="AP458" s="5">
        <f t="shared" si="645"/>
        <v>4.0071745496873933E-3</v>
      </c>
      <c r="AQ458" s="5">
        <f t="shared" si="646"/>
        <v>8.9571560444051148E-4</v>
      </c>
      <c r="AR458" s="5">
        <f t="shared" si="647"/>
        <v>1.27324258689115E-4</v>
      </c>
      <c r="AS458" s="5">
        <f t="shared" si="648"/>
        <v>3.4728304090376214E-4</v>
      </c>
      <c r="AT458" s="5">
        <f t="shared" si="649"/>
        <v>4.7361560059754266E-4</v>
      </c>
      <c r="AU458" s="5">
        <f t="shared" si="650"/>
        <v>4.3060311179343665E-4</v>
      </c>
      <c r="AV458" s="5">
        <f t="shared" si="651"/>
        <v>2.9362267572941248E-4</v>
      </c>
      <c r="AW458" s="5">
        <f t="shared" si="652"/>
        <v>1.0850601072430321E-5</v>
      </c>
      <c r="AX458" s="5">
        <f t="shared" si="653"/>
        <v>1.5290971060005458E-2</v>
      </c>
      <c r="AY458" s="5">
        <f t="shared" si="654"/>
        <v>1.3671839063325688E-2</v>
      </c>
      <c r="AZ458" s="5">
        <f t="shared" si="655"/>
        <v>6.1120769452758196E-3</v>
      </c>
      <c r="BA458" s="5">
        <f t="shared" si="656"/>
        <v>1.8216268936431313E-3</v>
      </c>
      <c r="BB458" s="5">
        <f t="shared" si="657"/>
        <v>4.071845670491038E-4</v>
      </c>
      <c r="BC458" s="5">
        <f t="shared" si="658"/>
        <v>7.2813712718691257E-5</v>
      </c>
      <c r="BD458" s="5">
        <f t="shared" si="659"/>
        <v>1.8973688970042929E-5</v>
      </c>
      <c r="BE458" s="5">
        <f t="shared" si="660"/>
        <v>5.1751649454072152E-5</v>
      </c>
      <c r="BF458" s="5">
        <f t="shared" si="661"/>
        <v>7.0577556779964106E-5</v>
      </c>
      <c r="BG458" s="5">
        <f t="shared" si="662"/>
        <v>6.4167893823361094E-5</v>
      </c>
      <c r="BH458" s="5">
        <f t="shared" si="663"/>
        <v>4.3755254349797535E-5</v>
      </c>
      <c r="BI458" s="5">
        <f t="shared" si="664"/>
        <v>2.3868912244315812E-5</v>
      </c>
      <c r="BJ458" s="8">
        <f t="shared" si="665"/>
        <v>0.73696485654969246</v>
      </c>
      <c r="BK458" s="8">
        <f t="shared" si="666"/>
        <v>0.15794829050169293</v>
      </c>
      <c r="BL458" s="8">
        <f t="shared" si="667"/>
        <v>9.3939215885736033E-2</v>
      </c>
      <c r="BM458" s="8">
        <f t="shared" si="668"/>
        <v>0.67944650566118747</v>
      </c>
      <c r="BN458" s="8">
        <f t="shared" si="669"/>
        <v>0.29893022065444363</v>
      </c>
    </row>
    <row r="459" spans="1:66" x14ac:dyDescent="0.25">
      <c r="A459" t="s">
        <v>69</v>
      </c>
      <c r="B459" t="s">
        <v>73</v>
      </c>
      <c r="C459" t="s">
        <v>76</v>
      </c>
      <c r="D459" s="15">
        <v>44223</v>
      </c>
      <c r="E459">
        <f>VLOOKUP(A459,home!$A$2:$E$405,3,FALSE)</f>
        <v>1.3729729729729701</v>
      </c>
      <c r="F459">
        <f>VLOOKUP(B459,home!$B$2:$E$405,3,FALSE)</f>
        <v>0.81</v>
      </c>
      <c r="G459">
        <f>VLOOKUP(C459,away!$B$2:$E$405,4,FALSE)</f>
        <v>1.0900000000000001</v>
      </c>
      <c r="H459">
        <f>VLOOKUP(A459,away!$A$2:$E$405,3,FALSE)</f>
        <v>1.34594594594595</v>
      </c>
      <c r="I459">
        <f>VLOOKUP(C459,away!$B$2:$E$405,3,FALSE)</f>
        <v>0.73</v>
      </c>
      <c r="J459">
        <f>VLOOKUP(B459,home!$B$2:$E$405,4,FALSE)</f>
        <v>1.24</v>
      </c>
      <c r="K459" s="3">
        <f t="shared" ref="K459:K489" si="670">E459*F459*G459</f>
        <v>1.2121978378378355</v>
      </c>
      <c r="L459" s="3">
        <f t="shared" ref="L459:L489" si="671">H459*I459*J459</f>
        <v>1.2183502702702738</v>
      </c>
      <c r="M459" s="5">
        <f t="shared" ref="M459:M489" si="672">_xlfn.POISSON.DIST(0,K459,FALSE) * _xlfn.POISSON.DIST(0,L459,FALSE)</f>
        <v>8.7988592102328733E-2</v>
      </c>
      <c r="N459" s="5">
        <f t="shared" ref="N459:N489" si="673">_xlfn.POISSON.DIST(1,K459,FALSE) * _xlfn.POISSON.DIST(0,L459,FALSE)</f>
        <v>0.10665958110083813</v>
      </c>
      <c r="O459" s="5">
        <f t="shared" ref="O459:O489" si="674">_xlfn.POISSON.DIST(0,K459,FALSE) * _xlfn.POISSON.DIST(1,L459,FALSE)</f>
        <v>0.1072009249685731</v>
      </c>
      <c r="P459" s="5">
        <f t="shared" ref="P459:P489" si="675">_xlfn.POISSON.DIST(1,K459,FALSE) * _xlfn.POISSON.DIST(1,L459,FALSE)</f>
        <v>0.12994872946112032</v>
      </c>
      <c r="Q459" s="5">
        <f t="shared" ref="Q459:Q489" si="676">_xlfn.POISSON.DIST(2,K459,FALSE) * _xlfn.POISSON.DIST(0,L459,FALSE)</f>
        <v>6.4646256797562654E-2</v>
      </c>
      <c r="R459" s="5">
        <f t="shared" ref="R459:R489" si="677">_xlfn.POISSON.DIST(0,K459,FALSE) * _xlfn.POISSON.DIST(2,L459,FALSE)</f>
        <v>6.5304137954342201E-2</v>
      </c>
      <c r="S459" s="5">
        <f t="shared" ref="S459:S489" si="678">_xlfn.POISSON.DIST(2,K459,FALSE) * _xlfn.POISSON.DIST(2,L459,FALSE)</f>
        <v>4.7979720680496406E-2</v>
      </c>
      <c r="T459" s="5">
        <f t="shared" ref="T459:T489" si="679">_xlfn.POISSON.DIST(2,K459,FALSE) * _xlfn.POISSON.DIST(1,L459,FALSE)</f>
        <v>7.8761784441271993E-2</v>
      </c>
      <c r="U459" s="5">
        <f t="shared" ref="U459:U489" si="680">_xlfn.POISSON.DIST(1,K459,FALSE) * _xlfn.POISSON.DIST(2,L459,FALSE)</f>
        <v>7.9161534830117355E-2</v>
      </c>
      <c r="V459" s="5">
        <f t="shared" ref="V459:V489" si="681">_xlfn.POISSON.DIST(3,K459,FALSE) * _xlfn.POISSON.DIST(3,L459,FALSE)</f>
        <v>7.8733738764160746E-3</v>
      </c>
      <c r="W459" s="5">
        <f t="shared" ref="W459:W489" si="682">_xlfn.POISSON.DIST(3,K459,FALSE) * _xlfn.POISSON.DIST(0,L459,FALSE)</f>
        <v>2.6121350904771631E-2</v>
      </c>
      <c r="X459" s="5">
        <f t="shared" ref="X459:X489" si="683">_xlfn.POISSON.DIST(3,K459,FALSE) * _xlfn.POISSON.DIST(1,L459,FALSE)</f>
        <v>3.1824954934653177E-2</v>
      </c>
      <c r="Y459" s="5">
        <f t="shared" ref="Y459:Y489" si="684">_xlfn.POISSON.DIST(3,K459,FALSE) * _xlfn.POISSON.DIST(2,L459,FALSE)</f>
        <v>1.9386971222987E-2</v>
      </c>
      <c r="Z459" s="5">
        <f t="shared" ref="Z459:Z489" si="685">_xlfn.POISSON.DIST(0,K459,FALSE) * _xlfn.POISSON.DIST(3,L459,FALSE)</f>
        <v>2.6521104708813352E-2</v>
      </c>
      <c r="AA459" s="5">
        <f t="shared" ref="AA459:AA489" si="686">_xlfn.POISSON.DIST(1,K459,FALSE) * _xlfn.POISSON.DIST(3,L459,FALSE)</f>
        <v>3.2148825785094384E-2</v>
      </c>
      <c r="AB459" s="5">
        <f t="shared" ref="AB459:AB489" si="687">_xlfn.POISSON.DIST(2,K459,FALSE) * _xlfn.POISSON.DIST(3,L459,FALSE)</f>
        <v>1.9485368552858342E-2</v>
      </c>
      <c r="AC459" s="5">
        <f t="shared" ref="AC459:AC489" si="688">_xlfn.POISSON.DIST(4,K459,FALSE) * _xlfn.POISSON.DIST(4,L459,FALSE)</f>
        <v>7.2675254496540516E-4</v>
      </c>
      <c r="AD459" s="5">
        <f t="shared" ref="AD459:AD489" si="689">_xlfn.POISSON.DIST(4,K459,FALSE) * _xlfn.POISSON.DIST(0,L459,FALSE)</f>
        <v>7.9160612720418945E-3</v>
      </c>
      <c r="AE459" s="5">
        <f t="shared" ref="AE459:AE489" si="690">_xlfn.POISSON.DIST(4,K459,FALSE) * _xlfn.POISSON.DIST(1,L459,FALSE)</f>
        <v>9.6445353902682909E-3</v>
      </c>
      <c r="AF459" s="5">
        <f t="shared" ref="AF459:AF489" si="691">_xlfn.POISSON.DIST(4,K459,FALSE) * _xlfn.POISSON.DIST(2,L459,FALSE)</f>
        <v>5.8752111496822978E-3</v>
      </c>
      <c r="AG459" s="5">
        <f t="shared" ref="AG459:AG489" si="692">_xlfn.POISSON.DIST(4,K459,FALSE) * _xlfn.POISSON.DIST(3,L459,FALSE)</f>
        <v>2.3860216973701177E-3</v>
      </c>
      <c r="AH459" s="5">
        <f t="shared" ref="AH459:AH489" si="693">_xlfn.POISSON.DIST(0,K459,FALSE) * _xlfn.POISSON.DIST(4,L459,FALSE)</f>
        <v>8.0779987724622464E-3</v>
      </c>
      <c r="AI459" s="5">
        <f t="shared" ref="AI459:AI489" si="694">_xlfn.POISSON.DIST(1,K459,FALSE) * _xlfn.POISSON.DIST(4,L459,FALSE)</f>
        <v>9.7921326460354233E-3</v>
      </c>
      <c r="AJ459" s="5">
        <f t="shared" ref="AJ459:AJ489" si="695">_xlfn.POISSON.DIST(2,K459,FALSE) * _xlfn.POISSON.DIST(4,L459,FALSE)</f>
        <v>5.935001010672715E-3</v>
      </c>
      <c r="AK459" s="5">
        <f t="shared" ref="AK459:AK489" si="696">_xlfn.POISSON.DIST(3,K459,FALSE) * _xlfn.POISSON.DIST(4,L459,FALSE)</f>
        <v>2.39813179756761E-3</v>
      </c>
      <c r="AL459" s="5">
        <f t="shared" ref="AL459:AL489" si="697">_xlfn.POISSON.DIST(5,K459,FALSE) * _xlfn.POISSON.DIST(5,L459,FALSE)</f>
        <v>4.293309739110619E-5</v>
      </c>
      <c r="AM459" s="5">
        <f t="shared" ref="AM459:AM489" si="698">_xlfn.POISSON.DIST(5,K459,FALSE) * _xlfn.POISSON.DIST(0,L459,FALSE)</f>
        <v>1.9191664716321998E-3</v>
      </c>
      <c r="AN459" s="5">
        <f t="shared" ref="AN459:AN489" si="699">_xlfn.POISSON.DIST(5,K459,FALSE) * _xlfn.POISSON.DIST(1,L459,FALSE)</f>
        <v>2.3382169894067386E-3</v>
      </c>
      <c r="AO459" s="5">
        <f t="shared" ref="AO459:AO489" si="700">_xlfn.POISSON.DIST(5,K459,FALSE) * _xlfn.POISSON.DIST(2,L459,FALSE)</f>
        <v>1.4243836504971234E-3</v>
      </c>
      <c r="AP459" s="5">
        <f t="shared" ref="AP459:AP489" si="701">_xlfn.POISSON.DIST(5,K459,FALSE) * _xlfn.POISSON.DIST(3,L459,FALSE)</f>
        <v>5.7846606851724301E-4</v>
      </c>
      <c r="AQ459" s="5">
        <f t="shared" ref="AQ459:AQ489" si="702">_xlfn.POISSON.DIST(5,K459,FALSE) * _xlfn.POISSON.DIST(4,L459,FALSE)</f>
        <v>1.7619357273004148E-4</v>
      </c>
      <c r="AR459" s="5">
        <f t="shared" ref="AR459:AR489" si="703">_xlfn.POISSON.DIST(0,K459,FALSE) * _xlfn.POISSON.DIST(5,L459,FALSE)</f>
        <v>1.9683663975344611E-3</v>
      </c>
      <c r="AS459" s="5">
        <f t="shared" ref="AS459:AS489" si="704">_xlfn.POISSON.DIST(1,K459,FALSE) * _xlfn.POISSON.DIST(5,L459,FALSE)</f>
        <v>2.3860494911639232E-3</v>
      </c>
      <c r="AT459" s="5">
        <f t="shared" ref="AT459:AT489" si="705">_xlfn.POISSON.DIST(2,K459,FALSE) * _xlfn.POISSON.DIST(5,L459,FALSE)</f>
        <v>1.4461820170814884E-3</v>
      </c>
      <c r="AU459" s="5">
        <f t="shared" ref="AU459:AU489" si="706">_xlfn.POISSON.DIST(3,K459,FALSE) * _xlfn.POISSON.DIST(5,L459,FALSE)</f>
        <v>5.8435290474204637E-4</v>
      </c>
      <c r="AV459" s="5">
        <f t="shared" ref="AV459:AV489" si="707">_xlfn.POISSON.DIST(4,K459,FALSE) * _xlfn.POISSON.DIST(5,L459,FALSE)</f>
        <v>1.7708783191564193E-4</v>
      </c>
      <c r="AW459" s="5">
        <f t="shared" ref="AW459:AW489" si="708">_xlfn.POISSON.DIST(6,K459,FALSE) * _xlfn.POISSON.DIST(6,L459,FALSE)</f>
        <v>1.7613083331796557E-6</v>
      </c>
      <c r="AX459" s="5">
        <f t="shared" ref="AX459:AX489" si="709">_xlfn.POISSON.DIST(6,K459,FALSE) * _xlfn.POISSON.DIST(0,L459,FALSE)</f>
        <v>3.8773490789390289E-4</v>
      </c>
      <c r="AY459" s="5">
        <f t="shared" ref="AY459:AY489" si="710">_xlfn.POISSON.DIST(6,K459,FALSE) * _xlfn.POISSON.DIST(1,L459,FALSE)</f>
        <v>4.723969298257563E-4</v>
      </c>
      <c r="AZ459" s="5">
        <f t="shared" ref="AZ459:AZ489" si="711">_xlfn.POISSON.DIST(6,K459,FALSE) * _xlfn.POISSON.DIST(2,L459,FALSE)</f>
        <v>2.8777246356402896E-4</v>
      </c>
      <c r="BA459" s="5">
        <f t="shared" ref="BA459:BA489" si="712">_xlfn.POISSON.DIST(6,K459,FALSE) * _xlfn.POISSON.DIST(3,L459,FALSE)</f>
        <v>1.1686921958652572E-4</v>
      </c>
      <c r="BB459" s="5">
        <f t="shared" ref="BB459:BB489" si="713">_xlfn.POISSON.DIST(6,K459,FALSE) * _xlfn.POISSON.DIST(4,L459,FALSE)</f>
        <v>3.5596911317379906E-5</v>
      </c>
      <c r="BC459" s="5">
        <f t="shared" ref="BC459:BC489" si="714">_xlfn.POISSON.DIST(6,K459,FALSE) * _xlfn.POISSON.DIST(5,L459,FALSE)</f>
        <v>8.673901304863344E-6</v>
      </c>
      <c r="BD459" s="5">
        <f t="shared" ref="BD459:BD489" si="715">_xlfn.POISSON.DIST(0,K459,FALSE) * _xlfn.POISSON.DIST(6,L459,FALSE)</f>
        <v>3.9969328873783926E-4</v>
      </c>
      <c r="BE459" s="5">
        <f t="shared" ref="BE459:BE489" si="716">_xlfn.POISSON.DIST(1,K459,FALSE) * _xlfn.POISSON.DIST(6,L459,FALSE)</f>
        <v>4.8450734040630244E-4</v>
      </c>
      <c r="BF459" s="5">
        <f t="shared" ref="BF459:BF489" si="717">_xlfn.POISSON.DIST(2,K459,FALSE) * _xlfn.POISSON.DIST(6,L459,FALSE)</f>
        <v>2.9365937522854012E-4</v>
      </c>
      <c r="BG459" s="5">
        <f t="shared" ref="BG459:BG489" si="718">_xlfn.POISSON.DIST(3,K459,FALSE) * _xlfn.POISSON.DIST(6,L459,FALSE)</f>
        <v>1.1865775323761526E-4</v>
      </c>
      <c r="BH459" s="5">
        <f t="shared" ref="BH459:BH489" si="719">_xlfn.POISSON.DIST(4,K459,FALSE) * _xlfn.POISSON.DIST(6,L459,FALSE)</f>
        <v>3.5959167979333188E-5</v>
      </c>
      <c r="BI459" s="5">
        <f t="shared" ref="BI459:BI489" si="720">_xlfn.POISSON.DIST(5,K459,FALSE) * _xlfn.POISSON.DIST(6,L459,FALSE)</f>
        <v>8.7179251349990338E-6</v>
      </c>
      <c r="BJ459" s="8">
        <f t="shared" ref="BJ459:BJ489" si="721">SUM(N459,Q459,T459,W459,X459,Y459,AD459,AE459,AF459,AG459,AM459,AN459,AO459,AP459,AQ459,AX459,AY459,AZ459,BA459,BB459,BC459)</f>
        <v>0.360968199997723</v>
      </c>
      <c r="BK459" s="8">
        <f t="shared" ref="BK459:BK489" si="722">SUM(M459,P459,S459,V459,AC459,AL459,AY459)</f>
        <v>0.27503249869254381</v>
      </c>
      <c r="BL459" s="8">
        <f t="shared" ref="BL459:BL489" si="723">SUM(O459,R459,U459,AA459,AB459,AH459,AI459,AJ459,AK459,AR459,AS459,AT459,AU459,AV459,BD459,BE459,BF459,BG459,BH459,BI459)</f>
        <v>0.33740728981088547</v>
      </c>
      <c r="BM459" s="8">
        <f t="shared" ref="BM459:BM489" si="724">SUM(S459:BI459)</f>
        <v>0.437710235203708</v>
      </c>
      <c r="BN459" s="8">
        <f t="shared" ref="BN459:BN489" si="725">SUM(M459:R459)</f>
        <v>0.56174822238476507</v>
      </c>
    </row>
    <row r="460" spans="1:66" x14ac:dyDescent="0.25">
      <c r="A460" t="s">
        <v>69</v>
      </c>
      <c r="B460" t="s">
        <v>381</v>
      </c>
      <c r="C460" t="s">
        <v>78</v>
      </c>
      <c r="D460" s="15">
        <v>44223</v>
      </c>
      <c r="E460">
        <f>VLOOKUP(A460,home!$A$2:$E$405,3,FALSE)</f>
        <v>1.3729729729729701</v>
      </c>
      <c r="F460">
        <f>VLOOKUP(B460,home!$B$2:$E$405,3,FALSE)</f>
        <v>1.37</v>
      </c>
      <c r="G460">
        <f>VLOOKUP(C460,away!$B$2:$E$405,4,FALSE)</f>
        <v>0.73</v>
      </c>
      <c r="H460">
        <f>VLOOKUP(A460,away!$A$2:$E$405,3,FALSE)</f>
        <v>1.34594594594595</v>
      </c>
      <c r="I460">
        <f>VLOOKUP(C460,away!$B$2:$E$405,3,FALSE)</f>
        <v>1.62</v>
      </c>
      <c r="J460">
        <f>VLOOKUP(B460,home!$B$2:$E$405,4,FALSE)</f>
        <v>1.1100000000000001</v>
      </c>
      <c r="K460" s="3">
        <f t="shared" si="670"/>
        <v>1.3731102702702676</v>
      </c>
      <c r="L460" s="3">
        <f t="shared" si="671"/>
        <v>2.4202800000000075</v>
      </c>
      <c r="M460" s="5">
        <f t="shared" si="672"/>
        <v>2.2519126363463468E-2</v>
      </c>
      <c r="N460" s="5">
        <f t="shared" si="673"/>
        <v>3.0921243687185632E-2</v>
      </c>
      <c r="O460" s="5">
        <f t="shared" si="674"/>
        <v>5.4502591154963531E-2</v>
      </c>
      <c r="P460" s="5">
        <f t="shared" si="675"/>
        <v>7.4838067671221864E-2</v>
      </c>
      <c r="Q460" s="5">
        <f t="shared" si="676"/>
        <v>2.1229138638202135E-2</v>
      </c>
      <c r="R460" s="5">
        <f t="shared" si="677"/>
        <v>6.5955765660267784E-2</v>
      </c>
      <c r="S460" s="5">
        <f t="shared" si="678"/>
        <v>6.2177549456907372E-2</v>
      </c>
      <c r="T460" s="5">
        <f t="shared" si="679"/>
        <v>5.138045966326802E-2</v>
      </c>
      <c r="U460" s="5">
        <f t="shared" si="680"/>
        <v>9.0564539211652736E-2</v>
      </c>
      <c r="V460" s="5">
        <f t="shared" si="681"/>
        <v>2.2959483807390987E-2</v>
      </c>
      <c r="W460" s="5">
        <f t="shared" si="682"/>
        <v>9.7166494310355709E-3</v>
      </c>
      <c r="X460" s="5">
        <f t="shared" si="683"/>
        <v>2.3517012284946844E-2</v>
      </c>
      <c r="Y460" s="5">
        <f t="shared" si="684"/>
        <v>2.8458877246505671E-2</v>
      </c>
      <c r="Z460" s="5">
        <f t="shared" si="685"/>
        <v>5.3210473504077808E-2</v>
      </c>
      <c r="AA460" s="5">
        <f t="shared" si="686"/>
        <v>7.3063847654393194E-2</v>
      </c>
      <c r="AB460" s="5">
        <f t="shared" si="687"/>
        <v>5.0162359799854749E-2</v>
      </c>
      <c r="AC460" s="5">
        <f t="shared" si="688"/>
        <v>4.7688445344777047E-3</v>
      </c>
      <c r="AD460" s="5">
        <f t="shared" si="689"/>
        <v>3.335507781592674E-3</v>
      </c>
      <c r="AE460" s="5">
        <f t="shared" si="690"/>
        <v>8.072862773633142E-3</v>
      </c>
      <c r="AF460" s="5">
        <f t="shared" si="691"/>
        <v>9.7692941568844425E-3</v>
      </c>
      <c r="AG460" s="5">
        <f t="shared" si="692"/>
        <v>7.8814757540081187E-3</v>
      </c>
      <c r="AH460" s="5">
        <f t="shared" si="693"/>
        <v>3.2196061203112449E-2</v>
      </c>
      <c r="AI460" s="5">
        <f t="shared" si="694"/>
        <v>4.4208742300243804E-2</v>
      </c>
      <c r="AJ460" s="5">
        <f t="shared" si="695"/>
        <v>3.0351739044098196E-2</v>
      </c>
      <c r="AK460" s="5">
        <f t="shared" si="696"/>
        <v>1.3892094867338103E-2</v>
      </c>
      <c r="AL460" s="5">
        <f t="shared" si="697"/>
        <v>6.3393420193036116E-4</v>
      </c>
      <c r="AM460" s="5">
        <f t="shared" si="698"/>
        <v>9.1600399829425974E-4</v>
      </c>
      <c r="AN460" s="5">
        <f t="shared" si="699"/>
        <v>2.2169861569916378E-3</v>
      </c>
      <c r="AO460" s="5">
        <f t="shared" si="700"/>
        <v>2.6828636280218695E-3</v>
      </c>
      <c r="AP460" s="5">
        <f t="shared" si="701"/>
        <v>2.1644270605429301E-3</v>
      </c>
      <c r="AQ460" s="5">
        <f t="shared" si="702"/>
        <v>1.3096298815227143E-3</v>
      </c>
      <c r="AR460" s="5">
        <f t="shared" si="703"/>
        <v>1.5584696601733852E-2</v>
      </c>
      <c r="AS460" s="5">
        <f t="shared" si="704"/>
        <v>2.139950696288689E-2</v>
      </c>
      <c r="AT460" s="5">
        <f t="shared" si="705"/>
        <v>1.4691941394730047E-2</v>
      </c>
      <c r="AU460" s="5">
        <f t="shared" si="706"/>
        <v>6.7245518731042352E-3</v>
      </c>
      <c r="AV460" s="5">
        <f t="shared" si="707"/>
        <v>2.308387809981148E-3</v>
      </c>
      <c r="AW460" s="5">
        <f t="shared" si="708"/>
        <v>5.852113090376283E-5</v>
      </c>
      <c r="AX460" s="5">
        <f t="shared" si="709"/>
        <v>2.0962908294441259E-4</v>
      </c>
      <c r="AY460" s="5">
        <f t="shared" si="710"/>
        <v>5.0736107686870445E-4</v>
      </c>
      <c r="AZ460" s="5">
        <f t="shared" si="711"/>
        <v>6.1397793356189612E-4</v>
      </c>
      <c r="BA460" s="5">
        <f t="shared" si="712"/>
        <v>4.9533283768039686E-4</v>
      </c>
      <c r="BB460" s="5">
        <f t="shared" si="713"/>
        <v>2.9971104009527853E-4</v>
      </c>
      <c r="BC460" s="5">
        <f t="shared" si="714"/>
        <v>1.4507692722436064E-4</v>
      </c>
      <c r="BD460" s="5">
        <f t="shared" si="715"/>
        <v>6.286554915207427E-3</v>
      </c>
      <c r="BE460" s="5">
        <f t="shared" si="716"/>
        <v>8.6321331186893484E-3</v>
      </c>
      <c r="BF460" s="5">
        <f t="shared" si="717"/>
        <v>5.92643531980623E-3</v>
      </c>
      <c r="BG460" s="5">
        <f t="shared" si="718"/>
        <v>2.7125497345727974E-3</v>
      </c>
      <c r="BH460" s="5">
        <f t="shared" si="719"/>
        <v>9.3115747479019918E-4</v>
      </c>
      <c r="BI460" s="5">
        <f t="shared" si="720"/>
        <v>2.557163783746701E-4</v>
      </c>
      <c r="BJ460" s="8">
        <f t="shared" si="721"/>
        <v>0.20584352104101067</v>
      </c>
      <c r="BK460" s="8">
        <f t="shared" si="722"/>
        <v>0.18840436711226047</v>
      </c>
      <c r="BL460" s="8">
        <f t="shared" si="723"/>
        <v>0.54035137247980147</v>
      </c>
      <c r="BM460" s="8">
        <f t="shared" si="724"/>
        <v>0.71739496101588107</v>
      </c>
      <c r="BN460" s="8">
        <f t="shared" si="725"/>
        <v>0.26996593317530443</v>
      </c>
    </row>
    <row r="461" spans="1:66" x14ac:dyDescent="0.25">
      <c r="A461" t="s">
        <v>69</v>
      </c>
      <c r="B461" t="s">
        <v>261</v>
      </c>
      <c r="C461" t="s">
        <v>258</v>
      </c>
      <c r="D461" s="15">
        <v>44223</v>
      </c>
      <c r="E461">
        <f>VLOOKUP(A461,home!$A$2:$E$405,3,FALSE)</f>
        <v>1.3729729729729701</v>
      </c>
      <c r="F461">
        <f>VLOOKUP(B461,home!$B$2:$E$405,3,FALSE)</f>
        <v>0.97</v>
      </c>
      <c r="G461">
        <f>VLOOKUP(C461,away!$B$2:$E$405,4,FALSE)</f>
        <v>1.38</v>
      </c>
      <c r="H461">
        <f>VLOOKUP(A461,away!$A$2:$E$405,3,FALSE)</f>
        <v>1.34594594594595</v>
      </c>
      <c r="I461">
        <f>VLOOKUP(C461,away!$B$2:$E$405,3,FALSE)</f>
        <v>0.32</v>
      </c>
      <c r="J461">
        <f>VLOOKUP(B461,home!$B$2:$E$405,4,FALSE)</f>
        <v>1.07</v>
      </c>
      <c r="K461" s="3">
        <f t="shared" si="670"/>
        <v>1.8378616216216175</v>
      </c>
      <c r="L461" s="3">
        <f t="shared" si="671"/>
        <v>0.46085189189189329</v>
      </c>
      <c r="M461" s="5">
        <f t="shared" si="672"/>
        <v>0.10038790837256736</v>
      </c>
      <c r="N461" s="5">
        <f t="shared" si="673"/>
        <v>0.18449908407280904</v>
      </c>
      <c r="O461" s="5">
        <f t="shared" si="674"/>
        <v>4.6263957496567712E-2</v>
      </c>
      <c r="P461" s="5">
        <f t="shared" si="675"/>
        <v>8.5026751947275533E-2</v>
      </c>
      <c r="Q461" s="5">
        <f t="shared" si="676"/>
        <v>0.16954189292087798</v>
      </c>
      <c r="R461" s="5">
        <f t="shared" si="677"/>
        <v>1.0660416169349683E-2</v>
      </c>
      <c r="S461" s="5">
        <f t="shared" si="678"/>
        <v>1.8004032218383963E-2</v>
      </c>
      <c r="T461" s="5">
        <f t="shared" si="679"/>
        <v>7.8133702107519423E-2</v>
      </c>
      <c r="U461" s="5">
        <f t="shared" si="680"/>
        <v>1.9592369748162319E-2</v>
      </c>
      <c r="V461" s="5">
        <f t="shared" si="681"/>
        <v>1.694343479209973E-3</v>
      </c>
      <c r="W461" s="5">
        <f t="shared" si="682"/>
        <v>0.10386484608545447</v>
      </c>
      <c r="X461" s="5">
        <f t="shared" si="683"/>
        <v>4.7866310819542006E-2</v>
      </c>
      <c r="Y461" s="5">
        <f t="shared" si="684"/>
        <v>1.1029639949535664E-2</v>
      </c>
      <c r="Z461" s="5">
        <f t="shared" si="685"/>
        <v>1.637624319999911E-3</v>
      </c>
      <c r="AA461" s="5">
        <f t="shared" si="686"/>
        <v>3.0097268883620353E-3</v>
      </c>
      <c r="AB461" s="5">
        <f t="shared" si="687"/>
        <v>2.7657307698416176E-3</v>
      </c>
      <c r="AC461" s="5">
        <f t="shared" si="688"/>
        <v>8.9692402361850416E-5</v>
      </c>
      <c r="AD461" s="5">
        <f t="shared" si="689"/>
        <v>4.7722303614023284E-2</v>
      </c>
      <c r="AE461" s="5">
        <f t="shared" si="690"/>
        <v>2.1992913905961968E-2</v>
      </c>
      <c r="AF461" s="5">
        <f t="shared" si="691"/>
        <v>5.0677379908890497E-3</v>
      </c>
      <c r="AG461" s="5">
        <f t="shared" si="692"/>
        <v>7.7849221357121387E-4</v>
      </c>
      <c r="AH461" s="5">
        <f t="shared" si="693"/>
        <v>1.8867556652003346E-4</v>
      </c>
      <c r="AI461" s="5">
        <f t="shared" si="694"/>
        <v>3.4675958264488609E-4</v>
      </c>
      <c r="AJ461" s="5">
        <f t="shared" si="695"/>
        <v>3.1864806443628285E-4</v>
      </c>
      <c r="AK461" s="5">
        <f t="shared" si="696"/>
        <v>1.9521034947715213E-4</v>
      </c>
      <c r="AL461" s="5">
        <f t="shared" si="697"/>
        <v>3.0387140327192168E-6</v>
      </c>
      <c r="AM461" s="5">
        <f t="shared" si="698"/>
        <v>1.7541398061517607E-2</v>
      </c>
      <c r="AN461" s="5">
        <f t="shared" si="699"/>
        <v>8.0839864830791787E-3</v>
      </c>
      <c r="AO461" s="5">
        <f t="shared" si="700"/>
        <v>1.8627602323777659E-3</v>
      </c>
      <c r="AP461" s="5">
        <f t="shared" si="701"/>
        <v>2.8615219241075884E-4</v>
      </c>
      <c r="AQ461" s="5">
        <f t="shared" si="702"/>
        <v>3.2968444810377808E-5</v>
      </c>
      <c r="AR461" s="5">
        <f t="shared" si="703"/>
        <v>1.7390298356906439E-5</v>
      </c>
      <c r="AS461" s="5">
        <f t="shared" si="704"/>
        <v>3.1960961938707819E-5</v>
      </c>
      <c r="AT461" s="5">
        <f t="shared" si="705"/>
        <v>2.9369912668630178E-5</v>
      </c>
      <c r="AU461" s="5">
        <f t="shared" si="706"/>
        <v>1.7992611774684646E-5</v>
      </c>
      <c r="AV461" s="5">
        <f t="shared" si="707"/>
        <v>8.266982663357537E-6</v>
      </c>
      <c r="AW461" s="5">
        <f t="shared" si="708"/>
        <v>7.1492669587432298E-8</v>
      </c>
      <c r="AX461" s="5">
        <f t="shared" si="709"/>
        <v>5.3731103811418381E-3</v>
      </c>
      <c r="AY461" s="5">
        <f t="shared" si="710"/>
        <v>2.4762080844931882E-3</v>
      </c>
      <c r="AZ461" s="5">
        <f t="shared" si="711"/>
        <v>5.7058259022834334E-4</v>
      </c>
      <c r="BA461" s="5">
        <f t="shared" si="712"/>
        <v>8.7651355395769676E-5</v>
      </c>
      <c r="BB461" s="5">
        <f t="shared" si="713"/>
        <v>1.0098573240257287E-5</v>
      </c>
      <c r="BC461" s="5">
        <f t="shared" si="714"/>
        <v>9.3078931663628368E-7</v>
      </c>
      <c r="BD461" s="5">
        <f t="shared" si="715"/>
        <v>1.3357253163908025E-6</v>
      </c>
      <c r="BE461" s="5">
        <f t="shared" si="716"/>
        <v>2.4548782960230482E-6</v>
      </c>
      <c r="BF461" s="5">
        <f t="shared" si="717"/>
        <v>2.2558633030063166E-6</v>
      </c>
      <c r="BG461" s="5">
        <f t="shared" si="718"/>
        <v>1.3819881960732957E-6</v>
      </c>
      <c r="BH461" s="5">
        <f t="shared" si="719"/>
        <v>6.3497576677430048E-7</v>
      </c>
      <c r="BI461" s="5">
        <f t="shared" si="720"/>
        <v>2.3339951848284924E-7</v>
      </c>
      <c r="BJ461" s="8">
        <f t="shared" si="721"/>
        <v>0.70682277086819567</v>
      </c>
      <c r="BK461" s="8">
        <f t="shared" si="722"/>
        <v>0.20768197521832457</v>
      </c>
      <c r="BL461" s="8">
        <f t="shared" si="723"/>
        <v>8.3454772233160765E-2</v>
      </c>
      <c r="BM461" s="8">
        <f t="shared" si="724"/>
        <v>0.40074099506841021</v>
      </c>
      <c r="BN461" s="8">
        <f t="shared" si="725"/>
        <v>0.59638001097944726</v>
      </c>
    </row>
    <row r="462" spans="1:66" x14ac:dyDescent="0.25">
      <c r="A462" t="s">
        <v>80</v>
      </c>
      <c r="B462" t="s">
        <v>97</v>
      </c>
      <c r="C462" t="s">
        <v>89</v>
      </c>
      <c r="D462" s="15">
        <v>44223</v>
      </c>
      <c r="E462">
        <f>VLOOKUP(A462,home!$A$2:$E$405,3,FALSE)</f>
        <v>1.1734693877550999</v>
      </c>
      <c r="F462">
        <f>VLOOKUP(B462,home!$B$2:$E$405,3,FALSE)</f>
        <v>0.99</v>
      </c>
      <c r="G462">
        <f>VLOOKUP(C462,away!$B$2:$E$405,4,FALSE)</f>
        <v>0.85</v>
      </c>
      <c r="H462">
        <f>VLOOKUP(A462,away!$A$2:$E$405,3,FALSE)</f>
        <v>1.0136054421768701</v>
      </c>
      <c r="I462">
        <f>VLOOKUP(C462,away!$B$2:$E$405,3,FALSE)</f>
        <v>0.85</v>
      </c>
      <c r="J462">
        <f>VLOOKUP(B462,home!$B$2:$E$405,4,FALSE)</f>
        <v>1.07</v>
      </c>
      <c r="K462" s="3">
        <f t="shared" si="670"/>
        <v>0.98747448979591645</v>
      </c>
      <c r="L462" s="3">
        <f t="shared" si="671"/>
        <v>0.92187414965986336</v>
      </c>
      <c r="M462" s="5">
        <f t="shared" si="672"/>
        <v>0.14817687173655927</v>
      </c>
      <c r="N462" s="5">
        <f t="shared" si="673"/>
        <v>0.14632088081761382</v>
      </c>
      <c r="O462" s="5">
        <f t="shared" si="674"/>
        <v>0.13660042763139923</v>
      </c>
      <c r="P462" s="5">
        <f t="shared" si="675"/>
        <v>0.13488943758121999</v>
      </c>
      <c r="Q462" s="5">
        <f t="shared" si="676"/>
        <v>7.2244068565931158E-2</v>
      </c>
      <c r="R462" s="5">
        <f t="shared" si="677"/>
        <v>6.296420153293493E-2</v>
      </c>
      <c r="S462" s="5">
        <f t="shared" si="678"/>
        <v>3.0698381194277487E-2</v>
      </c>
      <c r="T462" s="5">
        <f t="shared" si="679"/>
        <v>6.6599939277186659E-2</v>
      </c>
      <c r="U462" s="5">
        <f t="shared" si="680"/>
        <v>6.2175542784142182E-2</v>
      </c>
      <c r="V462" s="5">
        <f t="shared" si="681"/>
        <v>3.1050635076407514E-3</v>
      </c>
      <c r="W462" s="5">
        <f t="shared" si="682"/>
        <v>2.3779724915974691E-2</v>
      </c>
      <c r="X462" s="5">
        <f t="shared" si="683"/>
        <v>2.1921913686059637E-2</v>
      </c>
      <c r="Y462" s="5">
        <f t="shared" si="684"/>
        <v>1.0104622769126572E-2</v>
      </c>
      <c r="Z462" s="5">
        <f t="shared" si="685"/>
        <v>1.9348356582395553E-2</v>
      </c>
      <c r="AA462" s="5">
        <f t="shared" si="686"/>
        <v>1.9106008544590512E-2</v>
      </c>
      <c r="AB462" s="5">
        <f t="shared" si="687"/>
        <v>9.4333480198029677E-3</v>
      </c>
      <c r="AC462" s="5">
        <f t="shared" si="688"/>
        <v>1.7666398663090569E-4</v>
      </c>
      <c r="AD462" s="5">
        <f t="shared" si="689"/>
        <v>5.8704679322223374E-3</v>
      </c>
      <c r="AE462" s="5">
        <f t="shared" si="690"/>
        <v>5.4118326331229639E-3</v>
      </c>
      <c r="AF462" s="5">
        <f t="shared" si="691"/>
        <v>2.4945143033808653E-3</v>
      </c>
      <c r="AG462" s="5">
        <f t="shared" si="692"/>
        <v>7.6654275074786735E-4</v>
      </c>
      <c r="AH462" s="5">
        <f t="shared" si="693"/>
        <v>4.4591874429279303E-3</v>
      </c>
      <c r="AI462" s="5">
        <f t="shared" si="694"/>
        <v>4.4033338451096148E-3</v>
      </c>
      <c r="AJ462" s="5">
        <f t="shared" si="695"/>
        <v>2.1740899210503542E-3</v>
      </c>
      <c r="AK462" s="5">
        <f t="shared" si="696"/>
        <v>7.1561944518654748E-4</v>
      </c>
      <c r="AL462" s="5">
        <f t="shared" si="697"/>
        <v>6.4328813311340819E-6</v>
      </c>
      <c r="AM462" s="5">
        <f t="shared" si="698"/>
        <v>1.1593874652469085E-3</v>
      </c>
      <c r="AN462" s="5">
        <f t="shared" si="699"/>
        <v>1.0688093336507982E-3</v>
      </c>
      <c r="AO462" s="5">
        <f t="shared" si="700"/>
        <v>4.9265384780392734E-4</v>
      </c>
      <c r="AP462" s="5">
        <f t="shared" si="701"/>
        <v>1.5138828234030177E-4</v>
      </c>
      <c r="AQ462" s="5">
        <f t="shared" si="702"/>
        <v>3.4890236012733248E-5</v>
      </c>
      <c r="AR462" s="5">
        <f t="shared" si="703"/>
        <v>8.2216192642462535E-4</v>
      </c>
      <c r="AS462" s="5">
        <f t="shared" si="704"/>
        <v>8.1186392882578475E-4</v>
      </c>
      <c r="AT462" s="5">
        <f t="shared" si="705"/>
        <v>4.0084745945047497E-4</v>
      </c>
      <c r="AU462" s="5">
        <f t="shared" si="706"/>
        <v>1.3194221350228236E-4</v>
      </c>
      <c r="AV462" s="5">
        <f t="shared" si="707"/>
        <v>3.2572392490177538E-5</v>
      </c>
      <c r="AW462" s="5">
        <f t="shared" si="708"/>
        <v>1.6266741350201348E-7</v>
      </c>
      <c r="AX462" s="5">
        <f t="shared" si="709"/>
        <v>1.9081092428674523E-4</v>
      </c>
      <c r="AY462" s="5">
        <f t="shared" si="710"/>
        <v>1.7590365857265584E-4</v>
      </c>
      <c r="AZ462" s="5">
        <f t="shared" si="711"/>
        <v>8.1080517834362998E-5</v>
      </c>
      <c r="BA462" s="5">
        <f t="shared" si="712"/>
        <v>2.4915344477511597E-5</v>
      </c>
      <c r="BB462" s="5">
        <f t="shared" si="713"/>
        <v>5.7422030009221433E-6</v>
      </c>
      <c r="BC462" s="5">
        <f t="shared" si="714"/>
        <v>1.0587177017298835E-6</v>
      </c>
      <c r="BD462" s="5">
        <f t="shared" si="715"/>
        <v>1.2632163780090273E-4</v>
      </c>
      <c r="BE462" s="5">
        <f t="shared" si="716"/>
        <v>1.2473939483763097E-4</v>
      </c>
      <c r="BF462" s="5">
        <f t="shared" si="717"/>
        <v>6.158848513737051E-5</v>
      </c>
      <c r="BG462" s="5">
        <f t="shared" si="718"/>
        <v>2.0272352646109442E-5</v>
      </c>
      <c r="BH462" s="5">
        <f t="shared" si="719"/>
        <v>5.0046077715449537E-6</v>
      </c>
      <c r="BI462" s="5">
        <f t="shared" si="720"/>
        <v>9.8838450116700666E-7</v>
      </c>
      <c r="BJ462" s="8">
        <f t="shared" si="721"/>
        <v>0.35890114818229513</v>
      </c>
      <c r="BK462" s="8">
        <f t="shared" si="722"/>
        <v>0.31722875454623217</v>
      </c>
      <c r="BL462" s="8">
        <f t="shared" si="723"/>
        <v>0.30457006195053227</v>
      </c>
      <c r="BM462" s="8">
        <f t="shared" si="724"/>
        <v>0.29867669240463762</v>
      </c>
      <c r="BN462" s="8">
        <f t="shared" si="725"/>
        <v>0.70119588786565834</v>
      </c>
    </row>
    <row r="463" spans="1:66" x14ac:dyDescent="0.25">
      <c r="A463" t="s">
        <v>80</v>
      </c>
      <c r="B463" t="s">
        <v>81</v>
      </c>
      <c r="C463" t="s">
        <v>92</v>
      </c>
      <c r="D463" s="15">
        <v>44223</v>
      </c>
      <c r="E463">
        <f>VLOOKUP(A463,home!$A$2:$E$405,3,FALSE)</f>
        <v>1.1734693877550999</v>
      </c>
      <c r="F463">
        <f>VLOOKUP(B463,home!$B$2:$E$405,3,FALSE)</f>
        <v>1.07</v>
      </c>
      <c r="G463">
        <f>VLOOKUP(C463,away!$B$2:$E$405,4,FALSE)</f>
        <v>1.32</v>
      </c>
      <c r="H463">
        <f>VLOOKUP(A463,away!$A$2:$E$405,3,FALSE)</f>
        <v>1.0136054421768701</v>
      </c>
      <c r="I463">
        <f>VLOOKUP(C463,away!$B$2:$E$405,3,FALSE)</f>
        <v>0.62</v>
      </c>
      <c r="J463">
        <f>VLOOKUP(B463,home!$B$2:$E$405,4,FALSE)</f>
        <v>0.49</v>
      </c>
      <c r="K463" s="3">
        <f t="shared" si="670"/>
        <v>1.6574081632653033</v>
      </c>
      <c r="L463" s="3">
        <f t="shared" si="671"/>
        <v>0.30793333333333311</v>
      </c>
      <c r="M463" s="5">
        <f t="shared" si="672"/>
        <v>0.14010803202881161</v>
      </c>
      <c r="N463" s="5">
        <f t="shared" si="673"/>
        <v>0.23221619602358895</v>
      </c>
      <c r="O463" s="5">
        <f t="shared" si="674"/>
        <v>4.3143933329405353E-2</v>
      </c>
      <c r="P463" s="5">
        <f t="shared" si="675"/>
        <v>7.150710729553042E-2</v>
      </c>
      <c r="Q463" s="5">
        <f t="shared" si="676"/>
        <v>0.19243850946595614</v>
      </c>
      <c r="R463" s="5">
        <f t="shared" si="677"/>
        <v>6.6427276016174392E-3</v>
      </c>
      <c r="S463" s="5">
        <f t="shared" si="678"/>
        <v>9.1237924045693142E-3</v>
      </c>
      <c r="T463" s="5">
        <f t="shared" si="679"/>
        <v>5.925823168155004E-2</v>
      </c>
      <c r="U463" s="5">
        <f t="shared" si="680"/>
        <v>1.1009710953268493E-2</v>
      </c>
      <c r="V463" s="5">
        <f t="shared" si="681"/>
        <v>5.1739122936341798E-4</v>
      </c>
      <c r="W463" s="5">
        <f t="shared" si="682"/>
        <v>0.10631638550516102</v>
      </c>
      <c r="X463" s="5">
        <f t="shared" si="683"/>
        <v>3.2738358976555887E-2</v>
      </c>
      <c r="Y463" s="5">
        <f t="shared" si="684"/>
        <v>5.0406160037570515E-3</v>
      </c>
      <c r="Z463" s="5">
        <f t="shared" si="685"/>
        <v>6.8183908426379858E-4</v>
      </c>
      <c r="AA463" s="5">
        <f t="shared" si="686"/>
        <v>1.1300856642921587E-3</v>
      </c>
      <c r="AB463" s="5">
        <f t="shared" si="687"/>
        <v>9.3650660259345867E-4</v>
      </c>
      <c r="AC463" s="5">
        <f t="shared" si="688"/>
        <v>1.6503849572417924E-5</v>
      </c>
      <c r="AD463" s="5">
        <f t="shared" si="689"/>
        <v>4.4052411306278717E-2</v>
      </c>
      <c r="AE463" s="5">
        <f t="shared" si="690"/>
        <v>1.3565205854913413E-2</v>
      </c>
      <c r="AF463" s="5">
        <f t="shared" si="691"/>
        <v>2.0885895281281671E-3</v>
      </c>
      <c r="AG463" s="5">
        <f t="shared" si="692"/>
        <v>2.1438211178719996E-4</v>
      </c>
      <c r="AH463" s="5">
        <f t="shared" si="693"/>
        <v>5.2490245503574691E-5</v>
      </c>
      <c r="AI463" s="5">
        <f t="shared" si="694"/>
        <v>8.6997761389424579E-5</v>
      </c>
      <c r="AJ463" s="5">
        <f t="shared" si="695"/>
        <v>7.2095399956319671E-5</v>
      </c>
      <c r="AK463" s="5">
        <f t="shared" si="696"/>
        <v>3.9830501473827073E-5</v>
      </c>
      <c r="AL463" s="5">
        <f t="shared" si="697"/>
        <v>3.3692359390830613E-7</v>
      </c>
      <c r="AM463" s="5">
        <f t="shared" si="698"/>
        <v>1.4602565222109405E-2</v>
      </c>
      <c r="AN463" s="5">
        <f t="shared" si="699"/>
        <v>4.4966165840615519E-3</v>
      </c>
      <c r="AO463" s="5">
        <f t="shared" si="700"/>
        <v>6.923290667260098E-4</v>
      </c>
      <c r="AP463" s="5">
        <f t="shared" si="701"/>
        <v>7.1063732426831946E-5</v>
      </c>
      <c r="AQ463" s="5">
        <f t="shared" si="702"/>
        <v>5.4707230013256053E-6</v>
      </c>
      <c r="AR463" s="5">
        <f t="shared" si="703"/>
        <v>3.2326992530801519E-6</v>
      </c>
      <c r="AS463" s="5">
        <f t="shared" si="704"/>
        <v>5.3579021314366923E-6</v>
      </c>
      <c r="AT463" s="5">
        <f t="shared" si="705"/>
        <v>4.4401153653098715E-6</v>
      </c>
      <c r="AU463" s="5">
        <f t="shared" si="706"/>
        <v>2.4530278174347622E-6</v>
      </c>
      <c r="AV463" s="5">
        <f t="shared" si="707"/>
        <v>1.0164170823333113E-6</v>
      </c>
      <c r="AW463" s="5">
        <f t="shared" si="708"/>
        <v>4.776558494646838E-9</v>
      </c>
      <c r="AX463" s="5">
        <f t="shared" si="709"/>
        <v>4.0337351339563565E-3</v>
      </c>
      <c r="AY463" s="5">
        <f t="shared" si="710"/>
        <v>1.2421215055829597E-3</v>
      </c>
      <c r="AZ463" s="5">
        <f t="shared" si="711"/>
        <v>1.9124530780958955E-4</v>
      </c>
      <c r="BA463" s="5">
        <f t="shared" si="712"/>
        <v>1.9630268372722079E-5</v>
      </c>
      <c r="BB463" s="5">
        <f t="shared" si="713"/>
        <v>1.511203493560053E-6</v>
      </c>
      <c r="BC463" s="5">
        <f t="shared" si="714"/>
        <v>9.3069985823385082E-8</v>
      </c>
      <c r="BD463" s="5">
        <f t="shared" si="715"/>
        <v>1.6590930944419124E-7</v>
      </c>
      <c r="BE463" s="5">
        <f t="shared" si="716"/>
        <v>2.7497944383451182E-7</v>
      </c>
      <c r="BF463" s="5">
        <f t="shared" si="717"/>
        <v>2.2787658747073648E-7</v>
      </c>
      <c r="BG463" s="5">
        <f t="shared" si="718"/>
        <v>1.2589483876367956E-7</v>
      </c>
      <c r="BH463" s="5">
        <f t="shared" si="719"/>
        <v>5.2164783369972905E-8</v>
      </c>
      <c r="BI463" s="5">
        <f t="shared" si="720"/>
        <v>1.7291667558471834E-8</v>
      </c>
      <c r="BJ463" s="8">
        <f t="shared" si="721"/>
        <v>0.71328526827520256</v>
      </c>
      <c r="BK463" s="8">
        <f t="shared" si="722"/>
        <v>0.22251528523702405</v>
      </c>
      <c r="BL463" s="8">
        <f t="shared" si="723"/>
        <v>6.3131742337780086E-2</v>
      </c>
      <c r="BM463" s="8">
        <f t="shared" si="724"/>
        <v>0.31231551246033623</v>
      </c>
      <c r="BN463" s="8">
        <f t="shared" si="725"/>
        <v>0.68605650574490995</v>
      </c>
    </row>
    <row r="464" spans="1:66" x14ac:dyDescent="0.25">
      <c r="A464" t="s">
        <v>80</v>
      </c>
      <c r="B464" t="s">
        <v>98</v>
      </c>
      <c r="C464" t="s">
        <v>359</v>
      </c>
      <c r="D464" s="15">
        <v>44223</v>
      </c>
      <c r="E464">
        <f>VLOOKUP(A464,home!$A$2:$E$405,3,FALSE)</f>
        <v>1.1734693877550999</v>
      </c>
      <c r="F464">
        <f>VLOOKUP(B464,home!$B$2:$E$405,3,FALSE)</f>
        <v>1.07</v>
      </c>
      <c r="G464">
        <f>VLOOKUP(C464,away!$B$2:$E$405,4,FALSE)</f>
        <v>0.77</v>
      </c>
      <c r="H464">
        <f>VLOOKUP(A464,away!$A$2:$E$405,3,FALSE)</f>
        <v>1.0136054421768701</v>
      </c>
      <c r="I464">
        <f>VLOOKUP(C464,away!$B$2:$E$405,3,FALSE)</f>
        <v>1.39</v>
      </c>
      <c r="J464">
        <f>VLOOKUP(B464,home!$B$2:$E$405,4,FALSE)</f>
        <v>0.41</v>
      </c>
      <c r="K464" s="3">
        <f t="shared" si="670"/>
        <v>0.96682142857142694</v>
      </c>
      <c r="L464" s="3">
        <f t="shared" si="671"/>
        <v>0.57765374149659821</v>
      </c>
      <c r="M464" s="5">
        <f t="shared" si="672"/>
        <v>0.21342385306091835</v>
      </c>
      <c r="N464" s="5">
        <f t="shared" si="673"/>
        <v>0.20634275450757542</v>
      </c>
      <c r="O464" s="5">
        <f t="shared" si="674"/>
        <v>0.12328508724525969</v>
      </c>
      <c r="P464" s="5">
        <f t="shared" si="675"/>
        <v>0.11919466417201499</v>
      </c>
      <c r="Q464" s="5">
        <f t="shared" si="676"/>
        <v>9.9748298344188635E-2</v>
      </c>
      <c r="R464" s="5">
        <f t="shared" si="677"/>
        <v>3.5608045958979387E-2</v>
      </c>
      <c r="S464" s="5">
        <f t="shared" si="678"/>
        <v>1.6642197865090747E-2</v>
      </c>
      <c r="T464" s="5">
        <f t="shared" si="679"/>
        <v>5.7619977746439496E-2</v>
      </c>
      <c r="U464" s="5">
        <f t="shared" si="680"/>
        <v>3.442662186269748E-2</v>
      </c>
      <c r="V464" s="5">
        <f t="shared" si="681"/>
        <v>1.0327186733837691E-3</v>
      </c>
      <c r="W464" s="5">
        <f t="shared" si="682"/>
        <v>3.2146264100899123E-2</v>
      </c>
      <c r="X464" s="5">
        <f t="shared" si="683"/>
        <v>1.8569409733022155E-2</v>
      </c>
      <c r="Y464" s="5">
        <f t="shared" si="684"/>
        <v>5.3633445048317961E-3</v>
      </c>
      <c r="Z464" s="5">
        <f t="shared" si="685"/>
        <v>6.8563736585290904E-3</v>
      </c>
      <c r="AA464" s="5">
        <f t="shared" si="686"/>
        <v>6.6288889753585972E-3</v>
      </c>
      <c r="AB464" s="5">
        <f t="shared" si="687"/>
        <v>3.2044759544987899E-3</v>
      </c>
      <c r="AC464" s="5">
        <f t="shared" si="688"/>
        <v>3.6047562658979069E-5</v>
      </c>
      <c r="AD464" s="5">
        <f t="shared" si="689"/>
        <v>7.7699242453164157E-3</v>
      </c>
      <c r="AE464" s="5">
        <f t="shared" si="690"/>
        <v>4.4883258114521594E-3</v>
      </c>
      <c r="AF464" s="5">
        <f t="shared" si="691"/>
        <v>1.2963490990205472E-3</v>
      </c>
      <c r="AG464" s="5">
        <f t="shared" si="692"/>
        <v>2.4961363577832109E-4</v>
      </c>
      <c r="AH464" s="5">
        <f t="shared" si="693"/>
        <v>9.9015247423701186E-4</v>
      </c>
      <c r="AI464" s="5">
        <f t="shared" si="694"/>
        <v>9.5730062964536093E-4</v>
      </c>
      <c r="AJ464" s="5">
        <f t="shared" si="695"/>
        <v>4.6276938116302711E-4</v>
      </c>
      <c r="AK464" s="5">
        <f t="shared" si="696"/>
        <v>1.4913845139838438E-4</v>
      </c>
      <c r="AL464" s="5">
        <f t="shared" si="697"/>
        <v>8.0528526942679933E-7</v>
      </c>
      <c r="AM464" s="5">
        <f t="shared" si="698"/>
        <v>1.5024258517497171E-3</v>
      </c>
      <c r="AN464" s="5">
        <f t="shared" si="699"/>
        <v>8.6788191458443751E-4</v>
      </c>
      <c r="AO464" s="5">
        <f t="shared" si="700"/>
        <v>2.5066761756846565E-4</v>
      </c>
      <c r="AP464" s="5">
        <f t="shared" si="701"/>
        <v>4.826636238682087E-5</v>
      </c>
      <c r="AQ464" s="5">
        <f t="shared" si="702"/>
        <v>6.970311205294437E-6</v>
      </c>
      <c r="AR464" s="5">
        <f t="shared" si="703"/>
        <v>1.1439305627902486E-4</v>
      </c>
      <c r="AS464" s="5">
        <f t="shared" si="704"/>
        <v>1.1059765809033847E-4</v>
      </c>
      <c r="AT464" s="5">
        <f t="shared" si="705"/>
        <v>5.3464092895777627E-5</v>
      </c>
      <c r="AU464" s="5">
        <f t="shared" si="706"/>
        <v>1.723007689025707E-5</v>
      </c>
      <c r="AV464" s="5">
        <f t="shared" si="707"/>
        <v>4.1646018883584669E-6</v>
      </c>
      <c r="AW464" s="5">
        <f t="shared" si="708"/>
        <v>1.2492838113684442E-8</v>
      </c>
      <c r="AX464" s="5">
        <f t="shared" si="709"/>
        <v>2.420962513852173E-4</v>
      </c>
      <c r="AY464" s="5">
        <f t="shared" si="710"/>
        <v>1.3984780541497177E-4</v>
      </c>
      <c r="AZ464" s="5">
        <f t="shared" si="711"/>
        <v>4.0391804019023323E-5</v>
      </c>
      <c r="BA464" s="5">
        <f t="shared" si="712"/>
        <v>7.7774922391287202E-6</v>
      </c>
      <c r="BB464" s="5">
        <f t="shared" si="713"/>
        <v>1.1231743728483648E-6</v>
      </c>
      <c r="BC464" s="5">
        <f t="shared" si="714"/>
        <v>1.297611757657907E-7</v>
      </c>
      <c r="BD464" s="5">
        <f t="shared" si="715"/>
        <v>1.1013262826801599E-5</v>
      </c>
      <c r="BE464" s="5">
        <f t="shared" si="716"/>
        <v>1.0647858499440914E-5</v>
      </c>
      <c r="BF464" s="5">
        <f t="shared" si="717"/>
        <v>5.1472888828279365E-6</v>
      </c>
      <c r="BG464" s="5">
        <f t="shared" si="718"/>
        <v>1.6588363969885101E-6</v>
      </c>
      <c r="BH464" s="5">
        <f t="shared" si="719"/>
        <v>4.0094964377567749E-7</v>
      </c>
      <c r="BI464" s="5">
        <f t="shared" si="720"/>
        <v>7.7529341476081074E-8</v>
      </c>
      <c r="BJ464" s="8">
        <f t="shared" si="721"/>
        <v>0.4367018400746257</v>
      </c>
      <c r="BK464" s="8">
        <f t="shared" si="722"/>
        <v>0.35047013442475122</v>
      </c>
      <c r="BL464" s="8">
        <f t="shared" si="723"/>
        <v>0.20604127614487278</v>
      </c>
      <c r="BM464" s="8">
        <f t="shared" si="724"/>
        <v>0.20232708570126562</v>
      </c>
      <c r="BN464" s="8">
        <f t="shared" si="725"/>
        <v>0.79760270328893645</v>
      </c>
    </row>
    <row r="465" spans="1:66" x14ac:dyDescent="0.25">
      <c r="A465" t="s">
        <v>21</v>
      </c>
      <c r="B465" t="s">
        <v>397</v>
      </c>
      <c r="C465" t="s">
        <v>372</v>
      </c>
      <c r="D465" s="15">
        <v>44223</v>
      </c>
      <c r="E465">
        <f>VLOOKUP(A465,home!$A$2:$E$405,3,FALSE)</f>
        <v>1.4057971014492801</v>
      </c>
      <c r="F465">
        <f>VLOOKUP(B465,home!$B$2:$E$405,3,FALSE)</f>
        <v>0.87</v>
      </c>
      <c r="G465">
        <f>VLOOKUP(C465,away!$B$2:$E$405,4,FALSE)</f>
        <v>1.26</v>
      </c>
      <c r="H465">
        <f>VLOOKUP(A465,away!$A$2:$E$405,3,FALSE)</f>
        <v>1.32850241545894</v>
      </c>
      <c r="I465">
        <f>VLOOKUP(C465,away!$B$2:$E$405,3,FALSE)</f>
        <v>0.71</v>
      </c>
      <c r="J465">
        <f>VLOOKUP(B465,home!$B$2:$E$405,4,FALSE)</f>
        <v>1.42</v>
      </c>
      <c r="K465" s="3">
        <f t="shared" si="670"/>
        <v>1.5410347826087007</v>
      </c>
      <c r="L465" s="3">
        <f t="shared" si="671"/>
        <v>1.3393961352657031</v>
      </c>
      <c r="M465" s="5">
        <f t="shared" si="672"/>
        <v>5.6110578572542605E-2</v>
      </c>
      <c r="N465" s="5">
        <f t="shared" si="673"/>
        <v>8.6468353252586602E-2</v>
      </c>
      <c r="O465" s="5">
        <f t="shared" si="674"/>
        <v>7.515429208758613E-2</v>
      </c>
      <c r="P465" s="5">
        <f t="shared" si="675"/>
        <v>0.11581537816930408</v>
      </c>
      <c r="Q465" s="5">
        <f t="shared" si="676"/>
        <v>6.6625369978566093E-2</v>
      </c>
      <c r="R465" s="5">
        <f t="shared" si="677"/>
        <v>5.0330684185371351E-2</v>
      </c>
      <c r="S465" s="5">
        <f t="shared" si="678"/>
        <v>5.9762357481119431E-2</v>
      </c>
      <c r="T465" s="5">
        <f t="shared" si="679"/>
        <v>8.9237763059939024E-2</v>
      </c>
      <c r="U465" s="5">
        <f t="shared" si="680"/>
        <v>7.7561334962150896E-2</v>
      </c>
      <c r="V465" s="5">
        <f t="shared" si="681"/>
        <v>1.3705872717064388E-2</v>
      </c>
      <c r="W465" s="5">
        <f t="shared" si="682"/>
        <v>3.4224004180381282E-2</v>
      </c>
      <c r="X465" s="5">
        <f t="shared" si="683"/>
        <v>4.583949893251995E-2</v>
      </c>
      <c r="Y465" s="5">
        <f t="shared" si="684"/>
        <v>3.0698623856366777E-2</v>
      </c>
      <c r="Z465" s="5">
        <f t="shared" si="685"/>
        <v>2.2470907961055005E-2</v>
      </c>
      <c r="AA465" s="5">
        <f t="shared" si="686"/>
        <v>3.4628450764784519E-2</v>
      </c>
      <c r="AB465" s="5">
        <f t="shared" si="687"/>
        <v>2.6681823548192908E-2</v>
      </c>
      <c r="AC465" s="5">
        <f t="shared" si="688"/>
        <v>1.7681055785841618E-3</v>
      </c>
      <c r="AD465" s="5">
        <f t="shared" si="689"/>
        <v>1.3185095210528283E-2</v>
      </c>
      <c r="AE465" s="5">
        <f t="shared" si="690"/>
        <v>1.7660065568091913E-2</v>
      </c>
      <c r="AF465" s="5">
        <f t="shared" si="691"/>
        <v>1.1826911785220613E-2</v>
      </c>
      <c r="AG465" s="5">
        <f t="shared" si="692"/>
        <v>5.2803066457509608E-3</v>
      </c>
      <c r="AH465" s="5">
        <f t="shared" si="693"/>
        <v>7.5243618197370996E-3</v>
      </c>
      <c r="AI465" s="5">
        <f t="shared" si="694"/>
        <v>1.1595303281147768E-2</v>
      </c>
      <c r="AJ465" s="5">
        <f t="shared" si="695"/>
        <v>8.9343828355727545E-3</v>
      </c>
      <c r="AK465" s="5">
        <f t="shared" si="696"/>
        <v>4.5893982369199218E-3</v>
      </c>
      <c r="AL465" s="5">
        <f t="shared" si="697"/>
        <v>1.4597875939720617E-4</v>
      </c>
      <c r="AM465" s="5">
        <f t="shared" si="698"/>
        <v>4.0637380662862932E-3</v>
      </c>
      <c r="AN465" s="5">
        <f t="shared" si="699"/>
        <v>5.4429550607159828E-3</v>
      </c>
      <c r="AO465" s="5">
        <f t="shared" si="700"/>
        <v>3.6451364863739444E-3</v>
      </c>
      <c r="AP465" s="5">
        <f t="shared" si="701"/>
        <v>1.6274272407884214E-3</v>
      </c>
      <c r="AQ465" s="5">
        <f t="shared" si="702"/>
        <v>5.4494243918453474E-4</v>
      </c>
      <c r="AR465" s="5">
        <f t="shared" si="703"/>
        <v>2.0156202283393358E-3</v>
      </c>
      <c r="AS465" s="5">
        <f t="shared" si="704"/>
        <v>3.1061408804006077E-3</v>
      </c>
      <c r="AT465" s="5">
        <f t="shared" si="705"/>
        <v>2.3933355681900748E-3</v>
      </c>
      <c r="AU465" s="5">
        <f t="shared" si="706"/>
        <v>1.2294044523451543E-3</v>
      </c>
      <c r="AV465" s="5">
        <f t="shared" si="707"/>
        <v>4.7363875573947097E-4</v>
      </c>
      <c r="AW465" s="5">
        <f t="shared" si="708"/>
        <v>8.3696760804875083E-6</v>
      </c>
      <c r="AX465" s="5">
        <f t="shared" si="709"/>
        <v>1.0437269512597008E-3</v>
      </c>
      <c r="AY465" s="5">
        <f t="shared" si="710"/>
        <v>1.3979638447898979E-3</v>
      </c>
      <c r="AZ465" s="5">
        <f t="shared" si="711"/>
        <v>9.3621368547638646E-4</v>
      </c>
      <c r="BA465" s="5">
        <f t="shared" si="712"/>
        <v>4.1798699736997737E-4</v>
      </c>
      <c r="BB465" s="5">
        <f t="shared" si="713"/>
        <v>1.3996254221716587E-4</v>
      </c>
      <c r="BC465" s="5">
        <f t="shared" si="714"/>
        <v>3.7493057625526931E-5</v>
      </c>
      <c r="BD465" s="5">
        <f t="shared" si="715"/>
        <v>4.4995232400017987E-4</v>
      </c>
      <c r="BE465" s="5">
        <f t="shared" si="716"/>
        <v>6.9339218179989678E-4</v>
      </c>
      <c r="BF465" s="5">
        <f t="shared" si="717"/>
        <v>5.3427073507128844E-4</v>
      </c>
      <c r="BG465" s="5">
        <f t="shared" si="718"/>
        <v>2.7444326202492457E-4</v>
      </c>
      <c r="BH465" s="5">
        <f t="shared" si="719"/>
        <v>1.0573165315825058E-4</v>
      </c>
      <c r="BI465" s="5">
        <f t="shared" si="720"/>
        <v>3.2587231027916637E-5</v>
      </c>
      <c r="BJ465" s="8">
        <f t="shared" si="721"/>
        <v>0.42034353884203923</v>
      </c>
      <c r="BK465" s="8">
        <f t="shared" si="722"/>
        <v>0.24870623512280179</v>
      </c>
      <c r="BL465" s="8">
        <f t="shared" si="723"/>
        <v>0.30830854899356042</v>
      </c>
      <c r="BM465" s="8">
        <f t="shared" si="724"/>
        <v>0.54793498050479061</v>
      </c>
      <c r="BN465" s="8">
        <f t="shared" si="725"/>
        <v>0.45050465624595687</v>
      </c>
    </row>
    <row r="466" spans="1:66" x14ac:dyDescent="0.25">
      <c r="A466" t="s">
        <v>154</v>
      </c>
      <c r="B466" t="s">
        <v>165</v>
      </c>
      <c r="C466" t="s">
        <v>166</v>
      </c>
      <c r="D466" s="15">
        <v>44223</v>
      </c>
      <c r="E466">
        <f>VLOOKUP(A466,home!$A$2:$E$405,3,FALSE)</f>
        <v>1.33009708737864</v>
      </c>
      <c r="F466">
        <f>VLOOKUP(B466,home!$B$2:$E$405,3,FALSE)</f>
        <v>0.68</v>
      </c>
      <c r="G466">
        <f>VLOOKUP(C466,away!$B$2:$E$405,4,FALSE)</f>
        <v>1.58</v>
      </c>
      <c r="H466">
        <f>VLOOKUP(A466,away!$A$2:$E$405,3,FALSE)</f>
        <v>1.0485436893203901</v>
      </c>
      <c r="I466">
        <f>VLOOKUP(C466,away!$B$2:$E$405,3,FALSE)</f>
        <v>0.83</v>
      </c>
      <c r="J466">
        <f>VLOOKUP(B466,home!$B$2:$E$405,4,FALSE)</f>
        <v>1.34</v>
      </c>
      <c r="K466" s="3">
        <f t="shared" si="670"/>
        <v>1.429056310679611</v>
      </c>
      <c r="L466" s="3">
        <f t="shared" si="671"/>
        <v>1.166190291262138</v>
      </c>
      <c r="M466" s="5">
        <f t="shared" si="672"/>
        <v>7.462747052596734E-2</v>
      </c>
      <c r="N466" s="5">
        <f t="shared" si="673"/>
        <v>0.10664685770519028</v>
      </c>
      <c r="O466" s="5">
        <f t="shared" si="674"/>
        <v>8.7029831588834469E-2</v>
      </c>
      <c r="P466" s="5">
        <f t="shared" si="675"/>
        <v>0.12437053004940765</v>
      </c>
      <c r="Q466" s="5">
        <f t="shared" si="676"/>
        <v>7.6202182508876365E-2</v>
      </c>
      <c r="R466" s="5">
        <f t="shared" si="677"/>
        <v>5.0746672324538868E-2</v>
      </c>
      <c r="S466" s="5">
        <f t="shared" si="678"/>
        <v>5.1817476311850796E-2</v>
      </c>
      <c r="T466" s="5">
        <f t="shared" si="679"/>
        <v>8.8866245414837133E-2</v>
      </c>
      <c r="U466" s="5">
        <f t="shared" si="680"/>
        <v>7.251985233137262E-2</v>
      </c>
      <c r="V466" s="5">
        <f t="shared" si="681"/>
        <v>9.5951664228657758E-3</v>
      </c>
      <c r="W466" s="5">
        <f t="shared" si="682"/>
        <v>3.6299069933956409E-2</v>
      </c>
      <c r="X466" s="5">
        <f t="shared" si="683"/>
        <v>4.2331622938825343E-2</v>
      </c>
      <c r="Y466" s="5">
        <f t="shared" si="684"/>
        <v>2.4683363842313871E-2</v>
      </c>
      <c r="Z466" s="5">
        <f t="shared" si="685"/>
        <v>1.9726758859579408E-2</v>
      </c>
      <c r="AA466" s="5">
        <f t="shared" si="686"/>
        <v>2.8190649237536877E-2</v>
      </c>
      <c r="AB466" s="5">
        <f t="shared" si="687"/>
        <v>2.0143012597528726E-2</v>
      </c>
      <c r="AC466" s="5">
        <f t="shared" si="688"/>
        <v>9.9942749425365493E-4</v>
      </c>
      <c r="AD466" s="5">
        <f t="shared" si="689"/>
        <v>1.296835374023024E-2</v>
      </c>
      <c r="AE466" s="5">
        <f t="shared" si="690"/>
        <v>1.512356822550954E-2</v>
      </c>
      <c r="AF466" s="5">
        <f t="shared" si="691"/>
        <v>8.8184792169148964E-3</v>
      </c>
      <c r="AG466" s="5">
        <f t="shared" si="692"/>
        <v>3.428008282154363E-3</v>
      </c>
      <c r="AH466" s="5">
        <f t="shared" si="693"/>
        <v>5.7512886650277206E-3</v>
      </c>
      <c r="AI466" s="5">
        <f t="shared" si="694"/>
        <v>8.2189153612979796E-3</v>
      </c>
      <c r="AJ466" s="5">
        <f t="shared" si="695"/>
        <v>5.8726464320022383E-3</v>
      </c>
      <c r="AK466" s="5">
        <f t="shared" si="696"/>
        <v>2.797447481347633E-3</v>
      </c>
      <c r="AL466" s="5">
        <f t="shared" si="697"/>
        <v>6.6623899392665164E-5</v>
      </c>
      <c r="AM466" s="5">
        <f t="shared" si="698"/>
        <v>3.7065015503203107E-3</v>
      </c>
      <c r="AN466" s="5">
        <f t="shared" si="699"/>
        <v>4.3224861225316094E-3</v>
      </c>
      <c r="AO466" s="5">
        <f t="shared" si="700"/>
        <v>2.5204206751058443E-3</v>
      </c>
      <c r="AP466" s="5">
        <f t="shared" si="701"/>
        <v>9.7976337373493257E-4</v>
      </c>
      <c r="AQ466" s="5">
        <f t="shared" si="702"/>
        <v>2.8564763354597912E-4</v>
      </c>
      <c r="AR466" s="5">
        <f t="shared" si="703"/>
        <v>1.3414194006802619E-3</v>
      </c>
      <c r="AS466" s="5">
        <f t="shared" si="704"/>
        <v>1.9169638598101897E-3</v>
      </c>
      <c r="AT466" s="5">
        <f t="shared" si="705"/>
        <v>1.3697246506032489E-3</v>
      </c>
      <c r="AU466" s="5">
        <f t="shared" si="706"/>
        <v>6.524712186126659E-4</v>
      </c>
      <c r="AV466" s="5">
        <f t="shared" si="707"/>
        <v>2.3310452812381167E-4</v>
      </c>
      <c r="AW466" s="5">
        <f t="shared" si="708"/>
        <v>3.0842268280570718E-6</v>
      </c>
      <c r="AX466" s="5">
        <f t="shared" si="709"/>
        <v>8.8279990517150077E-4</v>
      </c>
      <c r="AY466" s="5">
        <f t="shared" si="710"/>
        <v>1.0295126785381404E-3</v>
      </c>
      <c r="AZ466" s="5">
        <f t="shared" si="711"/>
        <v>6.0030384522122911E-4</v>
      </c>
      <c r="BA466" s="5">
        <f t="shared" si="712"/>
        <v>2.3335617203477542E-4</v>
      </c>
      <c r="BB466" s="5">
        <f t="shared" si="713"/>
        <v>6.8034425558263114E-5</v>
      </c>
      <c r="BC466" s="5">
        <f t="shared" si="714"/>
        <v>1.5868217311528616E-5</v>
      </c>
      <c r="BD466" s="5">
        <f t="shared" si="715"/>
        <v>2.607250469306658E-4</v>
      </c>
      <c r="BE466" s="5">
        <f t="shared" si="716"/>
        <v>3.7259077366850563E-4</v>
      </c>
      <c r="BF466" s="5">
        <f t="shared" si="717"/>
        <v>2.6622659820598843E-4</v>
      </c>
      <c r="BG466" s="5">
        <f t="shared" si="718"/>
        <v>1.2681760007901097E-4</v>
      </c>
      <c r="BH466" s="5">
        <f t="shared" si="719"/>
        <v>4.5307372924538457E-5</v>
      </c>
      <c r="BI466" s="5">
        <f t="shared" si="720"/>
        <v>1.294935743962524E-5</v>
      </c>
      <c r="BJ466" s="8">
        <f t="shared" si="721"/>
        <v>0.43001244640788261</v>
      </c>
      <c r="BK466" s="8">
        <f t="shared" si="722"/>
        <v>0.26250620738227598</v>
      </c>
      <c r="BL466" s="8">
        <f t="shared" si="723"/>
        <v>0.28786861642656564</v>
      </c>
      <c r="BM466" s="8">
        <f t="shared" si="724"/>
        <v>0.47946405592177854</v>
      </c>
      <c r="BN466" s="8">
        <f t="shared" si="725"/>
        <v>0.51962354470281502</v>
      </c>
    </row>
    <row r="467" spans="1:66" x14ac:dyDescent="0.25">
      <c r="A467" t="s">
        <v>175</v>
      </c>
      <c r="B467" t="s">
        <v>280</v>
      </c>
      <c r="C467" t="s">
        <v>283</v>
      </c>
      <c r="D467" s="15">
        <v>44223</v>
      </c>
      <c r="E467">
        <f>VLOOKUP(A467,home!$A$2:$E$405,3,FALSE)</f>
        <v>1.19354838709677</v>
      </c>
      <c r="F467">
        <f>VLOOKUP(B467,home!$B$2:$E$405,3,FALSE)</f>
        <v>0.63</v>
      </c>
      <c r="G467">
        <f>VLOOKUP(C467,away!$B$2:$E$405,4,FALSE)</f>
        <v>0.74</v>
      </c>
      <c r="H467">
        <f>VLOOKUP(A467,away!$A$2:$E$405,3,FALSE)</f>
        <v>1.0967741935483899</v>
      </c>
      <c r="I467">
        <f>VLOOKUP(C467,away!$B$2:$E$405,3,FALSE)</f>
        <v>0.93</v>
      </c>
      <c r="J467">
        <f>VLOOKUP(B467,home!$B$2:$E$405,4,FALSE)</f>
        <v>0.91</v>
      </c>
      <c r="K467" s="3">
        <f t="shared" si="670"/>
        <v>0.55643225806451413</v>
      </c>
      <c r="L467" s="3">
        <f t="shared" si="671"/>
        <v>0.92820000000000247</v>
      </c>
      <c r="M467" s="5">
        <f t="shared" si="672"/>
        <v>0.22658565040292181</v>
      </c>
      <c r="N467" s="5">
        <f t="shared" si="673"/>
        <v>0.12607956509871437</v>
      </c>
      <c r="O467" s="5">
        <f t="shared" si="674"/>
        <v>0.21031680070399258</v>
      </c>
      <c r="P467" s="5">
        <f t="shared" si="675"/>
        <v>0.117027052324627</v>
      </c>
      <c r="Q467" s="5">
        <f t="shared" si="676"/>
        <v>3.5077368551834763E-2</v>
      </c>
      <c r="R467" s="5">
        <f t="shared" si="677"/>
        <v>9.7608027206723194E-2</v>
      </c>
      <c r="S467" s="5">
        <f t="shared" si="678"/>
        <v>1.5110545340622304E-2</v>
      </c>
      <c r="T467" s="5">
        <f t="shared" si="679"/>
        <v>3.255881348981312E-2</v>
      </c>
      <c r="U467" s="5">
        <f t="shared" si="680"/>
        <v>5.4312254983859519E-2</v>
      </c>
      <c r="V467" s="5">
        <f t="shared" si="681"/>
        <v>8.6714453702220722E-4</v>
      </c>
      <c r="W467" s="5">
        <f t="shared" si="682"/>
        <v>6.5060597967528666E-3</v>
      </c>
      <c r="X467" s="5">
        <f t="shared" si="683"/>
        <v>6.0389247033460275E-3</v>
      </c>
      <c r="Y467" s="5">
        <f t="shared" si="684"/>
        <v>2.8026649548228981E-3</v>
      </c>
      <c r="Z467" s="5">
        <f t="shared" si="685"/>
        <v>3.0199923617760242E-2</v>
      </c>
      <c r="AA467" s="5">
        <f t="shared" si="686"/>
        <v>1.6804211692006184E-2</v>
      </c>
      <c r="AB467" s="5">
        <f t="shared" si="687"/>
        <v>4.675202728388555E-3</v>
      </c>
      <c r="AC467" s="5">
        <f t="shared" si="688"/>
        <v>2.7991448522517423E-5</v>
      </c>
      <c r="AD467" s="5">
        <f t="shared" si="689"/>
        <v>9.0504538595248768E-4</v>
      </c>
      <c r="AE467" s="5">
        <f t="shared" si="690"/>
        <v>8.4006312724110139E-4</v>
      </c>
      <c r="AF467" s="5">
        <f t="shared" si="691"/>
        <v>3.898732973525961E-4</v>
      </c>
      <c r="AG467" s="5">
        <f t="shared" si="692"/>
        <v>1.2062679820089359E-4</v>
      </c>
      <c r="AH467" s="5">
        <f t="shared" si="693"/>
        <v>7.0078922755012815E-3</v>
      </c>
      <c r="AI467" s="5">
        <f t="shared" si="694"/>
        <v>3.8994173231300445E-3</v>
      </c>
      <c r="AJ467" s="5">
        <f t="shared" si="695"/>
        <v>1.0848807931225668E-3</v>
      </c>
      <c r="AK467" s="5">
        <f t="shared" si="696"/>
        <v>2.0122088981600368E-4</v>
      </c>
      <c r="AL467" s="5">
        <f t="shared" si="697"/>
        <v>5.7828140573980676E-7</v>
      </c>
      <c r="AM467" s="5">
        <f t="shared" si="698"/>
        <v>1.007192895512825E-4</v>
      </c>
      <c r="AN467" s="5">
        <f t="shared" si="699"/>
        <v>9.3487644561500671E-5</v>
      </c>
      <c r="AO467" s="5">
        <f t="shared" si="700"/>
        <v>4.3387615840992564E-5</v>
      </c>
      <c r="AP467" s="5">
        <f t="shared" si="701"/>
        <v>1.3424128341203139E-5</v>
      </c>
      <c r="AQ467" s="5">
        <f t="shared" si="702"/>
        <v>3.1150689815761959E-6</v>
      </c>
      <c r="AR467" s="5">
        <f t="shared" si="703"/>
        <v>1.3009451220240618E-3</v>
      </c>
      <c r="AS467" s="5">
        <f t="shared" si="704"/>
        <v>7.2388783186586362E-4</v>
      </c>
      <c r="AT467" s="5">
        <f t="shared" si="705"/>
        <v>2.0139727043527389E-4</v>
      </c>
      <c r="AU467" s="5">
        <f t="shared" si="706"/>
        <v>3.735464598544303E-5</v>
      </c>
      <c r="AV467" s="5">
        <f t="shared" si="707"/>
        <v>5.1963325037201495E-6</v>
      </c>
      <c r="AW467" s="5">
        <f t="shared" si="708"/>
        <v>8.2964173453872126E-9</v>
      </c>
      <c r="AX467" s="5">
        <f t="shared" si="709"/>
        <v>9.3405769526122882E-6</v>
      </c>
      <c r="AY467" s="5">
        <f t="shared" si="710"/>
        <v>8.6699235274147506E-6</v>
      </c>
      <c r="AZ467" s="5">
        <f t="shared" si="711"/>
        <v>4.0237115090731949E-6</v>
      </c>
      <c r="BA467" s="5">
        <f t="shared" si="712"/>
        <v>1.2449363409072503E-6</v>
      </c>
      <c r="BB467" s="5">
        <f t="shared" si="713"/>
        <v>2.8888747790752814E-7</v>
      </c>
      <c r="BC467" s="5">
        <f t="shared" si="714"/>
        <v>5.362907139875368E-8</v>
      </c>
      <c r="BD467" s="5">
        <f t="shared" si="715"/>
        <v>2.0125621037712281E-4</v>
      </c>
      <c r="BE467" s="5">
        <f t="shared" si="716"/>
        <v>1.1198544758964935E-4</v>
      </c>
      <c r="BF467" s="5">
        <f t="shared" si="717"/>
        <v>3.1156157736336943E-5</v>
      </c>
      <c r="BG467" s="5">
        <f t="shared" si="718"/>
        <v>5.7787637339480502E-6</v>
      </c>
      <c r="BH467" s="5">
        <f t="shared" si="719"/>
        <v>8.0387263832550904E-7</v>
      </c>
      <c r="BI467" s="5">
        <f t="shared" si="720"/>
        <v>8.9460133467948303E-8</v>
      </c>
      <c r="BJ467" s="8">
        <f t="shared" si="721"/>
        <v>0.21159676061618701</v>
      </c>
      <c r="BK467" s="8">
        <f t="shared" si="722"/>
        <v>0.35962763225864897</v>
      </c>
      <c r="BL467" s="8">
        <f t="shared" si="723"/>
        <v>0.39852975971156324</v>
      </c>
      <c r="BM467" s="8">
        <f t="shared" si="724"/>
        <v>0.18725095028823557</v>
      </c>
      <c r="BN467" s="8">
        <f t="shared" si="725"/>
        <v>0.81269446428881376</v>
      </c>
    </row>
    <row r="468" spans="1:66" x14ac:dyDescent="0.25">
      <c r="A468" t="s">
        <v>175</v>
      </c>
      <c r="B468" t="s">
        <v>284</v>
      </c>
      <c r="C468" t="s">
        <v>277</v>
      </c>
      <c r="D468" s="15">
        <v>44223</v>
      </c>
      <c r="E468">
        <f>VLOOKUP(A468,home!$A$2:$E$405,3,FALSE)</f>
        <v>1.19354838709677</v>
      </c>
      <c r="F468">
        <f>VLOOKUP(B468,home!$B$2:$E$405,3,FALSE)</f>
        <v>1.58</v>
      </c>
      <c r="G468">
        <f>VLOOKUP(C468,away!$B$2:$E$405,4,FALSE)</f>
        <v>1.1200000000000001</v>
      </c>
      <c r="H468">
        <f>VLOOKUP(A468,away!$A$2:$E$405,3,FALSE)</f>
        <v>1.0967741935483899</v>
      </c>
      <c r="I468">
        <f>VLOOKUP(C468,away!$B$2:$E$405,3,FALSE)</f>
        <v>0.84</v>
      </c>
      <c r="J468">
        <f>VLOOKUP(B468,home!$B$2:$E$405,4,FALSE)</f>
        <v>0.91</v>
      </c>
      <c r="K468" s="3">
        <f t="shared" si="670"/>
        <v>2.1121032258064445</v>
      </c>
      <c r="L468" s="3">
        <f t="shared" si="671"/>
        <v>0.83837419354838927</v>
      </c>
      <c r="M468" s="5">
        <f t="shared" si="672"/>
        <v>5.2314723923711878E-2</v>
      </c>
      <c r="N468" s="5">
        <f t="shared" si="673"/>
        <v>0.11049409715644541</v>
      </c>
      <c r="O468" s="5">
        <f t="shared" si="674"/>
        <v>4.3859314480248567E-2</v>
      </c>
      <c r="P468" s="5">
        <f t="shared" si="675"/>
        <v>9.2635399595392284E-2</v>
      </c>
      <c r="Q468" s="5">
        <f t="shared" si="676"/>
        <v>0.11668746951834957</v>
      </c>
      <c r="R468" s="5">
        <f t="shared" si="677"/>
        <v>1.8385258703481792E-2</v>
      </c>
      <c r="S468" s="5">
        <f t="shared" si="678"/>
        <v>4.1008136020710663E-2</v>
      </c>
      <c r="T468" s="5">
        <f t="shared" si="679"/>
        <v>9.782776315464857E-2</v>
      </c>
      <c r="U468" s="5">
        <f t="shared" si="680"/>
        <v>3.8831564214909901E-2</v>
      </c>
      <c r="V468" s="5">
        <f t="shared" si="681"/>
        <v>8.0682725669701926E-3</v>
      </c>
      <c r="W468" s="5">
        <f t="shared" si="682"/>
        <v>8.2151993593632441E-2</v>
      </c>
      <c r="X468" s="5">
        <f t="shared" si="683"/>
        <v>6.8874111377454028E-2</v>
      </c>
      <c r="Y468" s="5">
        <f t="shared" si="684"/>
        <v>2.8871138791217485E-2</v>
      </c>
      <c r="Z468" s="5">
        <f t="shared" si="685"/>
        <v>5.1379088129033515E-3</v>
      </c>
      <c r="AA468" s="5">
        <f t="shared" si="686"/>
        <v>1.0851793777632526E-2</v>
      </c>
      <c r="AB468" s="5">
        <f t="shared" si="687"/>
        <v>1.1460054321761986E-2</v>
      </c>
      <c r="AC468" s="5">
        <f t="shared" si="688"/>
        <v>8.929221990826798E-4</v>
      </c>
      <c r="AD468" s="5">
        <f t="shared" si="689"/>
        <v>4.3378372668885362E-2</v>
      </c>
      <c r="AE468" s="5">
        <f t="shared" si="690"/>
        <v>3.6367308203718252E-2</v>
      </c>
      <c r="AF468" s="5">
        <f t="shared" si="691"/>
        <v>1.5244706343409006E-2</v>
      </c>
      <c r="AG468" s="5">
        <f t="shared" si="692"/>
        <v>4.2602561288458468E-3</v>
      </c>
      <c r="AH468" s="5">
        <f t="shared" si="693"/>
        <v>1.0768725393857522E-3</v>
      </c>
      <c r="AI468" s="5">
        <f t="shared" si="694"/>
        <v>2.2744659642190243E-3</v>
      </c>
      <c r="AJ468" s="5">
        <f t="shared" si="695"/>
        <v>2.4019534500069844E-3</v>
      </c>
      <c r="AK468" s="5">
        <f t="shared" si="696"/>
        <v>1.6910578766655567E-3</v>
      </c>
      <c r="AL468" s="5">
        <f t="shared" si="697"/>
        <v>6.3245066410169066E-5</v>
      </c>
      <c r="AM468" s="5">
        <f t="shared" si="698"/>
        <v>1.8323920168837361E-2</v>
      </c>
      <c r="AN468" s="5">
        <f t="shared" si="699"/>
        <v>1.5362301794194086E-2</v>
      </c>
      <c r="AO468" s="5">
        <f t="shared" si="700"/>
        <v>6.4396786888772208E-3</v>
      </c>
      <c r="AP468" s="5">
        <f t="shared" si="701"/>
        <v>1.7996201424993962E-3</v>
      </c>
      <c r="AQ468" s="5">
        <f t="shared" si="702"/>
        <v>3.7718877141534212E-4</v>
      </c>
      <c r="AR468" s="5">
        <f t="shared" si="703"/>
        <v>1.805644293523873E-4</v>
      </c>
      <c r="AS468" s="5">
        <f t="shared" si="704"/>
        <v>3.8137071370107699E-4</v>
      </c>
      <c r="AT468" s="5">
        <f t="shared" si="705"/>
        <v>4.0274715731807552E-4</v>
      </c>
      <c r="AU468" s="5">
        <f t="shared" si="706"/>
        <v>2.8354785671862767E-4</v>
      </c>
      <c r="AV468" s="5">
        <f t="shared" si="707"/>
        <v>1.4972058571147926E-4</v>
      </c>
      <c r="AW468" s="5">
        <f t="shared" si="708"/>
        <v>3.1108365548221041E-6</v>
      </c>
      <c r="AX468" s="5">
        <f t="shared" si="709"/>
        <v>6.4503351496701987E-3</v>
      </c>
      <c r="AY468" s="5">
        <f t="shared" si="710"/>
        <v>5.4077945292215811E-3</v>
      </c>
      <c r="AZ468" s="5">
        <f t="shared" si="711"/>
        <v>2.2668776886557674E-3</v>
      </c>
      <c r="BA468" s="5">
        <f t="shared" si="712"/>
        <v>6.334972513665386E-4</v>
      </c>
      <c r="BB468" s="5">
        <f t="shared" si="713"/>
        <v>1.3277693680738574E-4</v>
      </c>
      <c r="BC468" s="5">
        <f t="shared" si="714"/>
        <v>2.2263351463543504E-5</v>
      </c>
      <c r="BD468" s="5">
        <f t="shared" si="715"/>
        <v>2.5230092973638785E-5</v>
      </c>
      <c r="BE468" s="5">
        <f t="shared" si="716"/>
        <v>5.328856075701898E-5</v>
      </c>
      <c r="BF468" s="5">
        <f t="shared" si="717"/>
        <v>5.627547053674127E-5</v>
      </c>
      <c r="BG468" s="5">
        <f t="shared" si="718"/>
        <v>3.9619867618142256E-5</v>
      </c>
      <c r="BH468" s="5">
        <f t="shared" si="719"/>
        <v>2.092031255057564E-5</v>
      </c>
      <c r="BI468" s="5">
        <f t="shared" si="720"/>
        <v>8.8371719245899636E-6</v>
      </c>
      <c r="BJ468" s="8">
        <f t="shared" si="721"/>
        <v>0.66137347140961411</v>
      </c>
      <c r="BK468" s="8">
        <f t="shared" si="722"/>
        <v>0.20039049390149943</v>
      </c>
      <c r="BL468" s="8">
        <f t="shared" si="723"/>
        <v>0.13243445754747449</v>
      </c>
      <c r="BM468" s="8">
        <f t="shared" si="724"/>
        <v>0.55955538460119492</v>
      </c>
      <c r="BN468" s="8">
        <f t="shared" si="725"/>
        <v>0.43437626337762952</v>
      </c>
    </row>
    <row r="469" spans="1:66" x14ac:dyDescent="0.25">
      <c r="A469" t="s">
        <v>175</v>
      </c>
      <c r="B469" t="s">
        <v>281</v>
      </c>
      <c r="C469" t="s">
        <v>179</v>
      </c>
      <c r="D469" s="15">
        <v>44223</v>
      </c>
      <c r="E469">
        <f>VLOOKUP(A469,home!$A$2:$E$405,3,FALSE)</f>
        <v>1.19354838709677</v>
      </c>
      <c r="F469">
        <f>VLOOKUP(B469,home!$B$2:$E$405,3,FALSE)</f>
        <v>0.56000000000000005</v>
      </c>
      <c r="G469">
        <f>VLOOKUP(C469,away!$B$2:$E$405,4,FALSE)</f>
        <v>0.65</v>
      </c>
      <c r="H469">
        <f>VLOOKUP(A469,away!$A$2:$E$405,3,FALSE)</f>
        <v>1.0967741935483899</v>
      </c>
      <c r="I469">
        <f>VLOOKUP(C469,away!$B$2:$E$405,3,FALSE)</f>
        <v>0.84</v>
      </c>
      <c r="J469">
        <f>VLOOKUP(B469,home!$B$2:$E$405,4,FALSE)</f>
        <v>1.72</v>
      </c>
      <c r="K469" s="3">
        <f t="shared" si="670"/>
        <v>0.43445161290322437</v>
      </c>
      <c r="L469" s="3">
        <f t="shared" si="671"/>
        <v>1.5846193548387135</v>
      </c>
      <c r="M469" s="5">
        <f t="shared" si="672"/>
        <v>0.13277876355164983</v>
      </c>
      <c r="N469" s="5">
        <f t="shared" si="673"/>
        <v>5.7685947984310135E-2</v>
      </c>
      <c r="O469" s="5">
        <f t="shared" si="674"/>
        <v>0.21040379863549746</v>
      </c>
      <c r="P469" s="5">
        <f t="shared" si="675"/>
        <v>9.1410269678157116E-2</v>
      </c>
      <c r="Q469" s="5">
        <f t="shared" si="676"/>
        <v>1.253087657181752E-2</v>
      </c>
      <c r="R469" s="5">
        <f t="shared" si="677"/>
        <v>0.16670496582469829</v>
      </c>
      <c r="S469" s="5">
        <f t="shared" si="678"/>
        <v>1.5732631444830138E-2</v>
      </c>
      <c r="T469" s="5">
        <f t="shared" si="679"/>
        <v>1.9856669548797029E-2</v>
      </c>
      <c r="U469" s="5">
        <f t="shared" si="680"/>
        <v>7.2425241281517075E-2</v>
      </c>
      <c r="V469" s="5">
        <f t="shared" si="681"/>
        <v>1.2034421809391225E-3</v>
      </c>
      <c r="W469" s="5">
        <f t="shared" si="682"/>
        <v>1.8146865125724491E-3</v>
      </c>
      <c r="X469" s="5">
        <f t="shared" si="683"/>
        <v>2.8755873707870692E-3</v>
      </c>
      <c r="Y469" s="5">
        <f t="shared" si="684"/>
        <v>2.2783557021394791E-3</v>
      </c>
      <c r="Z469" s="5">
        <f t="shared" si="685"/>
        <v>8.8054638464514445E-2</v>
      </c>
      <c r="AA469" s="5">
        <f t="shared" si="686"/>
        <v>3.8255479704518605E-2</v>
      </c>
      <c r="AB469" s="5">
        <f t="shared" si="687"/>
        <v>8.3100774300073361E-3</v>
      </c>
      <c r="AC469" s="5">
        <f t="shared" si="688"/>
        <v>5.178114112489594E-5</v>
      </c>
      <c r="AD469" s="5">
        <f t="shared" si="689"/>
        <v>1.9709837057520701E-4</v>
      </c>
      <c r="AE469" s="5">
        <f t="shared" si="690"/>
        <v>3.1232589282064621E-4</v>
      </c>
      <c r="AF469" s="5">
        <f t="shared" si="691"/>
        <v>2.4745882739043881E-4</v>
      </c>
      <c r="AG469" s="5">
        <f t="shared" si="692"/>
        <v>1.3070934913619398E-4</v>
      </c>
      <c r="AH469" s="5">
        <f t="shared" si="693"/>
        <v>3.4883271098548753E-2</v>
      </c>
      <c r="AI469" s="5">
        <f t="shared" si="694"/>
        <v>1.5155093392104937E-2</v>
      </c>
      <c r="AJ469" s="5">
        <f t="shared" si="695"/>
        <v>3.2920773839494933E-3</v>
      </c>
      <c r="AK469" s="5">
        <f t="shared" si="696"/>
        <v>4.7674944308636149E-4</v>
      </c>
      <c r="AL469" s="5">
        <f t="shared" si="697"/>
        <v>1.4259292518952313E-6</v>
      </c>
      <c r="AM469" s="5">
        <f t="shared" si="698"/>
        <v>1.7125940999399227E-5</v>
      </c>
      <c r="AN469" s="5">
        <f t="shared" si="699"/>
        <v>2.7138097577473875E-5</v>
      </c>
      <c r="AO469" s="5">
        <f t="shared" si="700"/>
        <v>2.1501777337383355E-5</v>
      </c>
      <c r="AP469" s="5">
        <f t="shared" si="701"/>
        <v>1.1357377510750035E-5</v>
      </c>
      <c r="AQ469" s="5">
        <f t="shared" si="702"/>
        <v>4.4992800559361065E-6</v>
      </c>
      <c r="AR469" s="5">
        <f t="shared" si="703"/>
        <v>1.1055341308569241E-2</v>
      </c>
      <c r="AS469" s="5">
        <f t="shared" si="704"/>
        <v>4.80301086270355E-3</v>
      </c>
      <c r="AT469" s="5">
        <f t="shared" si="705"/>
        <v>1.0433379080466321E-3</v>
      </c>
      <c r="AU469" s="5">
        <f t="shared" si="706"/>
        <v>1.5109327898464508E-4</v>
      </c>
      <c r="AV469" s="5">
        <f t="shared" si="707"/>
        <v>1.641067968842898E-5</v>
      </c>
      <c r="AW469" s="5">
        <f t="shared" si="708"/>
        <v>2.7268537605792374E-8</v>
      </c>
      <c r="AX469" s="5">
        <f t="shared" si="709"/>
        <v>1.2400654482790741E-6</v>
      </c>
      <c r="AY469" s="5">
        <f t="shared" si="710"/>
        <v>1.9650317106097666E-6</v>
      </c>
      <c r="AZ469" s="5">
        <f t="shared" si="711"/>
        <v>1.556913640752031E-6</v>
      </c>
      <c r="BA469" s="5">
        <f t="shared" si="712"/>
        <v>8.2237182964935911E-7</v>
      </c>
      <c r="BB469" s="5">
        <f t="shared" si="713"/>
        <v>3.2578657953412483E-7</v>
      </c>
      <c r="BC469" s="5">
        <f t="shared" si="714"/>
        <v>1.0324954389529512E-7</v>
      </c>
      <c r="BD469" s="5">
        <f t="shared" si="715"/>
        <v>2.919751301984466E-3</v>
      </c>
      <c r="BE469" s="5">
        <f t="shared" si="716"/>
        <v>1.2684906624234407E-3</v>
      </c>
      <c r="BF469" s="5">
        <f t="shared" si="717"/>
        <v>2.7554890712127162E-4</v>
      </c>
      <c r="BG469" s="5">
        <f t="shared" si="718"/>
        <v>3.9904222377519071E-5</v>
      </c>
      <c r="BH469" s="5">
        <f t="shared" si="719"/>
        <v>4.3341134433905257E-6</v>
      </c>
      <c r="BI469" s="5">
        <f t="shared" si="720"/>
        <v>3.7659251519731244E-7</v>
      </c>
      <c r="BJ469" s="8">
        <f t="shared" si="721"/>
        <v>9.8017352022579843E-2</v>
      </c>
      <c r="BK469" s="8">
        <f t="shared" si="722"/>
        <v>0.24118027895766359</v>
      </c>
      <c r="BL469" s="8">
        <f t="shared" si="723"/>
        <v>0.5714843540317861</v>
      </c>
      <c r="BM469" s="8">
        <f t="shared" si="724"/>
        <v>0.32722006346724059</v>
      </c>
      <c r="BN469" s="8">
        <f t="shared" si="725"/>
        <v>0.67151462224613034</v>
      </c>
    </row>
    <row r="470" spans="1:66" x14ac:dyDescent="0.25">
      <c r="A470" t="s">
        <v>175</v>
      </c>
      <c r="B470" t="s">
        <v>276</v>
      </c>
      <c r="C470" t="s">
        <v>279</v>
      </c>
      <c r="D470" s="15">
        <v>44223</v>
      </c>
      <c r="E470">
        <f>VLOOKUP(A470,home!$A$2:$E$405,3,FALSE)</f>
        <v>1.19354838709677</v>
      </c>
      <c r="F470">
        <f>VLOOKUP(B470,home!$B$2:$E$405,3,FALSE)</f>
        <v>2.33</v>
      </c>
      <c r="G470">
        <f>VLOOKUP(C470,away!$B$2:$E$405,4,FALSE)</f>
        <v>0.74</v>
      </c>
      <c r="H470">
        <f>VLOOKUP(A470,away!$A$2:$E$405,3,FALSE)</f>
        <v>1.0967741935483899</v>
      </c>
      <c r="I470">
        <f>VLOOKUP(C470,away!$B$2:$E$405,3,FALSE)</f>
        <v>1.4</v>
      </c>
      <c r="J470">
        <f>VLOOKUP(B470,home!$B$2:$E$405,4,FALSE)</f>
        <v>0.2</v>
      </c>
      <c r="K470" s="3">
        <f t="shared" si="670"/>
        <v>2.0579161290322512</v>
      </c>
      <c r="L470" s="3">
        <f t="shared" si="671"/>
        <v>0.30709677419354919</v>
      </c>
      <c r="M470" s="5">
        <f t="shared" si="672"/>
        <v>9.3948088127263671E-2</v>
      </c>
      <c r="N470" s="5">
        <f t="shared" si="673"/>
        <v>0.19333728584883925</v>
      </c>
      <c r="O470" s="5">
        <f t="shared" si="674"/>
        <v>2.8851154805533956E-2</v>
      </c>
      <c r="P470" s="5">
        <f t="shared" si="675"/>
        <v>5.9373256815514662E-2</v>
      </c>
      <c r="Q470" s="5">
        <f t="shared" si="676"/>
        <v>0.19893595944582262</v>
      </c>
      <c r="R470" s="5">
        <f t="shared" si="677"/>
        <v>4.4300482862690959E-3</v>
      </c>
      <c r="S470" s="5">
        <f t="shared" si="678"/>
        <v>9.3806688756289166E-3</v>
      </c>
      <c r="T470" s="5">
        <f t="shared" si="679"/>
        <v>6.1092591416910848E-2</v>
      </c>
      <c r="U470" s="5">
        <f t="shared" si="680"/>
        <v>9.1166678207048567E-3</v>
      </c>
      <c r="V470" s="5">
        <f t="shared" si="681"/>
        <v>6.5870994805787748E-4</v>
      </c>
      <c r="W470" s="5">
        <f t="shared" si="682"/>
        <v>0.13646450652935468</v>
      </c>
      <c r="X470" s="5">
        <f t="shared" si="683"/>
        <v>4.1907809747079361E-2</v>
      </c>
      <c r="Y470" s="5">
        <f t="shared" si="684"/>
        <v>6.4348765934225246E-3</v>
      </c>
      <c r="Z470" s="5">
        <f t="shared" si="685"/>
        <v>4.534845127449668E-4</v>
      </c>
      <c r="AA470" s="5">
        <f t="shared" si="686"/>
        <v>9.3323309304419865E-4</v>
      </c>
      <c r="AB470" s="5">
        <f t="shared" si="687"/>
        <v>9.6025771716115626E-4</v>
      </c>
      <c r="AC470" s="5">
        <f t="shared" si="688"/>
        <v>2.6018195056292648E-5</v>
      </c>
      <c r="AD470" s="5">
        <f t="shared" si="689"/>
        <v>7.020812725679651E-2</v>
      </c>
      <c r="AE470" s="5">
        <f t="shared" si="690"/>
        <v>2.1560689402732404E-2</v>
      </c>
      <c r="AF470" s="5">
        <f t="shared" si="691"/>
        <v>3.3106090824840811E-3</v>
      </c>
      <c r="AG470" s="5">
        <f t="shared" si="692"/>
        <v>3.3889245661557573E-4</v>
      </c>
      <c r="AH470" s="5">
        <f t="shared" si="693"/>
        <v>3.4815907752678185E-5</v>
      </c>
      <c r="AI470" s="5">
        <f t="shared" si="694"/>
        <v>7.1648218111135424E-5</v>
      </c>
      <c r="AJ470" s="5">
        <f t="shared" si="695"/>
        <v>7.3723011833663144E-5</v>
      </c>
      <c r="AK470" s="5">
        <f t="shared" si="696"/>
        <v>5.057192504444362E-5</v>
      </c>
      <c r="AL470" s="5">
        <f t="shared" si="697"/>
        <v>6.5771853701198327E-7</v>
      </c>
      <c r="AM470" s="5">
        <f t="shared" si="698"/>
        <v>2.8896487494182076E-2</v>
      </c>
      <c r="AN470" s="5">
        <f t="shared" si="699"/>
        <v>8.8740180949875517E-3</v>
      </c>
      <c r="AO470" s="5">
        <f t="shared" si="700"/>
        <v>1.3625911655529308E-3</v>
      </c>
      <c r="AP470" s="5">
        <f t="shared" si="701"/>
        <v>1.3948245049531116E-4</v>
      </c>
      <c r="AQ470" s="5">
        <f t="shared" si="702"/>
        <v>1.0708652650930366E-5</v>
      </c>
      <c r="AR470" s="5">
        <f t="shared" si="703"/>
        <v>2.138370592293531E-6</v>
      </c>
      <c r="AS470" s="5">
        <f t="shared" si="704"/>
        <v>4.4005873317291054E-6</v>
      </c>
      <c r="AT470" s="5">
        <f t="shared" si="705"/>
        <v>4.5280198235901627E-6</v>
      </c>
      <c r="AU470" s="5">
        <f t="shared" si="706"/>
        <v>3.1060950091813212E-6</v>
      </c>
      <c r="AV470" s="5">
        <f t="shared" si="707"/>
        <v>1.5980207544252049E-6</v>
      </c>
      <c r="AW470" s="5">
        <f t="shared" si="708"/>
        <v>1.1546238042722199E-8</v>
      </c>
      <c r="AX470" s="5">
        <f t="shared" si="709"/>
        <v>9.911091281109341E-3</v>
      </c>
      <c r="AY470" s="5">
        <f t="shared" si="710"/>
        <v>3.0436641611664896E-3</v>
      </c>
      <c r="AZ470" s="5">
        <f t="shared" si="711"/>
        <v>4.6734972281137189E-4</v>
      </c>
      <c r="BA470" s="5">
        <f t="shared" si="712"/>
        <v>4.7840530765207233E-5</v>
      </c>
      <c r="BB470" s="5">
        <f t="shared" si="713"/>
        <v>3.6729181684255966E-6</v>
      </c>
      <c r="BC470" s="5">
        <f t="shared" si="714"/>
        <v>2.2558826428007605E-7</v>
      </c>
      <c r="BD470" s="5">
        <f t="shared" si="715"/>
        <v>1.0944778515394873E-7</v>
      </c>
      <c r="BE470" s="5">
        <f t="shared" si="716"/>
        <v>2.2523436235516764E-7</v>
      </c>
      <c r="BF470" s="5">
        <f t="shared" si="717"/>
        <v>2.3175671355149706E-7</v>
      </c>
      <c r="BG470" s="5">
        <f t="shared" si="718"/>
        <v>1.5897862627637767E-7</v>
      </c>
      <c r="BH470" s="5">
        <f t="shared" si="719"/>
        <v>8.1791169796387033E-8</v>
      </c>
      <c r="BI470" s="5">
        <f t="shared" si="720"/>
        <v>3.3663873507280083E-8</v>
      </c>
      <c r="BJ470" s="8">
        <f t="shared" si="721"/>
        <v>0.78634847984021183</v>
      </c>
      <c r="BK470" s="8">
        <f t="shared" si="722"/>
        <v>0.16643106384122494</v>
      </c>
      <c r="BL470" s="8">
        <f t="shared" si="723"/>
        <v>4.4538732751497036E-2</v>
      </c>
      <c r="BM470" s="8">
        <f t="shared" si="724"/>
        <v>0.41585231500150704</v>
      </c>
      <c r="BN470" s="8">
        <f t="shared" si="725"/>
        <v>0.57887579332924333</v>
      </c>
    </row>
    <row r="471" spans="1:66" x14ac:dyDescent="0.25">
      <c r="A471" t="s">
        <v>27</v>
      </c>
      <c r="B471" t="s">
        <v>28</v>
      </c>
      <c r="C471" t="s">
        <v>186</v>
      </c>
      <c r="D471" s="15">
        <v>44223</v>
      </c>
      <c r="E471">
        <f>VLOOKUP(A471,home!$A$2:$E$405,3,FALSE)</f>
        <v>1.32085561497326</v>
      </c>
      <c r="F471">
        <f>VLOOKUP(B471,home!$B$2:$E$405,3,FALSE)</f>
        <v>1.1399999999999999</v>
      </c>
      <c r="G471">
        <f>VLOOKUP(C471,away!$B$2:$E$405,4,FALSE)</f>
        <v>0.76</v>
      </c>
      <c r="H471">
        <f>VLOOKUP(A471,away!$A$2:$E$405,3,FALSE)</f>
        <v>1.0855614973262</v>
      </c>
      <c r="I471">
        <f>VLOOKUP(C471,away!$B$2:$E$405,3,FALSE)</f>
        <v>1.0900000000000001</v>
      </c>
      <c r="J471">
        <f>VLOOKUP(B471,home!$B$2:$E$405,4,FALSE)</f>
        <v>0.81</v>
      </c>
      <c r="K471" s="3">
        <f t="shared" si="670"/>
        <v>1.1443893048128324</v>
      </c>
      <c r="L471" s="3">
        <f t="shared" si="671"/>
        <v>0.95844224598930206</v>
      </c>
      <c r="M471" s="5">
        <f t="shared" si="672"/>
        <v>0.1221101771005441</v>
      </c>
      <c r="N471" s="5">
        <f t="shared" si="673"/>
        <v>0.13974158068266351</v>
      </c>
      <c r="O471" s="5">
        <f t="shared" si="674"/>
        <v>0.11703555239839691</v>
      </c>
      <c r="P471" s="5">
        <f t="shared" si="675"/>
        <v>0.13393423444758726</v>
      </c>
      <c r="Q471" s="5">
        <f t="shared" si="676"/>
        <v>7.995938518543981E-2</v>
      </c>
      <c r="R471" s="5">
        <f t="shared" si="677"/>
        <v>5.6085908850659089E-2</v>
      </c>
      <c r="S471" s="5">
        <f t="shared" si="678"/>
        <v>3.6725806937228121E-2</v>
      </c>
      <c r="T471" s="5">
        <f t="shared" si="679"/>
        <v>7.6636452725056647E-2</v>
      </c>
      <c r="U471" s="5">
        <f t="shared" si="680"/>
        <v>6.4184114239401638E-2</v>
      </c>
      <c r="V471" s="5">
        <f t="shared" si="681"/>
        <v>4.4757783989321405E-3</v>
      </c>
      <c r="W471" s="5">
        <f t="shared" si="682"/>
        <v>3.0501555075208991E-2</v>
      </c>
      <c r="X471" s="5">
        <f t="shared" si="683"/>
        <v>2.9233978952449696E-2</v>
      </c>
      <c r="Y471" s="5">
        <f t="shared" si="684"/>
        <v>1.4009540223194934E-2</v>
      </c>
      <c r="Z471" s="5">
        <f t="shared" si="685"/>
        <v>1.7918368149058991E-2</v>
      </c>
      <c r="AA471" s="5">
        <f t="shared" si="686"/>
        <v>2.0505588869482019E-2</v>
      </c>
      <c r="AB471" s="5">
        <f t="shared" si="687"/>
        <v>1.1733188295562139E-2</v>
      </c>
      <c r="AC471" s="5">
        <f t="shared" si="688"/>
        <v>3.068232966182436E-4</v>
      </c>
      <c r="AD471" s="5">
        <f t="shared" si="689"/>
        <v>8.7264133520571826E-3</v>
      </c>
      <c r="AE471" s="5">
        <f t="shared" si="690"/>
        <v>8.3637632125767181E-3</v>
      </c>
      <c r="AF471" s="5">
        <f t="shared" si="691"/>
        <v>4.0080919991923652E-3</v>
      </c>
      <c r="AG471" s="5">
        <f t="shared" si="692"/>
        <v>1.2805082326125608E-3</v>
      </c>
      <c r="AH471" s="5">
        <f t="shared" si="693"/>
        <v>4.2934302533118186E-3</v>
      </c>
      <c r="AI471" s="5">
        <f t="shared" si="694"/>
        <v>4.9133556628498942E-3</v>
      </c>
      <c r="AJ471" s="5">
        <f t="shared" si="695"/>
        <v>2.8113958356534921E-3</v>
      </c>
      <c r="AK471" s="5">
        <f t="shared" si="696"/>
        <v>1.0724437753057308E-3</v>
      </c>
      <c r="AL471" s="5">
        <f t="shared" si="697"/>
        <v>1.3461332812387309E-5</v>
      </c>
      <c r="AM471" s="5">
        <f t="shared" si="698"/>
        <v>1.9972828218940289E-3</v>
      </c>
      <c r="AN471" s="5">
        <f t="shared" si="699"/>
        <v>1.9142802336919638E-3</v>
      </c>
      <c r="AO471" s="5">
        <f t="shared" si="700"/>
        <v>9.1736352331632585E-4</v>
      </c>
      <c r="AP471" s="5">
        <f t="shared" si="701"/>
        <v>2.9307998522531964E-4</v>
      </c>
      <c r="AQ471" s="5">
        <f t="shared" si="702"/>
        <v>7.0225059823466696E-5</v>
      </c>
      <c r="AR471" s="5">
        <f t="shared" si="703"/>
        <v>8.2300098699651962E-4</v>
      </c>
      <c r="AS471" s="5">
        <f t="shared" si="704"/>
        <v>9.4183352736922207E-4</v>
      </c>
      <c r="AT471" s="5">
        <f t="shared" si="705"/>
        <v>5.3891210781774085E-4</v>
      </c>
      <c r="AU471" s="5">
        <f t="shared" si="706"/>
        <v>2.0557508414025428E-4</v>
      </c>
      <c r="AV471" s="5">
        <f t="shared" si="707"/>
        <v>5.8814481906526263E-5</v>
      </c>
      <c r="AW471" s="5">
        <f t="shared" si="708"/>
        <v>4.1013355217421668E-7</v>
      </c>
      <c r="AX471" s="5">
        <f t="shared" si="709"/>
        <v>3.8094485001031954E-4</v>
      </c>
      <c r="AY471" s="5">
        <f t="shared" si="710"/>
        <v>3.6511363764194838E-4</v>
      </c>
      <c r="AZ471" s="5">
        <f t="shared" si="711"/>
        <v>1.7497016745143657E-4</v>
      </c>
      <c r="BA471" s="5">
        <f t="shared" si="712"/>
        <v>5.5899600091093056E-5</v>
      </c>
      <c r="BB471" s="5">
        <f t="shared" si="713"/>
        <v>1.3394134565302756E-5</v>
      </c>
      <c r="BC471" s="5">
        <f t="shared" si="714"/>
        <v>2.5675008831703442E-6</v>
      </c>
      <c r="BD471" s="5">
        <f t="shared" si="715"/>
        <v>1.3146648573805937E-4</v>
      </c>
      <c r="BE471" s="5">
        <f t="shared" si="716"/>
        <v>1.5044884021996391E-4</v>
      </c>
      <c r="BF471" s="5">
        <f t="shared" si="717"/>
        <v>8.60860218346107E-5</v>
      </c>
      <c r="BG471" s="5">
        <f t="shared" si="718"/>
        <v>3.2838640893804159E-5</v>
      </c>
      <c r="BH471" s="5">
        <f t="shared" si="719"/>
        <v>9.3950473558646951E-6</v>
      </c>
      <c r="BI471" s="5">
        <f t="shared" si="720"/>
        <v>2.150318342452329E-6</v>
      </c>
      <c r="BJ471" s="8">
        <f t="shared" si="721"/>
        <v>0.39864639115504696</v>
      </c>
      <c r="BK471" s="8">
        <f t="shared" si="722"/>
        <v>0.29793139515136419</v>
      </c>
      <c r="BL471" s="8">
        <f t="shared" si="723"/>
        <v>0.2856154997232378</v>
      </c>
      <c r="BM471" s="8">
        <f t="shared" si="724"/>
        <v>0.35088011200932745</v>
      </c>
      <c r="BN471" s="8">
        <f t="shared" si="725"/>
        <v>0.64886683866529071</v>
      </c>
    </row>
    <row r="472" spans="1:66" x14ac:dyDescent="0.25">
      <c r="A472" t="s">
        <v>196</v>
      </c>
      <c r="B472" t="s">
        <v>205</v>
      </c>
      <c r="C472" t="s">
        <v>201</v>
      </c>
      <c r="D472" s="15">
        <v>44223</v>
      </c>
      <c r="E472">
        <f>VLOOKUP(A472,home!$A$2:$E$405,3,FALSE)</f>
        <v>1.5925925925925899</v>
      </c>
      <c r="F472">
        <f>VLOOKUP(B472,home!$B$2:$E$405,3,FALSE)</f>
        <v>1.41</v>
      </c>
      <c r="G472">
        <f>VLOOKUP(C472,away!$B$2:$E$405,4,FALSE)</f>
        <v>0.94</v>
      </c>
      <c r="H472">
        <f>VLOOKUP(A472,away!$A$2:$E$405,3,FALSE)</f>
        <v>1.55555555555556</v>
      </c>
      <c r="I472">
        <f>VLOOKUP(C472,away!$B$2:$E$405,3,FALSE)</f>
        <v>0.63</v>
      </c>
      <c r="J472">
        <f>VLOOKUP(B472,home!$B$2:$E$405,4,FALSE)</f>
        <v>0.8</v>
      </c>
      <c r="K472" s="3">
        <f t="shared" si="670"/>
        <v>2.1108222222222186</v>
      </c>
      <c r="L472" s="3">
        <f t="shared" si="671"/>
        <v>0.78400000000000236</v>
      </c>
      <c r="M472" s="5">
        <f t="shared" si="672"/>
        <v>5.5308856906398994E-2</v>
      </c>
      <c r="N472" s="5">
        <f t="shared" si="673"/>
        <v>0.11674716424373581</v>
      </c>
      <c r="O472" s="5">
        <f t="shared" si="674"/>
        <v>4.3362143814616935E-2</v>
      </c>
      <c r="P472" s="5">
        <f t="shared" si="675"/>
        <v>9.1529776767089149E-2</v>
      </c>
      <c r="Q472" s="5">
        <f t="shared" si="676"/>
        <v>0.12321625433355242</v>
      </c>
      <c r="R472" s="5">
        <f t="shared" si="677"/>
        <v>1.6997960375329892E-2</v>
      </c>
      <c r="S472" s="5">
        <f t="shared" si="678"/>
        <v>3.7867805011822228E-2</v>
      </c>
      <c r="T472" s="5">
        <f t="shared" si="679"/>
        <v>9.6601543397505388E-2</v>
      </c>
      <c r="U472" s="5">
        <f t="shared" si="680"/>
        <v>3.5879672492699057E-2</v>
      </c>
      <c r="V472" s="5">
        <f t="shared" si="681"/>
        <v>6.9629831323749199E-3</v>
      </c>
      <c r="W472" s="5">
        <f t="shared" si="682"/>
        <v>8.6695869262082392E-2</v>
      </c>
      <c r="X472" s="5">
        <f t="shared" si="683"/>
        <v>6.7969561501472792E-2</v>
      </c>
      <c r="Y472" s="5">
        <f t="shared" si="684"/>
        <v>2.6644068108577418E-2</v>
      </c>
      <c r="Z472" s="5">
        <f t="shared" si="685"/>
        <v>4.4421336447528917E-3</v>
      </c>
      <c r="AA472" s="5">
        <f t="shared" si="686"/>
        <v>9.3765544114253821E-3</v>
      </c>
      <c r="AB472" s="5">
        <f t="shared" si="687"/>
        <v>9.8961197097562383E-3</v>
      </c>
      <c r="AC472" s="5">
        <f t="shared" si="688"/>
        <v>7.2018335690999928E-4</v>
      </c>
      <c r="AD472" s="5">
        <f t="shared" si="689"/>
        <v>4.5749891853318923E-2</v>
      </c>
      <c r="AE472" s="5">
        <f t="shared" si="690"/>
        <v>3.5867915213002144E-2</v>
      </c>
      <c r="AF472" s="5">
        <f t="shared" si="691"/>
        <v>1.4060222763496883E-2</v>
      </c>
      <c r="AG472" s="5">
        <f t="shared" si="692"/>
        <v>3.6744048821938631E-3</v>
      </c>
      <c r="AH472" s="5">
        <f t="shared" si="693"/>
        <v>8.7065819437156936E-4</v>
      </c>
      <c r="AI472" s="5">
        <f t="shared" si="694"/>
        <v>1.8378046646393802E-3</v>
      </c>
      <c r="AJ472" s="5">
        <f t="shared" si="695"/>
        <v>1.9396394631122284E-3</v>
      </c>
      <c r="AK472" s="5">
        <f t="shared" si="696"/>
        <v>1.3647446939454883E-3</v>
      </c>
      <c r="AL472" s="5">
        <f t="shared" si="697"/>
        <v>4.7672814501229531E-5</v>
      </c>
      <c r="AM472" s="5">
        <f t="shared" si="698"/>
        <v>1.9313977677649776E-2</v>
      </c>
      <c r="AN472" s="5">
        <f t="shared" si="699"/>
        <v>1.5142158499277468E-2</v>
      </c>
      <c r="AO472" s="5">
        <f t="shared" si="700"/>
        <v>5.9357261317167856E-3</v>
      </c>
      <c r="AP472" s="5">
        <f t="shared" si="701"/>
        <v>1.5512030957553248E-3</v>
      </c>
      <c r="AQ472" s="5">
        <f t="shared" si="702"/>
        <v>3.0403580676804454E-4</v>
      </c>
      <c r="AR472" s="5">
        <f t="shared" si="703"/>
        <v>1.365192048774625E-4</v>
      </c>
      <c r="AS472" s="5">
        <f t="shared" si="704"/>
        <v>2.8816777141545569E-4</v>
      </c>
      <c r="AT472" s="5">
        <f t="shared" si="705"/>
        <v>3.0413546781599837E-4</v>
      </c>
      <c r="AU472" s="5">
        <f t="shared" si="706"/>
        <v>2.1399196801065323E-4</v>
      </c>
      <c r="AV472" s="5">
        <f t="shared" si="707"/>
        <v>1.1292475036348824E-4</v>
      </c>
      <c r="AW472" s="5">
        <f t="shared" si="708"/>
        <v>2.1914724337815928E-6</v>
      </c>
      <c r="AX472" s="5">
        <f t="shared" si="709"/>
        <v>6.7947288802478337E-3</v>
      </c>
      <c r="AY472" s="5">
        <f t="shared" si="710"/>
        <v>5.3270674421143169E-3</v>
      </c>
      <c r="AZ472" s="5">
        <f t="shared" si="711"/>
        <v>2.088210437308819E-3</v>
      </c>
      <c r="BA472" s="5">
        <f t="shared" si="712"/>
        <v>5.4571899428337302E-4</v>
      </c>
      <c r="BB472" s="5">
        <f t="shared" si="713"/>
        <v>1.0696092287954142E-4</v>
      </c>
      <c r="BC472" s="5">
        <f t="shared" si="714"/>
        <v>1.6771472707512147E-5</v>
      </c>
      <c r="BD472" s="5">
        <f t="shared" si="715"/>
        <v>1.7838509437321813E-5</v>
      </c>
      <c r="BE472" s="5">
        <f t="shared" si="716"/>
        <v>3.7653922131619639E-5</v>
      </c>
      <c r="BF472" s="5">
        <f t="shared" si="717"/>
        <v>3.9740367794623888E-5</v>
      </c>
      <c r="BG472" s="5">
        <f t="shared" si="718"/>
        <v>2.7961617153392093E-5</v>
      </c>
      <c r="BH472" s="5">
        <f t="shared" si="719"/>
        <v>1.4755500714162502E-5</v>
      </c>
      <c r="BI472" s="5">
        <f t="shared" si="720"/>
        <v>6.2292477614940078E-6</v>
      </c>
      <c r="BJ472" s="8">
        <f t="shared" si="721"/>
        <v>0.6743534549196466</v>
      </c>
      <c r="BK472" s="8">
        <f t="shared" si="722"/>
        <v>0.19776434543121085</v>
      </c>
      <c r="BL472" s="8">
        <f t="shared" si="723"/>
        <v>0.12272521614737182</v>
      </c>
      <c r="BM472" s="8">
        <f t="shared" si="724"/>
        <v>0.54679811773257858</v>
      </c>
      <c r="BN472" s="8">
        <f t="shared" si="725"/>
        <v>0.44716215644072327</v>
      </c>
    </row>
    <row r="473" spans="1:66" x14ac:dyDescent="0.25">
      <c r="A473" t="s">
        <v>196</v>
      </c>
      <c r="B473" t="s">
        <v>304</v>
      </c>
      <c r="C473" t="s">
        <v>198</v>
      </c>
      <c r="D473" s="15">
        <v>44223</v>
      </c>
      <c r="E473">
        <f>VLOOKUP(A473,home!$A$2:$E$405,3,FALSE)</f>
        <v>1.5925925925925899</v>
      </c>
      <c r="F473">
        <f>VLOOKUP(B473,home!$B$2:$E$405,3,FALSE)</f>
        <v>0.77</v>
      </c>
      <c r="G473">
        <f>VLOOKUP(C473,away!$B$2:$E$405,4,FALSE)</f>
        <v>0.7</v>
      </c>
      <c r="H473">
        <f>VLOOKUP(A473,away!$A$2:$E$405,3,FALSE)</f>
        <v>1.55555555555556</v>
      </c>
      <c r="I473">
        <f>VLOOKUP(C473,away!$B$2:$E$405,3,FALSE)</f>
        <v>1.1200000000000001</v>
      </c>
      <c r="J473">
        <f>VLOOKUP(B473,home!$B$2:$E$405,4,FALSE)</f>
        <v>1.93</v>
      </c>
      <c r="K473" s="3">
        <f t="shared" si="670"/>
        <v>0.85840740740740595</v>
      </c>
      <c r="L473" s="3">
        <f t="shared" si="671"/>
        <v>3.3624888888888989</v>
      </c>
      <c r="M473" s="5">
        <f t="shared" si="672"/>
        <v>1.4685476066564158E-2</v>
      </c>
      <c r="N473" s="5">
        <f t="shared" si="673"/>
        <v>1.2606121436842851E-2</v>
      </c>
      <c r="O473" s="5">
        <f t="shared" si="674"/>
        <v>4.9379750101865842E-2</v>
      </c>
      <c r="P473" s="5">
        <f t="shared" si="675"/>
        <v>4.2387943263368248E-2</v>
      </c>
      <c r="Q473" s="5">
        <f t="shared" si="676"/>
        <v>5.4105940100315957E-3</v>
      </c>
      <c r="R473" s="5">
        <f t="shared" si="677"/>
        <v>8.3019430526817192E-2</v>
      </c>
      <c r="S473" s="5">
        <f t="shared" si="678"/>
        <v>3.0586984820147087E-2</v>
      </c>
      <c r="T473" s="5">
        <f t="shared" si="679"/>
        <v>1.8193062241020075E-2</v>
      </c>
      <c r="U473" s="5">
        <f t="shared" si="680"/>
        <v>7.12644941229644E-2</v>
      </c>
      <c r="V473" s="5">
        <f t="shared" si="681"/>
        <v>9.8095361648265333E-3</v>
      </c>
      <c r="W473" s="5">
        <f t="shared" si="682"/>
        <v>1.5481646588950877E-3</v>
      </c>
      <c r="X473" s="5">
        <f t="shared" si="683"/>
        <v>5.2056864637052055E-3</v>
      </c>
      <c r="Y473" s="5">
        <f t="shared" si="684"/>
        <v>8.7520314466240489E-3</v>
      </c>
      <c r="Z473" s="5">
        <f t="shared" si="685"/>
        <v>9.3050637569435546E-2</v>
      </c>
      <c r="AA473" s="5">
        <f t="shared" si="686"/>
        <v>7.9875356553585339E-2</v>
      </c>
      <c r="AB473" s="5">
        <f t="shared" si="687"/>
        <v>3.4282798867452662E-2</v>
      </c>
      <c r="AC473" s="5">
        <f t="shared" si="688"/>
        <v>1.7696313542625445E-3</v>
      </c>
      <c r="AD473" s="5">
        <f t="shared" si="689"/>
        <v>3.322390027704757E-4</v>
      </c>
      <c r="AE473" s="5">
        <f t="shared" si="690"/>
        <v>1.1171499552712527E-3</v>
      </c>
      <c r="AF473" s="5">
        <f t="shared" si="691"/>
        <v>1.878202155911159E-3</v>
      </c>
      <c r="AG473" s="5">
        <f t="shared" si="692"/>
        <v>2.1051446267794827E-3</v>
      </c>
      <c r="AH473" s="5">
        <f t="shared" si="693"/>
        <v>7.8220433732813746E-2</v>
      </c>
      <c r="AI473" s="5">
        <f t="shared" si="694"/>
        <v>6.7144999726867452E-2</v>
      </c>
      <c r="AJ473" s="5">
        <f t="shared" si="695"/>
        <v>2.8818882567955627E-2</v>
      </c>
      <c r="AK473" s="5">
        <f t="shared" si="696"/>
        <v>8.2461140898457599E-3</v>
      </c>
      <c r="AL473" s="5">
        <f t="shared" si="697"/>
        <v>2.043135220174254E-4</v>
      </c>
      <c r="AM473" s="5">
        <f t="shared" si="698"/>
        <v>5.7039284201565229E-5</v>
      </c>
      <c r="AN473" s="5">
        <f t="shared" si="699"/>
        <v>1.9179395935793923E-4</v>
      </c>
      <c r="AO473" s="5">
        <f t="shared" si="700"/>
        <v>3.2245252864853986E-4</v>
      </c>
      <c r="AP473" s="5">
        <f t="shared" si="701"/>
        <v>3.6141434825828154E-4</v>
      </c>
      <c r="AQ473" s="5">
        <f t="shared" si="702"/>
        <v>3.0381293257587366E-4</v>
      </c>
      <c r="AR473" s="5">
        <f t="shared" si="703"/>
        <v>5.2603067862131307E-2</v>
      </c>
      <c r="AS473" s="5">
        <f t="shared" si="704"/>
        <v>4.5154863105207978E-2</v>
      </c>
      <c r="AT473" s="5">
        <f t="shared" si="705"/>
        <v>1.9380634484988949E-2</v>
      </c>
      <c r="AU473" s="5">
        <f t="shared" si="706"/>
        <v>5.5454934007233107E-3</v>
      </c>
      <c r="AV473" s="5">
        <f t="shared" si="707"/>
        <v>1.1900731532274436E-3</v>
      </c>
      <c r="AW473" s="5">
        <f t="shared" si="708"/>
        <v>1.6381321131993967E-5</v>
      </c>
      <c r="AX473" s="5">
        <f t="shared" si="709"/>
        <v>8.1604906786399668E-6</v>
      </c>
      <c r="AY473" s="5">
        <f t="shared" si="710"/>
        <v>2.7439559234808319E-5</v>
      </c>
      <c r="AZ473" s="5">
        <f t="shared" si="711"/>
        <v>4.6132606521525879E-5</v>
      </c>
      <c r="BA473" s="5">
        <f t="shared" si="712"/>
        <v>5.1706792281371439E-5</v>
      </c>
      <c r="BB473" s="5">
        <f t="shared" si="713"/>
        <v>4.3465878631549439E-5</v>
      </c>
      <c r="BC473" s="5">
        <f t="shared" si="714"/>
        <v>2.9230706788875669E-5</v>
      </c>
      <c r="BD473" s="5">
        <f t="shared" si="715"/>
        <v>2.9479538534647558E-2</v>
      </c>
      <c r="BE473" s="5">
        <f t="shared" si="716"/>
        <v>2.530545424509353E-2</v>
      </c>
      <c r="BF473" s="5">
        <f t="shared" si="717"/>
        <v>1.0861194685898735E-2</v>
      </c>
      <c r="BG473" s="5">
        <f t="shared" si="718"/>
        <v>3.1077766572231431E-3</v>
      </c>
      <c r="BH473" s="5">
        <f t="shared" si="719"/>
        <v>6.6693462578204293E-4</v>
      </c>
      <c r="BI473" s="5">
        <f t="shared" si="720"/>
        <v>1.1450032460555845E-4</v>
      </c>
      <c r="BJ473" s="8">
        <f t="shared" si="721"/>
        <v>5.8591045085030206E-2</v>
      </c>
      <c r="BK473" s="8">
        <f t="shared" si="722"/>
        <v>9.9471324750420809E-2</v>
      </c>
      <c r="BL473" s="8">
        <f t="shared" si="723"/>
        <v>0.69366179136969763</v>
      </c>
      <c r="BM473" s="8">
        <f t="shared" si="724"/>
        <v>0.73727442513099151</v>
      </c>
      <c r="BN473" s="8">
        <f t="shared" si="725"/>
        <v>0.2074893154054899</v>
      </c>
    </row>
    <row r="474" spans="1:66" x14ac:dyDescent="0.25">
      <c r="A474" t="s">
        <v>196</v>
      </c>
      <c r="B474" t="s">
        <v>300</v>
      </c>
      <c r="C474" t="s">
        <v>204</v>
      </c>
      <c r="D474" s="15">
        <v>44223</v>
      </c>
      <c r="E474">
        <f>VLOOKUP(A474,home!$A$2:$E$405,3,FALSE)</f>
        <v>1.5925925925925899</v>
      </c>
      <c r="F474">
        <f>VLOOKUP(B474,home!$B$2:$E$405,3,FALSE)</f>
        <v>0.63</v>
      </c>
      <c r="G474">
        <f>VLOOKUP(C474,away!$B$2:$E$405,4,FALSE)</f>
        <v>1.1200000000000001</v>
      </c>
      <c r="H474">
        <f>VLOOKUP(A474,away!$A$2:$E$405,3,FALSE)</f>
        <v>1.55555555555556</v>
      </c>
      <c r="I474">
        <f>VLOOKUP(C474,away!$B$2:$E$405,3,FALSE)</f>
        <v>0.84</v>
      </c>
      <c r="J474">
        <f>VLOOKUP(B474,home!$B$2:$E$405,4,FALSE)</f>
        <v>1.07</v>
      </c>
      <c r="K474" s="3">
        <f t="shared" si="670"/>
        <v>1.1237333333333315</v>
      </c>
      <c r="L474" s="3">
        <f t="shared" si="671"/>
        <v>1.3981333333333374</v>
      </c>
      <c r="M474" s="5">
        <f t="shared" si="672"/>
        <v>8.0309555574933161E-2</v>
      </c>
      <c r="N474" s="5">
        <f t="shared" si="673"/>
        <v>9.0246524584738072E-2</v>
      </c>
      <c r="O474" s="5">
        <f t="shared" si="674"/>
        <v>0.11228346663450023</v>
      </c>
      <c r="P474" s="5">
        <f t="shared" si="675"/>
        <v>0.12617667423940884</v>
      </c>
      <c r="Q474" s="5">
        <f t="shared" si="676"/>
        <v>5.0706513946678085E-2</v>
      </c>
      <c r="R474" s="5">
        <f t="shared" si="677"/>
        <v>7.8493628741958199E-2</v>
      </c>
      <c r="S474" s="5">
        <f t="shared" si="678"/>
        <v>4.9559958986646252E-2</v>
      </c>
      <c r="T474" s="5">
        <f t="shared" si="679"/>
        <v>7.08944673659824E-2</v>
      </c>
      <c r="U474" s="5">
        <f t="shared" si="680"/>
        <v>8.8205907071629674E-2</v>
      </c>
      <c r="V474" s="5">
        <f t="shared" si="681"/>
        <v>8.6516767049551122E-3</v>
      </c>
      <c r="W474" s="5">
        <f t="shared" si="682"/>
        <v>1.8993533313004546E-2</v>
      </c>
      <c r="X474" s="5">
        <f t="shared" si="683"/>
        <v>2.6555492042688835E-2</v>
      </c>
      <c r="Y474" s="5">
        <f t="shared" si="684"/>
        <v>1.8564059303975734E-2</v>
      </c>
      <c r="Z474" s="5">
        <f t="shared" si="685"/>
        <v>3.6581519599474477E-2</v>
      </c>
      <c r="AA474" s="5">
        <f t="shared" si="686"/>
        <v>4.1107872957916049E-2</v>
      </c>
      <c r="AB474" s="5">
        <f t="shared" si="687"/>
        <v>2.3097143552621064E-2</v>
      </c>
      <c r="AC474" s="5">
        <f t="shared" si="688"/>
        <v>8.4955627743391981E-4</v>
      </c>
      <c r="AD474" s="5">
        <f t="shared" si="689"/>
        <v>5.3359166254000698E-3</v>
      </c>
      <c r="AE474" s="5">
        <f t="shared" si="690"/>
        <v>7.4603228978593738E-3</v>
      </c>
      <c r="AF474" s="5">
        <f t="shared" si="691"/>
        <v>5.2152630604635755E-3</v>
      </c>
      <c r="AG474" s="5">
        <f t="shared" si="692"/>
        <v>2.4305443756453861E-3</v>
      </c>
      <c r="AH474" s="5">
        <f t="shared" si="693"/>
        <v>1.2786460484003018E-2</v>
      </c>
      <c r="AI474" s="5">
        <f t="shared" si="694"/>
        <v>1.4368571861223632E-2</v>
      </c>
      <c r="AJ474" s="5">
        <f t="shared" si="695"/>
        <v>8.0732215764261726E-3</v>
      </c>
      <c r="AK474" s="5">
        <f t="shared" si="696"/>
        <v>3.0240493976053193E-3</v>
      </c>
      <c r="AL474" s="5">
        <f t="shared" si="697"/>
        <v>5.339050124156477E-5</v>
      </c>
      <c r="AM474" s="5">
        <f t="shared" si="698"/>
        <v>1.199229475169913E-3</v>
      </c>
      <c r="AN474" s="5">
        <f t="shared" si="699"/>
        <v>1.6766827035508993E-3</v>
      </c>
      <c r="AO474" s="5">
        <f t="shared" si="700"/>
        <v>1.1721129886289856E-3</v>
      </c>
      <c r="AP474" s="5">
        <f t="shared" si="701"/>
        <v>5.4625674661171447E-4</v>
      </c>
      <c r="AQ474" s="5">
        <f t="shared" si="702"/>
        <v>1.9093494149901514E-4</v>
      </c>
      <c r="AR474" s="5">
        <f t="shared" si="703"/>
        <v>3.5754353236068276E-3</v>
      </c>
      <c r="AS474" s="5">
        <f t="shared" si="704"/>
        <v>4.0178358543144386E-3</v>
      </c>
      <c r="AT474" s="5">
        <f t="shared" si="705"/>
        <v>2.2574880386774694E-3</v>
      </c>
      <c r="AU474" s="5">
        <f t="shared" si="706"/>
        <v>8.4560485288771934E-4</v>
      </c>
      <c r="AV474" s="5">
        <f t="shared" si="707"/>
        <v>2.3755859000458961E-4</v>
      </c>
      <c r="AW474" s="5">
        <f t="shared" si="708"/>
        <v>2.330093513505447E-6</v>
      </c>
      <c r="AX474" s="5">
        <f t="shared" si="709"/>
        <v>2.2460235592737765E-4</v>
      </c>
      <c r="AY474" s="5">
        <f t="shared" si="710"/>
        <v>3.1402404056726519E-4</v>
      </c>
      <c r="AZ474" s="5">
        <f t="shared" si="711"/>
        <v>2.1952373929255689E-4</v>
      </c>
      <c r="BA474" s="5">
        <f t="shared" si="712"/>
        <v>1.0230781912096699E-4</v>
      </c>
      <c r="BB474" s="5">
        <f t="shared" si="713"/>
        <v>3.5759993043415437E-5</v>
      </c>
      <c r="BC474" s="5">
        <f t="shared" si="714"/>
        <v>9.9994476547534762E-6</v>
      </c>
      <c r="BD474" s="5">
        <f t="shared" si="715"/>
        <v>8.3315588451869454E-4</v>
      </c>
      <c r="BE474" s="5">
        <f t="shared" si="716"/>
        <v>9.362450392964727E-4</v>
      </c>
      <c r="BF474" s="5">
        <f t="shared" si="717"/>
        <v>5.2604487941271066E-4</v>
      </c>
      <c r="BG474" s="5">
        <f t="shared" si="718"/>
        <v>1.9704472194179194E-4</v>
      </c>
      <c r="BH474" s="5">
        <f t="shared" si="719"/>
        <v>5.5356430550847345E-5</v>
      </c>
      <c r="BI474" s="5">
        <f t="shared" si="720"/>
        <v>1.2441173244867755E-5</v>
      </c>
      <c r="BJ474" s="8">
        <f t="shared" si="721"/>
        <v>0.30209407176750286</v>
      </c>
      <c r="BK474" s="8">
        <f t="shared" si="722"/>
        <v>0.26591483632518614</v>
      </c>
      <c r="BL474" s="8">
        <f t="shared" si="723"/>
        <v>0.39493453306633974</v>
      </c>
      <c r="BM474" s="8">
        <f t="shared" si="724"/>
        <v>0.46099690308923291</v>
      </c>
      <c r="BN474" s="8">
        <f t="shared" si="725"/>
        <v>0.5382163637222166</v>
      </c>
    </row>
    <row r="475" spans="1:66" x14ac:dyDescent="0.25">
      <c r="A475" t="s">
        <v>196</v>
      </c>
      <c r="B475" t="s">
        <v>305</v>
      </c>
      <c r="C475" t="s">
        <v>307</v>
      </c>
      <c r="D475" s="15">
        <v>44223</v>
      </c>
      <c r="E475">
        <f>VLOOKUP(A475,home!$A$2:$E$405,3,FALSE)</f>
        <v>1.5925925925925899</v>
      </c>
      <c r="F475">
        <f>VLOOKUP(B475,home!$B$2:$E$405,3,FALSE)</f>
        <v>0.94</v>
      </c>
      <c r="G475">
        <f>VLOOKUP(C475,away!$B$2:$E$405,4,FALSE)</f>
        <v>0.56000000000000005</v>
      </c>
      <c r="H475">
        <f>VLOOKUP(A475,away!$A$2:$E$405,3,FALSE)</f>
        <v>1.55555555555556</v>
      </c>
      <c r="I475">
        <f>VLOOKUP(C475,away!$B$2:$E$405,3,FALSE)</f>
        <v>1.33</v>
      </c>
      <c r="J475">
        <f>VLOOKUP(B475,home!$B$2:$E$405,4,FALSE)</f>
        <v>0.88</v>
      </c>
      <c r="K475" s="3">
        <f t="shared" si="670"/>
        <v>0.83834074074073939</v>
      </c>
      <c r="L475" s="3">
        <f t="shared" si="671"/>
        <v>1.8206222222222275</v>
      </c>
      <c r="M475" s="5">
        <f t="shared" si="672"/>
        <v>7.00207982670457E-2</v>
      </c>
      <c r="N475" s="5">
        <f t="shared" si="673"/>
        <v>5.8701287886452971E-2</v>
      </c>
      <c r="O475" s="5">
        <f t="shared" si="674"/>
        <v>0.12748142134272303</v>
      </c>
      <c r="P475" s="5">
        <f t="shared" si="675"/>
        <v>0.10687286919914073</v>
      </c>
      <c r="Q475" s="5">
        <f t="shared" si="676"/>
        <v>2.4605840584582185E-2</v>
      </c>
      <c r="R475" s="5">
        <f t="shared" si="677"/>
        <v>0.1160477543085183</v>
      </c>
      <c r="S475" s="5">
        <f t="shared" si="678"/>
        <v>4.0780062686860852E-2</v>
      </c>
      <c r="T475" s="5">
        <f t="shared" si="679"/>
        <v>4.479794016474789E-2</v>
      </c>
      <c r="U475" s="5">
        <f t="shared" si="680"/>
        <v>9.7287560308302559E-2</v>
      </c>
      <c r="V475" s="5">
        <f t="shared" si="681"/>
        <v>6.9158535960891698E-3</v>
      </c>
      <c r="W475" s="5">
        <f t="shared" si="682"/>
        <v>6.8760262074090608E-3</v>
      </c>
      <c r="X475" s="5">
        <f t="shared" si="683"/>
        <v>1.251864611379136E-2</v>
      </c>
      <c r="Y475" s="5">
        <f t="shared" si="684"/>
        <v>1.1395862653452242E-2</v>
      </c>
      <c r="Z475" s="5">
        <f t="shared" si="685"/>
        <v>7.0426373444357884E-2</v>
      </c>
      <c r="AA475" s="5">
        <f t="shared" si="686"/>
        <v>5.9041298081026927E-2</v>
      </c>
      <c r="AB475" s="5">
        <f t="shared" si="687"/>
        <v>2.474836278377145E-2</v>
      </c>
      <c r="AC475" s="5">
        <f t="shared" si="688"/>
        <v>6.5972997940233046E-4</v>
      </c>
      <c r="AD475" s="5">
        <f t="shared" si="689"/>
        <v>1.4411132260180115E-3</v>
      </c>
      <c r="AE475" s="5">
        <f t="shared" si="690"/>
        <v>2.6237227640267557E-3</v>
      </c>
      <c r="AF475" s="5">
        <f t="shared" si="691"/>
        <v>2.388403984568719E-3</v>
      </c>
      <c r="AG475" s="5">
        <f t="shared" si="692"/>
        <v>1.4494604566499746E-3</v>
      </c>
      <c r="AH475" s="5">
        <f t="shared" si="693"/>
        <v>3.2054955130829829E-2</v>
      </c>
      <c r="AI475" s="5">
        <f t="shared" si="694"/>
        <v>2.6872974828791047E-2</v>
      </c>
      <c r="AJ475" s="5">
        <f t="shared" si="695"/>
        <v>1.1264354811937964E-2</v>
      </c>
      <c r="AK475" s="5">
        <f t="shared" si="696"/>
        <v>3.1477891856688625E-3</v>
      </c>
      <c r="AL475" s="5">
        <f t="shared" si="697"/>
        <v>4.0277881738232274E-5</v>
      </c>
      <c r="AM475" s="5">
        <f t="shared" si="698"/>
        <v>2.4162878587824342E-4</v>
      </c>
      <c r="AN475" s="5">
        <f t="shared" si="699"/>
        <v>4.3991473709850633E-4</v>
      </c>
      <c r="AO475" s="5">
        <f t="shared" si="700"/>
        <v>4.0045927312229494E-4</v>
      </c>
      <c r="AP475" s="5">
        <f t="shared" si="701"/>
        <v>2.4302835058047018E-4</v>
      </c>
      <c r="AQ475" s="5">
        <f t="shared" si="702"/>
        <v>1.1061570392420455E-4</v>
      </c>
      <c r="AR475" s="5">
        <f t="shared" si="703"/>
        <v>1.1671992728705047E-2</v>
      </c>
      <c r="AS475" s="5">
        <f t="shared" si="704"/>
        <v>9.7851070301031139E-3</v>
      </c>
      <c r="AT475" s="5">
        <f t="shared" si="705"/>
        <v>4.1016269379220297E-3</v>
      </c>
      <c r="AU475" s="5">
        <f t="shared" si="706"/>
        <v>1.1461869884599088E-3</v>
      </c>
      <c r="AV475" s="5">
        <f t="shared" si="707"/>
        <v>2.4022381223321918E-4</v>
      </c>
      <c r="AW475" s="5">
        <f t="shared" si="708"/>
        <v>1.707672296884164E-6</v>
      </c>
      <c r="AX475" s="5">
        <f t="shared" si="709"/>
        <v>3.3761209222908669E-5</v>
      </c>
      <c r="AY475" s="5">
        <f t="shared" si="710"/>
        <v>6.1466407760321545E-5</v>
      </c>
      <c r="AZ475" s="5">
        <f t="shared" si="711"/>
        <v>5.5953553944307109E-5</v>
      </c>
      <c r="BA475" s="5">
        <f t="shared" si="712"/>
        <v>3.3956761241105231E-5</v>
      </c>
      <c r="BB475" s="5">
        <f t="shared" si="713"/>
        <v>1.5455608527562653E-5</v>
      </c>
      <c r="BC475" s="5">
        <f t="shared" si="714"/>
        <v>5.6277648686495885E-6</v>
      </c>
      <c r="BD475" s="5">
        <f t="shared" si="715"/>
        <v>3.5417148899161061E-3</v>
      </c>
      <c r="BE475" s="5">
        <f t="shared" si="716"/>
        <v>2.9691638843047747E-3</v>
      </c>
      <c r="BF475" s="5">
        <f t="shared" si="717"/>
        <v>1.2445855250743578E-3</v>
      </c>
      <c r="BG475" s="5">
        <f t="shared" si="718"/>
        <v>3.4779558366867982E-4</v>
      </c>
      <c r="BH475" s="5">
        <f t="shared" si="719"/>
        <v>7.2892801809789685E-5</v>
      </c>
      <c r="BI475" s="5">
        <f t="shared" si="720"/>
        <v>1.2221801092777406E-5</v>
      </c>
      <c r="BJ475" s="8">
        <f t="shared" si="721"/>
        <v>0.16844017219786772</v>
      </c>
      <c r="BK475" s="8">
        <f t="shared" si="722"/>
        <v>0.22535105801803734</v>
      </c>
      <c r="BL475" s="8">
        <f t="shared" si="723"/>
        <v>0.53307998276485968</v>
      </c>
      <c r="BM475" s="8">
        <f t="shared" si="724"/>
        <v>0.49350785610119652</v>
      </c>
      <c r="BN475" s="8">
        <f t="shared" si="725"/>
        <v>0.50372997158846289</v>
      </c>
    </row>
    <row r="476" spans="1:66" x14ac:dyDescent="0.25">
      <c r="A476" t="s">
        <v>213</v>
      </c>
      <c r="B476" t="s">
        <v>217</v>
      </c>
      <c r="C476" t="s">
        <v>223</v>
      </c>
      <c r="D476" s="15">
        <v>44223</v>
      </c>
      <c r="E476">
        <f>VLOOKUP(A476,home!$A$2:$E$405,3,FALSE)</f>
        <v>1.29285714285714</v>
      </c>
      <c r="F476">
        <f>VLOOKUP(B476,home!$B$2:$E$405,3,FALSE)</f>
        <v>0.9</v>
      </c>
      <c r="G476">
        <f>VLOOKUP(C476,away!$B$2:$E$405,4,FALSE)</f>
        <v>0.77</v>
      </c>
      <c r="H476">
        <f>VLOOKUP(A476,away!$A$2:$E$405,3,FALSE)</f>
        <v>1.1785714285714299</v>
      </c>
      <c r="I476">
        <f>VLOOKUP(C476,away!$B$2:$E$405,3,FALSE)</f>
        <v>0.56000000000000005</v>
      </c>
      <c r="J476">
        <f>VLOOKUP(B476,home!$B$2:$E$405,4,FALSE)</f>
        <v>0.92</v>
      </c>
      <c r="K476" s="3">
        <f t="shared" si="670"/>
        <v>0.89594999999999803</v>
      </c>
      <c r="L476" s="3">
        <f t="shared" si="671"/>
        <v>0.60720000000000074</v>
      </c>
      <c r="M476" s="5">
        <f t="shared" si="672"/>
        <v>0.22242840598702962</v>
      </c>
      <c r="N476" s="5">
        <f t="shared" si="673"/>
        <v>0.19928473034407873</v>
      </c>
      <c r="O476" s="5">
        <f t="shared" si="674"/>
        <v>0.13505852811532457</v>
      </c>
      <c r="P476" s="5">
        <f t="shared" si="675"/>
        <v>0.12100568826492476</v>
      </c>
      <c r="Q476" s="5">
        <f t="shared" si="676"/>
        <v>8.9274577075888484E-2</v>
      </c>
      <c r="R476" s="5">
        <f t="shared" si="677"/>
        <v>4.1003769135812579E-2</v>
      </c>
      <c r="S476" s="5">
        <f t="shared" si="678"/>
        <v>1.6457404043665608E-2</v>
      </c>
      <c r="T476" s="5">
        <f t="shared" si="679"/>
        <v>5.4207523200479557E-2</v>
      </c>
      <c r="U476" s="5">
        <f t="shared" si="680"/>
        <v>3.6737326957231191E-2</v>
      </c>
      <c r="V476" s="5">
        <f t="shared" si="681"/>
        <v>9.9479675245048391E-4</v>
      </c>
      <c r="W476" s="5">
        <f t="shared" si="682"/>
        <v>2.6661852443714041E-2</v>
      </c>
      <c r="X476" s="5">
        <f t="shared" si="683"/>
        <v>1.6189076803823185E-2</v>
      </c>
      <c r="Y476" s="5">
        <f t="shared" si="684"/>
        <v>4.915003717640724E-3</v>
      </c>
      <c r="Z476" s="5">
        <f t="shared" si="685"/>
        <v>8.2991628730884771E-3</v>
      </c>
      <c r="AA476" s="5">
        <f t="shared" si="686"/>
        <v>7.4356349761436034E-3</v>
      </c>
      <c r="AB476" s="5">
        <f t="shared" si="687"/>
        <v>3.3309785784379235E-3</v>
      </c>
      <c r="AC476" s="5">
        <f t="shared" si="688"/>
        <v>3.3824385306086468E-5</v>
      </c>
      <c r="AD476" s="5">
        <f t="shared" si="689"/>
        <v>5.9719216742363836E-3</v>
      </c>
      <c r="AE476" s="5">
        <f t="shared" si="690"/>
        <v>3.6261508405963368E-3</v>
      </c>
      <c r="AF476" s="5">
        <f t="shared" si="691"/>
        <v>1.100899395205049E-3</v>
      </c>
      <c r="AG476" s="5">
        <f t="shared" si="692"/>
        <v>2.2282203758950219E-4</v>
      </c>
      <c r="AH476" s="5">
        <f t="shared" si="693"/>
        <v>1.2598129241348319E-3</v>
      </c>
      <c r="AI476" s="5">
        <f t="shared" si="694"/>
        <v>1.1287293893786001E-3</v>
      </c>
      <c r="AJ476" s="5">
        <f t="shared" si="695"/>
        <v>5.0564254820687729E-4</v>
      </c>
      <c r="AK476" s="5">
        <f t="shared" si="696"/>
        <v>1.510101470219836E-4</v>
      </c>
      <c r="AL476" s="5">
        <f t="shared" si="697"/>
        <v>7.3604682026803249E-7</v>
      </c>
      <c r="AM476" s="5">
        <f t="shared" si="698"/>
        <v>1.0701086448064157E-3</v>
      </c>
      <c r="AN476" s="5">
        <f t="shared" si="699"/>
        <v>6.497699691264564E-4</v>
      </c>
      <c r="AO476" s="5">
        <f t="shared" si="700"/>
        <v>1.9727016262679234E-4</v>
      </c>
      <c r="AP476" s="5">
        <f t="shared" si="701"/>
        <v>3.9927480915662822E-5</v>
      </c>
      <c r="AQ476" s="5">
        <f t="shared" si="702"/>
        <v>6.0609916029976226E-6</v>
      </c>
      <c r="AR476" s="5">
        <f t="shared" si="703"/>
        <v>1.5299168150693425E-4</v>
      </c>
      <c r="AS476" s="5">
        <f t="shared" si="704"/>
        <v>1.3707289704613742E-4</v>
      </c>
      <c r="AT476" s="5">
        <f t="shared" si="705"/>
        <v>6.1405231054243283E-5</v>
      </c>
      <c r="AU476" s="5">
        <f t="shared" si="706"/>
        <v>1.8338672254349718E-5</v>
      </c>
      <c r="AV476" s="5">
        <f t="shared" si="707"/>
        <v>4.1076333515711474E-6</v>
      </c>
      <c r="AW476" s="5">
        <f t="shared" si="708"/>
        <v>1.1122911373376206E-8</v>
      </c>
      <c r="AX476" s="5">
        <f t="shared" si="709"/>
        <v>1.597939733857176E-4</v>
      </c>
      <c r="AY476" s="5">
        <f t="shared" si="710"/>
        <v>9.7026900639807852E-5</v>
      </c>
      <c r="AZ476" s="5">
        <f t="shared" si="711"/>
        <v>2.9457367034245691E-5</v>
      </c>
      <c r="BA476" s="5">
        <f t="shared" si="712"/>
        <v>5.962171087731336E-6</v>
      </c>
      <c r="BB476" s="5">
        <f t="shared" si="713"/>
        <v>9.0505757111761768E-7</v>
      </c>
      <c r="BC476" s="5">
        <f t="shared" si="714"/>
        <v>1.0991019143652368E-7</v>
      </c>
      <c r="BD476" s="5">
        <f t="shared" si="715"/>
        <v>1.5482758168501757E-5</v>
      </c>
      <c r="BE476" s="5">
        <f t="shared" si="716"/>
        <v>1.3871777181069119E-5</v>
      </c>
      <c r="BF476" s="5">
        <f t="shared" si="717"/>
        <v>6.2142093826894256E-6</v>
      </c>
      <c r="BG476" s="5">
        <f t="shared" si="718"/>
        <v>1.855873632140193E-6</v>
      </c>
      <c r="BH476" s="5">
        <f t="shared" si="719"/>
        <v>4.1569249517900049E-7</v>
      </c>
      <c r="BI476" s="5">
        <f t="shared" si="720"/>
        <v>7.4487938211124946E-8</v>
      </c>
      <c r="BJ476" s="8">
        <f t="shared" si="721"/>
        <v>0.40371095016224023</v>
      </c>
      <c r="BK476" s="8">
        <f t="shared" si="722"/>
        <v>0.3610178823808366</v>
      </c>
      <c r="BL476" s="8">
        <f t="shared" si="723"/>
        <v>0.22702326368570316</v>
      </c>
      <c r="BM476" s="8">
        <f t="shared" si="724"/>
        <v>0.19189854440108153</v>
      </c>
      <c r="BN476" s="8">
        <f t="shared" si="725"/>
        <v>0.80805569892305873</v>
      </c>
    </row>
    <row r="477" spans="1:66" x14ac:dyDescent="0.25">
      <c r="A477" t="s">
        <v>213</v>
      </c>
      <c r="B477" t="s">
        <v>220</v>
      </c>
      <c r="C477" t="s">
        <v>314</v>
      </c>
      <c r="D477" s="15">
        <v>44223</v>
      </c>
      <c r="E477">
        <f>VLOOKUP(A477,home!$A$2:$E$405,3,FALSE)</f>
        <v>1.29285714285714</v>
      </c>
      <c r="F477">
        <f>VLOOKUP(B477,home!$B$2:$E$405,3,FALSE)</f>
        <v>0.64</v>
      </c>
      <c r="G477">
        <f>VLOOKUP(C477,away!$B$2:$E$405,4,FALSE)</f>
        <v>1.05</v>
      </c>
      <c r="H477">
        <f>VLOOKUP(A477,away!$A$2:$E$405,3,FALSE)</f>
        <v>1.1785714285714299</v>
      </c>
      <c r="I477">
        <f>VLOOKUP(C477,away!$B$2:$E$405,3,FALSE)</f>
        <v>0.63</v>
      </c>
      <c r="J477">
        <f>VLOOKUP(B477,home!$B$2:$E$405,4,FALSE)</f>
        <v>1.63</v>
      </c>
      <c r="K477" s="3">
        <f t="shared" si="670"/>
        <v>0.86879999999999813</v>
      </c>
      <c r="L477" s="3">
        <f t="shared" si="671"/>
        <v>1.2102750000000013</v>
      </c>
      <c r="M477" s="5">
        <f t="shared" si="672"/>
        <v>0.12504582610805581</v>
      </c>
      <c r="N477" s="5">
        <f t="shared" si="673"/>
        <v>0.10863981372267864</v>
      </c>
      <c r="O477" s="5">
        <f t="shared" si="674"/>
        <v>0.15133983719292743</v>
      </c>
      <c r="P477" s="5">
        <f t="shared" si="675"/>
        <v>0.13148405055321505</v>
      </c>
      <c r="Q477" s="5">
        <f t="shared" si="676"/>
        <v>4.7193135081131501E-2</v>
      </c>
      <c r="R477" s="5">
        <f t="shared" si="677"/>
        <v>9.1581410729335247E-2</v>
      </c>
      <c r="S477" s="5">
        <f t="shared" si="678"/>
        <v>3.4563439836331068E-2</v>
      </c>
      <c r="T477" s="5">
        <f t="shared" si="679"/>
        <v>5.7116671560316495E-2</v>
      </c>
      <c r="U477" s="5">
        <f t="shared" si="680"/>
        <v>7.9565929641646285E-2</v>
      </c>
      <c r="V477" s="5">
        <f t="shared" si="681"/>
        <v>4.0381116553454477E-3</v>
      </c>
      <c r="W477" s="5">
        <f t="shared" si="682"/>
        <v>1.3667131919495654E-2</v>
      </c>
      <c r="X477" s="5">
        <f t="shared" si="683"/>
        <v>1.6540988083867621E-2</v>
      </c>
      <c r="Y477" s="5">
        <f t="shared" si="684"/>
        <v>1.0009572176601457E-2</v>
      </c>
      <c r="Z477" s="5">
        <f t="shared" si="685"/>
        <v>3.694623062348211E-2</v>
      </c>
      <c r="AA477" s="5">
        <f t="shared" si="686"/>
        <v>3.2098885165681185E-2</v>
      </c>
      <c r="AB477" s="5">
        <f t="shared" si="687"/>
        <v>1.3943755715971878E-2</v>
      </c>
      <c r="AC477" s="5">
        <f t="shared" si="688"/>
        <v>2.6537634919345513E-4</v>
      </c>
      <c r="AD477" s="5">
        <f t="shared" si="689"/>
        <v>2.968501052914449E-3</v>
      </c>
      <c r="AE477" s="5">
        <f t="shared" si="690"/>
        <v>3.5927026118160389E-3</v>
      </c>
      <c r="AF477" s="5">
        <f t="shared" si="691"/>
        <v>2.1740790767578312E-3</v>
      </c>
      <c r="AG477" s="5">
        <f t="shared" si="692"/>
        <v>8.7707785154102907E-4</v>
      </c>
      <c r="AH477" s="5">
        <f t="shared" si="693"/>
        <v>1.117877481695872E-2</v>
      </c>
      <c r="AI477" s="5">
        <f t="shared" si="694"/>
        <v>9.7121195609737136E-3</v>
      </c>
      <c r="AJ477" s="5">
        <f t="shared" si="695"/>
        <v>4.2189447372869724E-3</v>
      </c>
      <c r="AK477" s="5">
        <f t="shared" si="696"/>
        <v>1.2218063959183046E-3</v>
      </c>
      <c r="AL477" s="5">
        <f t="shared" si="697"/>
        <v>1.1161590402170801E-5</v>
      </c>
      <c r="AM477" s="5">
        <f t="shared" si="698"/>
        <v>5.1580674295441376E-4</v>
      </c>
      <c r="AN477" s="5">
        <f t="shared" si="699"/>
        <v>6.2426800582915376E-4</v>
      </c>
      <c r="AO477" s="5">
        <f t="shared" si="700"/>
        <v>3.7776798037744008E-4</v>
      </c>
      <c r="AP477" s="5">
        <f t="shared" si="701"/>
        <v>1.5240104748376893E-4</v>
      </c>
      <c r="AQ477" s="5">
        <f t="shared" si="702"/>
        <v>4.6111794435854679E-5</v>
      </c>
      <c r="AR477" s="5">
        <f t="shared" si="703"/>
        <v>2.705878338318942E-3</v>
      </c>
      <c r="AS477" s="5">
        <f t="shared" si="704"/>
        <v>2.3508671003314914E-3</v>
      </c>
      <c r="AT477" s="5">
        <f t="shared" si="705"/>
        <v>1.0212166683839978E-3</v>
      </c>
      <c r="AU477" s="5">
        <f t="shared" si="706"/>
        <v>2.9574434716400514E-4</v>
      </c>
      <c r="AV477" s="5">
        <f t="shared" si="707"/>
        <v>6.4235672204021759E-5</v>
      </c>
      <c r="AW477" s="5">
        <f t="shared" si="708"/>
        <v>3.2600739761889243E-7</v>
      </c>
      <c r="AX477" s="5">
        <f t="shared" si="709"/>
        <v>7.4688816379798927E-5</v>
      </c>
      <c r="AY477" s="5">
        <f t="shared" si="710"/>
        <v>9.0394007244061256E-5</v>
      </c>
      <c r="AZ477" s="5">
        <f t="shared" si="711"/>
        <v>5.4700803558653192E-5</v>
      </c>
      <c r="BA477" s="5">
        <f t="shared" si="712"/>
        <v>2.2067671675649687E-5</v>
      </c>
      <c r="BB477" s="5">
        <f t="shared" si="713"/>
        <v>6.6769878343117415E-6</v>
      </c>
      <c r="BC477" s="5">
        <f t="shared" si="714"/>
        <v>1.6161982902343281E-6</v>
      </c>
      <c r="BD477" s="5">
        <f t="shared" si="715"/>
        <v>5.4580948431816052E-4</v>
      </c>
      <c r="BE477" s="5">
        <f t="shared" si="716"/>
        <v>4.7419927997561682E-4</v>
      </c>
      <c r="BF477" s="5">
        <f t="shared" si="717"/>
        <v>2.0599216722140749E-4</v>
      </c>
      <c r="BG477" s="5">
        <f t="shared" si="718"/>
        <v>5.9655331627319488E-5</v>
      </c>
      <c r="BH477" s="5">
        <f t="shared" si="719"/>
        <v>1.295713802945376E-5</v>
      </c>
      <c r="BI477" s="5">
        <f t="shared" si="720"/>
        <v>2.2514323039978816E-6</v>
      </c>
      <c r="BJ477" s="8">
        <f t="shared" si="721"/>
        <v>0.26474617319318405</v>
      </c>
      <c r="BK477" s="8">
        <f t="shared" si="722"/>
        <v>0.29549836009978708</v>
      </c>
      <c r="BL477" s="8">
        <f t="shared" si="723"/>
        <v>0.40260027091657813</v>
      </c>
      <c r="BM477" s="8">
        <f t="shared" si="724"/>
        <v>0.3444168934458412</v>
      </c>
      <c r="BN477" s="8">
        <f t="shared" si="725"/>
        <v>0.65528407338734374</v>
      </c>
    </row>
    <row r="478" spans="1:66" x14ac:dyDescent="0.25">
      <c r="A478" t="s">
        <v>213</v>
      </c>
      <c r="B478" t="s">
        <v>222</v>
      </c>
      <c r="C478" t="s">
        <v>221</v>
      </c>
      <c r="D478" s="15">
        <v>44223</v>
      </c>
      <c r="E478">
        <f>VLOOKUP(A478,home!$A$2:$E$405,3,FALSE)</f>
        <v>1.29285714285714</v>
      </c>
      <c r="F478">
        <f>VLOOKUP(B478,home!$B$2:$E$405,3,FALSE)</f>
        <v>0.32</v>
      </c>
      <c r="G478">
        <f>VLOOKUP(C478,away!$B$2:$E$405,4,FALSE)</f>
        <v>0.77</v>
      </c>
      <c r="H478">
        <f>VLOOKUP(A478,away!$A$2:$E$405,3,FALSE)</f>
        <v>1.1785714285714299</v>
      </c>
      <c r="I478">
        <f>VLOOKUP(C478,away!$B$2:$E$405,3,FALSE)</f>
        <v>0.77</v>
      </c>
      <c r="J478">
        <f>VLOOKUP(B478,home!$B$2:$E$405,4,FALSE)</f>
        <v>0.78</v>
      </c>
      <c r="K478" s="3">
        <f t="shared" si="670"/>
        <v>0.31855999999999929</v>
      </c>
      <c r="L478" s="3">
        <f t="shared" si="671"/>
        <v>0.70785000000000087</v>
      </c>
      <c r="M478" s="5">
        <f t="shared" si="672"/>
        <v>0.35829091888378373</v>
      </c>
      <c r="N478" s="5">
        <f t="shared" si="673"/>
        <v>0.11413715511961788</v>
      </c>
      <c r="O478" s="5">
        <f t="shared" si="674"/>
        <v>0.25361622693188662</v>
      </c>
      <c r="P478" s="5">
        <f t="shared" si="675"/>
        <v>8.0791985251421602E-2</v>
      </c>
      <c r="Q478" s="5">
        <f t="shared" si="676"/>
        <v>1.8179766067452689E-2</v>
      </c>
      <c r="R478" s="5">
        <f t="shared" si="677"/>
        <v>8.9761123116868069E-2</v>
      </c>
      <c r="S478" s="5">
        <f t="shared" si="678"/>
        <v>4.5545006423838184E-3</v>
      </c>
      <c r="T478" s="5">
        <f t="shared" si="679"/>
        <v>1.2868547410846401E-2</v>
      </c>
      <c r="U478" s="5">
        <f t="shared" si="680"/>
        <v>2.8594303380109425E-2</v>
      </c>
      <c r="V478" s="5">
        <f t="shared" si="681"/>
        <v>1.14111847642762E-4</v>
      </c>
      <c r="W478" s="5">
        <f t="shared" si="682"/>
        <v>1.9304487594825721E-3</v>
      </c>
      <c r="X478" s="5">
        <f t="shared" si="683"/>
        <v>1.3664681543997402E-3</v>
      </c>
      <c r="Y478" s="5">
        <f t="shared" si="684"/>
        <v>4.8362724154592859E-4</v>
      </c>
      <c r="Z478" s="5">
        <f t="shared" si="685"/>
        <v>2.1179136999425047E-2</v>
      </c>
      <c r="AA478" s="5">
        <f t="shared" si="686"/>
        <v>6.746825882536828E-3</v>
      </c>
      <c r="AB478" s="5">
        <f t="shared" si="687"/>
        <v>1.0746344265704633E-3</v>
      </c>
      <c r="AC478" s="5">
        <f t="shared" si="688"/>
        <v>1.6082117606567258E-6</v>
      </c>
      <c r="AD478" s="5">
        <f t="shared" si="689"/>
        <v>1.5374093920519168E-4</v>
      </c>
      <c r="AE478" s="5">
        <f t="shared" si="690"/>
        <v>1.0882552381639505E-4</v>
      </c>
      <c r="AF478" s="5">
        <f t="shared" si="691"/>
        <v>3.8516073516717665E-5</v>
      </c>
      <c r="AG478" s="5">
        <f t="shared" si="692"/>
        <v>9.087867546269545E-6</v>
      </c>
      <c r="AH478" s="5">
        <f t="shared" si="693"/>
        <v>3.7479130312607586E-3</v>
      </c>
      <c r="AI478" s="5">
        <f t="shared" si="694"/>
        <v>1.1939351752384246E-3</v>
      </c>
      <c r="AJ478" s="5">
        <f t="shared" si="695"/>
        <v>1.9016999471197578E-4</v>
      </c>
      <c r="AK478" s="5">
        <f t="shared" si="696"/>
        <v>2.0193517838482291E-5</v>
      </c>
      <c r="AL478" s="5">
        <f t="shared" si="697"/>
        <v>1.4505600225975672E-8</v>
      </c>
      <c r="AM478" s="5">
        <f t="shared" si="698"/>
        <v>9.7951427186411554E-6</v>
      </c>
      <c r="AN478" s="5">
        <f t="shared" si="699"/>
        <v>6.9334917733901496E-6</v>
      </c>
      <c r="AO478" s="5">
        <f t="shared" si="700"/>
        <v>2.4539360758971117E-6</v>
      </c>
      <c r="AP478" s="5">
        <f t="shared" si="701"/>
        <v>5.7900621710792426E-7</v>
      </c>
      <c r="AQ478" s="5">
        <f t="shared" si="702"/>
        <v>1.0246238769496113E-7</v>
      </c>
      <c r="AR478" s="5">
        <f t="shared" si="703"/>
        <v>5.3059204783558649E-4</v>
      </c>
      <c r="AS478" s="5">
        <f t="shared" si="704"/>
        <v>1.6902540275850404E-4</v>
      </c>
      <c r="AT478" s="5">
        <f t="shared" si="705"/>
        <v>2.6922366151374456E-5</v>
      </c>
      <c r="AU478" s="5">
        <f t="shared" si="706"/>
        <v>2.8587963203939426E-6</v>
      </c>
      <c r="AV478" s="5">
        <f t="shared" si="707"/>
        <v>2.2767453895617303E-7</v>
      </c>
      <c r="AW478" s="5">
        <f t="shared" si="708"/>
        <v>9.0858525057040415E-11</v>
      </c>
      <c r="AX478" s="5">
        <f t="shared" si="709"/>
        <v>5.2005677740838605E-7</v>
      </c>
      <c r="AY478" s="5">
        <f t="shared" si="710"/>
        <v>3.6812218988852649E-7</v>
      </c>
      <c r="AZ478" s="5">
        <f t="shared" si="711"/>
        <v>1.3028764605629687E-7</v>
      </c>
      <c r="BA478" s="5">
        <f t="shared" si="712"/>
        <v>3.0741370086983292E-8</v>
      </c>
      <c r="BB478" s="5">
        <f t="shared" si="713"/>
        <v>5.4400697040177859E-9</v>
      </c>
      <c r="BC478" s="5">
        <f t="shared" si="714"/>
        <v>7.7015066799779915E-10</v>
      </c>
      <c r="BD478" s="5">
        <f t="shared" si="715"/>
        <v>6.2596596843403362E-5</v>
      </c>
      <c r="BE478" s="5">
        <f t="shared" si="716"/>
        <v>1.9940771890434527E-5</v>
      </c>
      <c r="BF478" s="5">
        <f t="shared" si="717"/>
        <v>3.1761661467084037E-6</v>
      </c>
      <c r="BG478" s="5">
        <f t="shared" si="718"/>
        <v>3.3726649589847558E-7</v>
      </c>
      <c r="BH478" s="5">
        <f t="shared" si="719"/>
        <v>2.6859903733354534E-8</v>
      </c>
      <c r="BI478" s="5">
        <f t="shared" si="720"/>
        <v>1.711298186659481E-9</v>
      </c>
      <c r="BJ478" s="8">
        <f t="shared" si="721"/>
        <v>0.14929710261480633</v>
      </c>
      <c r="BK478" s="8">
        <f t="shared" si="722"/>
        <v>0.4437535074647827</v>
      </c>
      <c r="BL478" s="8">
        <f t="shared" si="723"/>
        <v>0.38576103111720422</v>
      </c>
      <c r="BM478" s="8">
        <f t="shared" si="724"/>
        <v>8.5213234793856354E-2</v>
      </c>
      <c r="BN478" s="8">
        <f t="shared" si="725"/>
        <v>0.91477717537103054</v>
      </c>
    </row>
    <row r="479" spans="1:66" x14ac:dyDescent="0.25">
      <c r="A479" t="s">
        <v>213</v>
      </c>
      <c r="B479" t="s">
        <v>214</v>
      </c>
      <c r="C479" t="s">
        <v>216</v>
      </c>
      <c r="D479" s="15">
        <v>44223</v>
      </c>
      <c r="E479">
        <f>VLOOKUP(A479,home!$A$2:$E$405,3,FALSE)</f>
        <v>1.29285714285714</v>
      </c>
      <c r="F479">
        <f>VLOOKUP(B479,home!$B$2:$E$405,3,FALSE)</f>
        <v>1.62</v>
      </c>
      <c r="G479">
        <f>VLOOKUP(C479,away!$B$2:$E$405,4,FALSE)</f>
        <v>1.9</v>
      </c>
      <c r="H479">
        <f>VLOOKUP(A479,away!$A$2:$E$405,3,FALSE)</f>
        <v>1.1785714285714299</v>
      </c>
      <c r="I479">
        <f>VLOOKUP(C479,away!$B$2:$E$405,3,FALSE)</f>
        <v>0.84</v>
      </c>
      <c r="J479">
        <f>VLOOKUP(B479,home!$B$2:$E$405,4,FALSE)</f>
        <v>0.54</v>
      </c>
      <c r="K479" s="3">
        <f t="shared" si="670"/>
        <v>3.9794142857142769</v>
      </c>
      <c r="L479" s="3">
        <f t="shared" si="671"/>
        <v>0.53460000000000063</v>
      </c>
      <c r="M479" s="5">
        <f t="shared" si="672"/>
        <v>1.0954397713071761E-2</v>
      </c>
      <c r="N479" s="5">
        <f t="shared" si="673"/>
        <v>4.3592086750793561E-2</v>
      </c>
      <c r="O479" s="5">
        <f t="shared" si="674"/>
        <v>5.8562210174081704E-3</v>
      </c>
      <c r="P479" s="5">
        <f t="shared" si="675"/>
        <v>2.3304329576974266E-2</v>
      </c>
      <c r="Q479" s="5">
        <f t="shared" si="676"/>
        <v>8.6735486380101978E-2</v>
      </c>
      <c r="R479" s="5">
        <f t="shared" si="677"/>
        <v>1.5653678779532054E-3</v>
      </c>
      <c r="S479" s="5">
        <f t="shared" si="678"/>
        <v>1.239437783932594E-2</v>
      </c>
      <c r="T479" s="5">
        <f t="shared" si="679"/>
        <v>4.6368791018802577E-2</v>
      </c>
      <c r="U479" s="5">
        <f t="shared" si="680"/>
        <v>6.2292472959252282E-3</v>
      </c>
      <c r="V479" s="5">
        <f t="shared" si="681"/>
        <v>2.9297484356394375E-3</v>
      </c>
      <c r="W479" s="5">
        <f t="shared" si="682"/>
        <v>0.11505214452645132</v>
      </c>
      <c r="X479" s="5">
        <f t="shared" si="683"/>
        <v>6.1506876463840947E-2</v>
      </c>
      <c r="Y479" s="5">
        <f t="shared" si="684"/>
        <v>1.6440788078784702E-2</v>
      </c>
      <c r="Z479" s="5">
        <f t="shared" si="685"/>
        <v>2.7894855585126156E-4</v>
      </c>
      <c r="AA479" s="5">
        <f t="shared" si="686"/>
        <v>1.110051868133877E-3</v>
      </c>
      <c r="AB479" s="5">
        <f t="shared" si="687"/>
        <v>2.2086781309678854E-3</v>
      </c>
      <c r="AC479" s="5">
        <f t="shared" si="688"/>
        <v>3.8954573833103947E-4</v>
      </c>
      <c r="AD479" s="5">
        <f t="shared" si="689"/>
        <v>0.11446003688265602</v>
      </c>
      <c r="AE479" s="5">
        <f t="shared" si="690"/>
        <v>6.1190335717467979E-2</v>
      </c>
      <c r="AF479" s="5">
        <f t="shared" si="691"/>
        <v>1.6356176737279206E-2</v>
      </c>
      <c r="AG479" s="5">
        <f t="shared" si="692"/>
        <v>2.9146706945831582E-3</v>
      </c>
      <c r="AH479" s="5">
        <f t="shared" si="693"/>
        <v>3.7281474489521138E-5</v>
      </c>
      <c r="AI479" s="5">
        <f t="shared" si="694"/>
        <v>1.4835843217609278E-4</v>
      </c>
      <c r="AJ479" s="5">
        <f t="shared" si="695"/>
        <v>2.9518983220385813E-4</v>
      </c>
      <c r="AK479" s="5">
        <f t="shared" si="696"/>
        <v>3.9156087842321118E-4</v>
      </c>
      <c r="AL479" s="5">
        <f t="shared" si="697"/>
        <v>3.3148704325531391E-5</v>
      </c>
      <c r="AM479" s="5">
        <f t="shared" si="698"/>
        <v>9.1096781182844894E-2</v>
      </c>
      <c r="AN479" s="5">
        <f t="shared" si="699"/>
        <v>4.8700339220348936E-2</v>
      </c>
      <c r="AO479" s="5">
        <f t="shared" si="700"/>
        <v>1.3017600673599285E-2</v>
      </c>
      <c r="AP479" s="5">
        <f t="shared" si="701"/>
        <v>2.3197364400353955E-3</v>
      </c>
      <c r="AQ479" s="5">
        <f t="shared" si="702"/>
        <v>3.1003277521073086E-4</v>
      </c>
      <c r="AR479" s="5">
        <f t="shared" si="703"/>
        <v>3.986135252419606E-6</v>
      </c>
      <c r="AS479" s="5">
        <f t="shared" si="704"/>
        <v>1.5862483568267861E-5</v>
      </c>
      <c r="AT479" s="5">
        <f t="shared" si="705"/>
        <v>3.1561696859236553E-5</v>
      </c>
      <c r="AU479" s="5">
        <f t="shared" si="706"/>
        <v>4.1865689121009795E-5</v>
      </c>
      <c r="AV479" s="5">
        <f t="shared" si="707"/>
        <v>4.1650230342354798E-5</v>
      </c>
      <c r="AW479" s="5">
        <f t="shared" si="708"/>
        <v>1.9588995490571853E-6</v>
      </c>
      <c r="AX479" s="5">
        <f t="shared" si="709"/>
        <v>6.0418638736933428E-2</v>
      </c>
      <c r="AY479" s="5">
        <f t="shared" si="710"/>
        <v>3.2299804268764651E-2</v>
      </c>
      <c r="AZ479" s="5">
        <f t="shared" si="711"/>
        <v>8.6337376810407991E-3</v>
      </c>
      <c r="BA479" s="5">
        <f t="shared" si="712"/>
        <v>1.5385320547614725E-3</v>
      </c>
      <c r="BB479" s="5">
        <f t="shared" si="713"/>
        <v>2.0562480911887098E-4</v>
      </c>
      <c r="BC479" s="5">
        <f t="shared" si="714"/>
        <v>2.1985404590989713E-5</v>
      </c>
      <c r="BD479" s="5">
        <f t="shared" si="715"/>
        <v>3.5516465099058718E-7</v>
      </c>
      <c r="BE479" s="5">
        <f t="shared" si="716"/>
        <v>1.413347285932668E-6</v>
      </c>
      <c r="BF479" s="5">
        <f t="shared" si="717"/>
        <v>2.8121471901579797E-6</v>
      </c>
      <c r="BG479" s="5">
        <f t="shared" si="718"/>
        <v>3.7302329006819765E-6</v>
      </c>
      <c r="BH479" s="5">
        <f t="shared" si="719"/>
        <v>3.711035523503816E-6</v>
      </c>
      <c r="BI479" s="5">
        <f t="shared" si="720"/>
        <v>2.9535495554048496E-6</v>
      </c>
      <c r="BJ479" s="8">
        <f t="shared" si="721"/>
        <v>0.82318020649801082</v>
      </c>
      <c r="BK479" s="8">
        <f t="shared" si="722"/>
        <v>8.2305352276432625E-2</v>
      </c>
      <c r="BL479" s="8">
        <f t="shared" si="723"/>
        <v>1.7991858519931007E-2</v>
      </c>
      <c r="BM479" s="8">
        <f t="shared" si="724"/>
        <v>0.71945063116470698</v>
      </c>
      <c r="BN479" s="8">
        <f t="shared" si="725"/>
        <v>0.17200788931630293</v>
      </c>
    </row>
    <row r="480" spans="1:66" x14ac:dyDescent="0.25">
      <c r="A480" t="s">
        <v>213</v>
      </c>
      <c r="B480" t="s">
        <v>218</v>
      </c>
      <c r="C480" t="s">
        <v>315</v>
      </c>
      <c r="D480" s="15">
        <v>44223</v>
      </c>
      <c r="E480">
        <f>VLOOKUP(A480,home!$A$2:$E$405,3,FALSE)</f>
        <v>1.29285714285714</v>
      </c>
      <c r="F480">
        <f>VLOOKUP(B480,home!$B$2:$E$405,3,FALSE)</f>
        <v>0.97</v>
      </c>
      <c r="G480">
        <f>VLOOKUP(C480,away!$B$2:$E$405,4,FALSE)</f>
        <v>0.36</v>
      </c>
      <c r="H480">
        <f>VLOOKUP(A480,away!$A$2:$E$405,3,FALSE)</f>
        <v>1.1785714285714299</v>
      </c>
      <c r="I480">
        <f>VLOOKUP(C480,away!$B$2:$E$405,3,FALSE)</f>
        <v>1.61</v>
      </c>
      <c r="J480">
        <f>VLOOKUP(B480,home!$B$2:$E$405,4,FALSE)</f>
        <v>1.1299999999999999</v>
      </c>
      <c r="K480" s="3">
        <f t="shared" si="670"/>
        <v>0.4514657142857133</v>
      </c>
      <c r="L480" s="3">
        <f t="shared" si="671"/>
        <v>2.1441750000000024</v>
      </c>
      <c r="M480" s="5">
        <f t="shared" si="672"/>
        <v>7.4598064713611481E-2</v>
      </c>
      <c r="N480" s="5">
        <f t="shared" si="673"/>
        <v>3.3678468570262479E-2</v>
      </c>
      <c r="O480" s="5">
        <f t="shared" si="674"/>
        <v>0.15995130540730806</v>
      </c>
      <c r="P480" s="5">
        <f t="shared" si="675"/>
        <v>7.2212530346642614E-2</v>
      </c>
      <c r="Q480" s="5">
        <f t="shared" si="676"/>
        <v>7.6023369345612456E-3</v>
      </c>
      <c r="R480" s="5">
        <f t="shared" si="677"/>
        <v>0.1714817951358576</v>
      </c>
      <c r="S480" s="5">
        <f t="shared" si="678"/>
        <v>1.7475820448842334E-2</v>
      </c>
      <c r="T480" s="5">
        <f t="shared" si="679"/>
        <v>1.6300740796662876E-2</v>
      </c>
      <c r="U480" s="5">
        <f t="shared" si="680"/>
        <v>7.7418151128006318E-2</v>
      </c>
      <c r="V480" s="5">
        <f t="shared" si="681"/>
        <v>1.879663320935455E-3</v>
      </c>
      <c r="W480" s="5">
        <f t="shared" si="682"/>
        <v>1.1440648248007843E-3</v>
      </c>
      <c r="X480" s="5">
        <f t="shared" si="683"/>
        <v>2.453075195717224E-3</v>
      </c>
      <c r="Y480" s="5">
        <f t="shared" si="684"/>
        <v>2.6299112538884927E-3</v>
      </c>
      <c r="Z480" s="5">
        <f t="shared" si="685"/>
        <v>0.12256232602847596</v>
      </c>
      <c r="AA480" s="5">
        <f t="shared" si="686"/>
        <v>5.5332688064964372E-2</v>
      </c>
      <c r="AB480" s="5">
        <f t="shared" si="687"/>
        <v>1.2490405770298849E-2</v>
      </c>
      <c r="AC480" s="5">
        <f t="shared" si="688"/>
        <v>1.1372215647083319E-4</v>
      </c>
      <c r="AD480" s="5">
        <f t="shared" si="689"/>
        <v>1.2912651082946138E-4</v>
      </c>
      <c r="AE480" s="5">
        <f t="shared" si="690"/>
        <v>2.7686983635776067E-4</v>
      </c>
      <c r="AF480" s="5">
        <f t="shared" si="691"/>
        <v>2.9682869068620112E-4</v>
      </c>
      <c r="AG480" s="5">
        <f t="shared" si="692"/>
        <v>2.121508859506953E-4</v>
      </c>
      <c r="AH480" s="5">
        <f t="shared" si="693"/>
        <v>6.5698768853026959E-2</v>
      </c>
      <c r="AI480" s="5">
        <f t="shared" si="694"/>
        <v>2.9660741607923789E-2</v>
      </c>
      <c r="AJ480" s="5">
        <f t="shared" si="695"/>
        <v>6.6954039481326435E-3</v>
      </c>
      <c r="AK480" s="5">
        <f t="shared" si="696"/>
        <v>1.0075817752916963E-3</v>
      </c>
      <c r="AL480" s="5">
        <f t="shared" si="697"/>
        <v>4.4034196901825289E-6</v>
      </c>
      <c r="AM480" s="5">
        <f t="shared" si="698"/>
        <v>1.165923848896894E-5</v>
      </c>
      <c r="AN480" s="5">
        <f t="shared" si="699"/>
        <v>2.4999447687085004E-5</v>
      </c>
      <c r="AO480" s="5">
        <f t="shared" si="700"/>
        <v>2.6801595372227776E-5</v>
      </c>
      <c r="AP480" s="5">
        <f t="shared" si="701"/>
        <v>1.9155770252415518E-5</v>
      </c>
      <c r="AQ480" s="5">
        <f t="shared" si="702"/>
        <v>1.0268330920243275E-5</v>
      </c>
      <c r="AR480" s="5">
        <f t="shared" si="703"/>
        <v>2.8173931541087837E-2</v>
      </c>
      <c r="AS480" s="5">
        <f t="shared" si="704"/>
        <v>1.2719564127434009E-2</v>
      </c>
      <c r="AT480" s="5">
        <f t="shared" si="705"/>
        <v>2.8712235520974645E-3</v>
      </c>
      <c r="AU480" s="5">
        <f t="shared" si="706"/>
        <v>4.3208633060721493E-4</v>
      </c>
      <c r="AV480" s="5">
        <f t="shared" si="707"/>
        <v>4.8768040970169793E-5</v>
      </c>
      <c r="AW480" s="5">
        <f t="shared" si="708"/>
        <v>1.1840569234718463E-7</v>
      </c>
      <c r="AX480" s="5">
        <f t="shared" si="709"/>
        <v>8.7729107207497307E-7</v>
      </c>
      <c r="AY480" s="5">
        <f t="shared" si="710"/>
        <v>1.8810655844663572E-6</v>
      </c>
      <c r="AZ480" s="5">
        <f t="shared" si="711"/>
        <v>2.0166668997865785E-6</v>
      </c>
      <c r="BA480" s="5">
        <f t="shared" si="712"/>
        <v>1.4413622499499638E-6</v>
      </c>
      <c r="BB480" s="5">
        <f t="shared" si="713"/>
        <v>7.7263322557161696E-7</v>
      </c>
      <c r="BC480" s="5">
        <f t="shared" si="714"/>
        <v>3.3133216928800467E-7</v>
      </c>
      <c r="BD480" s="5">
        <f t="shared" si="715"/>
        <v>1.0068306610352008E-2</v>
      </c>
      <c r="BE480" s="5">
        <f t="shared" si="716"/>
        <v>4.5454952354901388E-3</v>
      </c>
      <c r="BF480" s="5">
        <f t="shared" si="717"/>
        <v>1.0260676266364308E-3</v>
      </c>
      <c r="BG480" s="5">
        <f t="shared" si="718"/>
        <v>1.5441145132162094E-4</v>
      </c>
      <c r="BH480" s="5">
        <f t="shared" si="719"/>
        <v>1.742786904120231E-5</v>
      </c>
      <c r="BI480" s="5">
        <f t="shared" si="720"/>
        <v>1.5736170690328548E-6</v>
      </c>
      <c r="BJ480" s="8">
        <f t="shared" si="721"/>
        <v>6.4823778233639287E-2</v>
      </c>
      <c r="BK480" s="8">
        <f t="shared" si="722"/>
        <v>0.16628608547177737</v>
      </c>
      <c r="BL480" s="8">
        <f t="shared" si="723"/>
        <v>0.63979569769291755</v>
      </c>
      <c r="BM480" s="8">
        <f t="shared" si="724"/>
        <v>0.47394162365867432</v>
      </c>
      <c r="BN480" s="8">
        <f t="shared" si="725"/>
        <v>0.51952450110824344</v>
      </c>
    </row>
    <row r="481" spans="1:66" x14ac:dyDescent="0.25">
      <c r="A481" t="s">
        <v>213</v>
      </c>
      <c r="B481" t="s">
        <v>215</v>
      </c>
      <c r="C481" t="s">
        <v>219</v>
      </c>
      <c r="D481" s="15">
        <v>44223</v>
      </c>
      <c r="E481">
        <f>VLOOKUP(A481,home!$A$2:$E$405,3,FALSE)</f>
        <v>1.29285714285714</v>
      </c>
      <c r="F481">
        <f>VLOOKUP(B481,home!$B$2:$E$405,3,FALSE)</f>
        <v>0.91</v>
      </c>
      <c r="G481">
        <f>VLOOKUP(C481,away!$B$2:$E$405,4,FALSE)</f>
        <v>1.03</v>
      </c>
      <c r="H481">
        <f>VLOOKUP(A481,away!$A$2:$E$405,3,FALSE)</f>
        <v>1.1785714285714299</v>
      </c>
      <c r="I481">
        <f>VLOOKUP(C481,away!$B$2:$E$405,3,FALSE)</f>
        <v>0.57999999999999996</v>
      </c>
      <c r="J481">
        <f>VLOOKUP(B481,home!$B$2:$E$405,4,FALSE)</f>
        <v>1.1599999999999999</v>
      </c>
      <c r="K481" s="3">
        <f t="shared" si="670"/>
        <v>1.2117949999999973</v>
      </c>
      <c r="L481" s="3">
        <f t="shared" si="671"/>
        <v>0.79294285714285795</v>
      </c>
      <c r="M481" s="5">
        <f t="shared" si="672"/>
        <v>0.13469560055741994</v>
      </c>
      <c r="N481" s="5">
        <f t="shared" si="673"/>
        <v>0.16322345527747831</v>
      </c>
      <c r="O481" s="5">
        <f t="shared" si="674"/>
        <v>0.1068059143505737</v>
      </c>
      <c r="P481" s="5">
        <f t="shared" si="675"/>
        <v>0.12942687298045316</v>
      </c>
      <c r="Q481" s="5">
        <f t="shared" si="676"/>
        <v>9.8896683493985713E-2</v>
      </c>
      <c r="R481" s="5">
        <f t="shared" si="677"/>
        <v>4.2345493442449644E-2</v>
      </c>
      <c r="S481" s="5">
        <f t="shared" si="678"/>
        <v>3.1091058988146708E-2</v>
      </c>
      <c r="T481" s="5">
        <f t="shared" si="679"/>
        <v>7.8419418771673952E-2</v>
      </c>
      <c r="U481" s="5">
        <f t="shared" si="680"/>
        <v>5.1314057226093147E-2</v>
      </c>
      <c r="V481" s="5">
        <f t="shared" si="681"/>
        <v>3.3194341131936446E-3</v>
      </c>
      <c r="W481" s="5">
        <f t="shared" si="682"/>
        <v>3.9947502191531398E-2</v>
      </c>
      <c r="X481" s="5">
        <f t="shared" si="683"/>
        <v>3.1676086523473486E-2</v>
      </c>
      <c r="Y481" s="5">
        <f t="shared" si="684"/>
        <v>1.2558663275513724E-2</v>
      </c>
      <c r="Z481" s="5">
        <f t="shared" si="685"/>
        <v>1.1192518852460058E-2</v>
      </c>
      <c r="AA481" s="5">
        <f t="shared" si="686"/>
        <v>1.3563038382816804E-2</v>
      </c>
      <c r="AB481" s="5">
        <f t="shared" si="687"/>
        <v>8.217811048552728E-3</v>
      </c>
      <c r="AC481" s="5">
        <f t="shared" si="688"/>
        <v>1.9934948485573895E-4</v>
      </c>
      <c r="AD481" s="5">
        <f t="shared" si="689"/>
        <v>1.2102045854546665E-2</v>
      </c>
      <c r="AE481" s="5">
        <f t="shared" si="690"/>
        <v>9.5962308171781124E-3</v>
      </c>
      <c r="AF481" s="5">
        <f t="shared" si="691"/>
        <v>3.8046313409877777E-3</v>
      </c>
      <c r="AG481" s="5">
        <f t="shared" si="692"/>
        <v>1.0056184152993704E-3</v>
      </c>
      <c r="AH481" s="5">
        <f t="shared" si="693"/>
        <v>2.218756969373745E-3</v>
      </c>
      <c r="AI481" s="5">
        <f t="shared" si="694"/>
        <v>2.6886786017022509E-3</v>
      </c>
      <c r="AJ481" s="5">
        <f t="shared" si="695"/>
        <v>1.6290636430748861E-3</v>
      </c>
      <c r="AK481" s="5">
        <f t="shared" si="696"/>
        <v>6.5803039245330931E-4</v>
      </c>
      <c r="AL481" s="5">
        <f t="shared" si="697"/>
        <v>7.6620707278835334E-6</v>
      </c>
      <c r="AM481" s="5">
        <f t="shared" si="698"/>
        <v>2.9330397312620684E-3</v>
      </c>
      <c r="AN481" s="5">
        <f t="shared" si="699"/>
        <v>2.325732904620465E-3</v>
      </c>
      <c r="AO481" s="5">
        <f t="shared" si="700"/>
        <v>9.2208664717045473E-4</v>
      </c>
      <c r="AP481" s="5">
        <f t="shared" si="701"/>
        <v>2.4372067351353954E-4</v>
      </c>
      <c r="AQ481" s="5">
        <f t="shared" si="702"/>
        <v>4.8314141800151928E-5</v>
      </c>
      <c r="AR481" s="5">
        <f t="shared" si="703"/>
        <v>3.5186949812016929E-4</v>
      </c>
      <c r="AS481" s="5">
        <f t="shared" si="704"/>
        <v>4.2639369847452953E-4</v>
      </c>
      <c r="AT481" s="5">
        <f t="shared" si="705"/>
        <v>2.5835087592147074E-4</v>
      </c>
      <c r="AU481" s="5">
        <f t="shared" si="706"/>
        <v>1.0435609989575268E-4</v>
      </c>
      <c r="AV481" s="5">
        <f t="shared" si="707"/>
        <v>3.161455001829332E-5</v>
      </c>
      <c r="AW481" s="5">
        <f t="shared" si="708"/>
        <v>2.0451007282781458E-7</v>
      </c>
      <c r="AX481" s="5">
        <f t="shared" si="709"/>
        <v>5.9237381352411872E-4</v>
      </c>
      <c r="AY481" s="5">
        <f t="shared" si="710"/>
        <v>4.6971858419242522E-4</v>
      </c>
      <c r="AZ481" s="5">
        <f t="shared" si="711"/>
        <v>1.8622999810131988E-4</v>
      </c>
      <c r="BA481" s="5">
        <f t="shared" si="712"/>
        <v>4.9223248926723194E-5</v>
      </c>
      <c r="BB481" s="5">
        <f t="shared" si="713"/>
        <v>9.7578059104524999E-6</v>
      </c>
      <c r="BC481" s="5">
        <f t="shared" si="714"/>
        <v>1.5474764996159348E-6</v>
      </c>
      <c r="BD481" s="5">
        <f t="shared" si="715"/>
        <v>4.6502067530138399E-5</v>
      </c>
      <c r="BE481" s="5">
        <f t="shared" si="716"/>
        <v>5.6350972922683926E-5</v>
      </c>
      <c r="BF481" s="5">
        <f t="shared" si="717"/>
        <v>3.4142913616421814E-5</v>
      </c>
      <c r="BG481" s="5">
        <f t="shared" si="718"/>
        <v>1.3791404001937265E-5</v>
      </c>
      <c r="BH481" s="5">
        <f t="shared" si="719"/>
        <v>4.1780886031318806E-6</v>
      </c>
      <c r="BI481" s="5">
        <f t="shared" si="720"/>
        <v>1.0125973757664371E-6</v>
      </c>
      <c r="BJ481" s="8">
        <f t="shared" si="721"/>
        <v>0.45901208098718982</v>
      </c>
      <c r="BK481" s="8">
        <f t="shared" si="722"/>
        <v>0.29920969677898945</v>
      </c>
      <c r="BL481" s="8">
        <f t="shared" si="723"/>
        <v>0.23076940682357044</v>
      </c>
      <c r="BM481" s="8">
        <f t="shared" si="724"/>
        <v>0.32432016926572976</v>
      </c>
      <c r="BN481" s="8">
        <f t="shared" si="725"/>
        <v>0.67539402010236049</v>
      </c>
    </row>
    <row r="482" spans="1:66" x14ac:dyDescent="0.25">
      <c r="A482" t="s">
        <v>37</v>
      </c>
      <c r="B482" t="s">
        <v>38</v>
      </c>
      <c r="C482" t="s">
        <v>231</v>
      </c>
      <c r="D482" s="15">
        <v>44223</v>
      </c>
      <c r="E482">
        <f>VLOOKUP(A482,home!$A$2:$E$405,3,FALSE)</f>
        <v>1.81034482758621</v>
      </c>
      <c r="F482">
        <f>VLOOKUP(B482,home!$B$2:$E$405,3,FALSE)</f>
        <v>0.66</v>
      </c>
      <c r="G482">
        <f>VLOOKUP(C482,away!$B$2:$E$405,4,FALSE)</f>
        <v>0.97</v>
      </c>
      <c r="H482">
        <f>VLOOKUP(A482,away!$A$2:$E$405,3,FALSE)</f>
        <v>1.3448275862068999</v>
      </c>
      <c r="I482">
        <f>VLOOKUP(C482,away!$B$2:$E$405,3,FALSE)</f>
        <v>0.83</v>
      </c>
      <c r="J482">
        <f>VLOOKUP(B482,home!$B$2:$E$405,4,FALSE)</f>
        <v>0.59</v>
      </c>
      <c r="K482" s="3">
        <f t="shared" si="670"/>
        <v>1.1589827586206918</v>
      </c>
      <c r="L482" s="3">
        <f t="shared" si="671"/>
        <v>0.65856206896551883</v>
      </c>
      <c r="M482" s="5">
        <f t="shared" si="672"/>
        <v>0.16242404082300138</v>
      </c>
      <c r="N482" s="5">
        <f t="shared" si="673"/>
        <v>0.18824666289936198</v>
      </c>
      <c r="O482" s="5">
        <f t="shared" si="674"/>
        <v>0.10696631237413567</v>
      </c>
      <c r="P482" s="5">
        <f t="shared" si="675"/>
        <v>0.12397211179485841</v>
      </c>
      <c r="Q482" s="5">
        <f t="shared" si="676"/>
        <v>0.10908731833412101</v>
      </c>
      <c r="R482" s="5">
        <f t="shared" si="677"/>
        <v>3.5221977993361381E-2</v>
      </c>
      <c r="S482" s="5">
        <f t="shared" si="678"/>
        <v>2.3655803083401074E-2</v>
      </c>
      <c r="T482" s="5">
        <f t="shared" si="679"/>
        <v>7.1840770060018905E-2</v>
      </c>
      <c r="U482" s="5">
        <f t="shared" si="680"/>
        <v>4.0821665218823272E-2</v>
      </c>
      <c r="V482" s="5">
        <f t="shared" si="681"/>
        <v>2.0061752829150089E-3</v>
      </c>
      <c r="W482" s="5">
        <f t="shared" si="682"/>
        <v>4.2143440377804368E-2</v>
      </c>
      <c r="X482" s="5">
        <f t="shared" si="683"/>
        <v>2.7754071288531832E-2</v>
      </c>
      <c r="Y482" s="5">
        <f t="shared" si="684"/>
        <v>9.1388893049960118E-3</v>
      </c>
      <c r="Z482" s="5">
        <f t="shared" si="685"/>
        <v>7.7319529001220154E-3</v>
      </c>
      <c r="AA482" s="5">
        <f t="shared" si="686"/>
        <v>8.9612001017086718E-3</v>
      </c>
      <c r="AB482" s="5">
        <f t="shared" si="687"/>
        <v>5.1929382072151706E-3</v>
      </c>
      <c r="AC482" s="5">
        <f t="shared" si="688"/>
        <v>9.5702345383036705E-5</v>
      </c>
      <c r="AD482" s="5">
        <f t="shared" si="689"/>
        <v>1.2210880196708598E-2</v>
      </c>
      <c r="AE482" s="5">
        <f t="shared" si="690"/>
        <v>8.0416225262344952E-3</v>
      </c>
      <c r="AF482" s="5">
        <f t="shared" si="691"/>
        <v>2.6479537843583554E-3</v>
      </c>
      <c r="AG482" s="5">
        <f t="shared" si="692"/>
        <v>5.8128064091737136E-4</v>
      </c>
      <c r="AH482" s="5">
        <f t="shared" si="693"/>
        <v>1.2729927247620741E-3</v>
      </c>
      <c r="AI482" s="5">
        <f t="shared" si="694"/>
        <v>1.4753766198488197E-3</v>
      </c>
      <c r="AJ482" s="5">
        <f t="shared" si="695"/>
        <v>8.5496803243842857E-4</v>
      </c>
      <c r="AK482" s="5">
        <f t="shared" si="696"/>
        <v>3.3029773625599824E-4</v>
      </c>
      <c r="AL482" s="5">
        <f t="shared" si="697"/>
        <v>2.9218388609811768E-6</v>
      </c>
      <c r="AM482" s="5">
        <f t="shared" si="698"/>
        <v>2.8304399231136169E-3</v>
      </c>
      <c r="AN482" s="5">
        <f t="shared" si="699"/>
        <v>1.8640203718483074E-3</v>
      </c>
      <c r="AO482" s="5">
        <f t="shared" si="700"/>
        <v>6.1378655633914853E-4</v>
      </c>
      <c r="AP482" s="5">
        <f t="shared" si="701"/>
        <v>1.3473884814864354E-4</v>
      </c>
      <c r="AQ482" s="5">
        <f t="shared" si="702"/>
        <v>2.2183473651700385E-5</v>
      </c>
      <c r="AR482" s="5">
        <f t="shared" si="703"/>
        <v>1.6766894451947302E-4</v>
      </c>
      <c r="AS482" s="5">
        <f t="shared" si="704"/>
        <v>1.9432541585419856E-4</v>
      </c>
      <c r="AT482" s="5">
        <f t="shared" si="705"/>
        <v>1.126099032684061E-4</v>
      </c>
      <c r="AU482" s="5">
        <f t="shared" si="706"/>
        <v>4.3504312112675503E-5</v>
      </c>
      <c r="AV482" s="5">
        <f t="shared" si="707"/>
        <v>1.2605186916061066E-5</v>
      </c>
      <c r="AW482" s="5">
        <f t="shared" si="708"/>
        <v>6.1948022678567061E-8</v>
      </c>
      <c r="AX482" s="5">
        <f t="shared" si="709"/>
        <v>5.4673851170006021E-4</v>
      </c>
      <c r="AY482" s="5">
        <f t="shared" si="710"/>
        <v>3.600612454483202E-4</v>
      </c>
      <c r="AZ482" s="5">
        <f t="shared" si="711"/>
        <v>1.1856133937837361E-4</v>
      </c>
      <c r="BA482" s="5">
        <f t="shared" si="712"/>
        <v>2.6026666986781593E-5</v>
      </c>
      <c r="BB482" s="5">
        <f t="shared" si="713"/>
        <v>4.2850439147728611E-6</v>
      </c>
      <c r="BC482" s="5">
        <f t="shared" si="714"/>
        <v>5.6439347722418453E-7</v>
      </c>
      <c r="BD482" s="5">
        <f t="shared" si="715"/>
        <v>1.8403401167334818E-5</v>
      </c>
      <c r="BE482" s="5">
        <f t="shared" si="716"/>
        <v>2.132922465292097E-5</v>
      </c>
      <c r="BF482" s="5">
        <f t="shared" si="717"/>
        <v>1.2360101813741408E-5</v>
      </c>
      <c r="BG482" s="5">
        <f t="shared" si="718"/>
        <v>4.7750482989742095E-6</v>
      </c>
      <c r="BH482" s="5">
        <f t="shared" si="719"/>
        <v>1.3835496625230438E-6</v>
      </c>
      <c r="BI482" s="5">
        <f t="shared" si="720"/>
        <v>3.2070204091193637E-7</v>
      </c>
      <c r="BJ482" s="8">
        <f t="shared" si="721"/>
        <v>0.47821429578705971</v>
      </c>
      <c r="BK482" s="8">
        <f t="shared" si="722"/>
        <v>0.31251681641386819</v>
      </c>
      <c r="BL482" s="8">
        <f t="shared" si="723"/>
        <v>0.20168701479885673</v>
      </c>
      <c r="BM482" s="8">
        <f t="shared" si="724"/>
        <v>0.27387165638364108</v>
      </c>
      <c r="BN482" s="8">
        <f t="shared" si="725"/>
        <v>0.72591842421883979</v>
      </c>
    </row>
    <row r="483" spans="1:66" x14ac:dyDescent="0.25">
      <c r="A483" t="s">
        <v>10</v>
      </c>
      <c r="B483" t="s">
        <v>242</v>
      </c>
      <c r="C483" t="s">
        <v>245</v>
      </c>
      <c r="D483" s="15">
        <v>44224</v>
      </c>
      <c r="E483">
        <f>VLOOKUP(A483,home!$A$2:$E$405,3,FALSE)</f>
        <v>1.5362318840579701</v>
      </c>
      <c r="F483">
        <f>VLOOKUP(B483,home!$B$2:$E$405,3,FALSE)</f>
        <v>1.01</v>
      </c>
      <c r="G483">
        <f>VLOOKUP(C483,away!$B$2:$E$405,4,FALSE)</f>
        <v>0.36</v>
      </c>
      <c r="H483">
        <f>VLOOKUP(A483,away!$A$2:$E$405,3,FALSE)</f>
        <v>1.42512077294686</v>
      </c>
      <c r="I483">
        <f>VLOOKUP(C483,away!$B$2:$E$405,3,FALSE)</f>
        <v>1.6</v>
      </c>
      <c r="J483">
        <f>VLOOKUP(B483,home!$B$2:$E$405,4,FALSE)</f>
        <v>1.4</v>
      </c>
      <c r="K483" s="3">
        <f t="shared" si="670"/>
        <v>0.55857391304347792</v>
      </c>
      <c r="L483" s="3">
        <f t="shared" si="671"/>
        <v>3.1922705314009665</v>
      </c>
      <c r="M483" s="5">
        <f t="shared" si="672"/>
        <v>2.3497894808907991E-2</v>
      </c>
      <c r="N483" s="5">
        <f t="shared" si="673"/>
        <v>1.3125311051695763E-2</v>
      </c>
      <c r="O483" s="5">
        <f t="shared" si="674"/>
        <v>7.5011637148436727E-2</v>
      </c>
      <c r="P483" s="5">
        <f t="shared" si="675"/>
        <v>4.189954368579981E-2</v>
      </c>
      <c r="Q483" s="5">
        <f t="shared" si="676"/>
        <v>3.6657281770292546E-3</v>
      </c>
      <c r="R483" s="5">
        <f t="shared" si="677"/>
        <v>0.11972871939054834</v>
      </c>
      <c r="S483" s="5">
        <f t="shared" si="678"/>
        <v>1.8677968551598874E-2</v>
      </c>
      <c r="T483" s="5">
        <f t="shared" si="679"/>
        <v>1.1701996035656675E-2</v>
      </c>
      <c r="U483" s="5">
        <f t="shared" si="680"/>
        <v>6.6877339293663102E-2</v>
      </c>
      <c r="V483" s="5">
        <f t="shared" si="681"/>
        <v>3.7005601549228101E-3</v>
      </c>
      <c r="W483" s="5">
        <f t="shared" si="682"/>
        <v>6.8252671066565526E-4</v>
      </c>
      <c r="X483" s="5">
        <f t="shared" si="683"/>
        <v>2.178809905352005E-3</v>
      </c>
      <c r="Y483" s="5">
        <f t="shared" si="684"/>
        <v>3.4776753271898685E-3</v>
      </c>
      <c r="Z483" s="5">
        <f t="shared" si="685"/>
        <v>0.12740215422427431</v>
      </c>
      <c r="AA483" s="5">
        <f t="shared" si="686"/>
        <v>7.1163519815221551E-2</v>
      </c>
      <c r="AB483" s="5">
        <f t="shared" si="687"/>
        <v>1.9875042864567691E-2</v>
      </c>
      <c r="AC483" s="5">
        <f t="shared" si="688"/>
        <v>4.1240870494475807E-4</v>
      </c>
      <c r="AD483" s="5">
        <f t="shared" si="689"/>
        <v>9.5310403883302162E-5</v>
      </c>
      <c r="AE483" s="5">
        <f t="shared" si="690"/>
        <v>3.0425659365258974E-4</v>
      </c>
      <c r="AF483" s="5">
        <f t="shared" si="691"/>
        <v>4.856346789508004E-4</v>
      </c>
      <c r="AG483" s="5">
        <f t="shared" si="692"/>
        <v>5.1675909154700315E-4</v>
      </c>
      <c r="AH483" s="5">
        <f t="shared" si="693"/>
        <v>0.10167553564178801</v>
      </c>
      <c r="AI483" s="5">
        <f t="shared" si="694"/>
        <v>5.6793301804225128E-2</v>
      </c>
      <c r="AJ483" s="5">
        <f t="shared" si="695"/>
        <v>1.5861628411722624E-2</v>
      </c>
      <c r="AK483" s="5">
        <f t="shared" si="696"/>
        <v>2.9532972830591708E-3</v>
      </c>
      <c r="AL483" s="5">
        <f t="shared" si="697"/>
        <v>2.9414952598538875E-5</v>
      </c>
      <c r="AM483" s="5">
        <f t="shared" si="698"/>
        <v>1.0647581050170084E-5</v>
      </c>
      <c r="AN483" s="5">
        <f t="shared" si="699"/>
        <v>3.398995921716131E-5</v>
      </c>
      <c r="AO483" s="5">
        <f t="shared" si="700"/>
        <v>5.4252572586232377E-5</v>
      </c>
      <c r="AP483" s="5">
        <f t="shared" si="701"/>
        <v>5.7729629573240514E-5</v>
      </c>
      <c r="AQ483" s="5">
        <f t="shared" si="702"/>
        <v>4.6072148818837362E-5</v>
      </c>
      <c r="AR483" s="5">
        <f t="shared" si="703"/>
        <v>6.4915163238737708E-2</v>
      </c>
      <c r="AS483" s="5">
        <f t="shared" si="704"/>
        <v>3.6259916746117851E-2</v>
      </c>
      <c r="AT483" s="5">
        <f t="shared" si="705"/>
        <v>1.0126921791754891E-2</v>
      </c>
      <c r="AU483" s="5">
        <f t="shared" si="706"/>
        <v>1.8855447774352662E-3</v>
      </c>
      <c r="AV483" s="5">
        <f t="shared" si="707"/>
        <v>2.6330403113767752E-4</v>
      </c>
      <c r="AW483" s="5">
        <f t="shared" si="708"/>
        <v>1.4569545028998631E-6</v>
      </c>
      <c r="AX483" s="5">
        <f t="shared" si="709"/>
        <v>9.9124350194018081E-7</v>
      </c>
      <c r="AY483" s="5">
        <f t="shared" si="710"/>
        <v>3.1643174206863356E-6</v>
      </c>
      <c r="AZ483" s="5">
        <f t="shared" si="711"/>
        <v>5.0506786270278541E-6</v>
      </c>
      <c r="BA483" s="5">
        <f t="shared" si="712"/>
        <v>5.3743775148792364E-6</v>
      </c>
      <c r="BB483" s="5">
        <f t="shared" si="713"/>
        <v>4.289116741343237E-6</v>
      </c>
      <c r="BC483" s="5">
        <f t="shared" si="714"/>
        <v>2.7384041958257114E-6</v>
      </c>
      <c r="BD483" s="5">
        <f t="shared" si="715"/>
        <v>3.4537793774684279E-2</v>
      </c>
      <c r="BE483" s="5">
        <f t="shared" si="716"/>
        <v>1.9291910616614068E-2</v>
      </c>
      <c r="BF483" s="5">
        <f t="shared" si="717"/>
        <v>5.3879790016035682E-3</v>
      </c>
      <c r="BG483" s="5">
        <f t="shared" si="718"/>
        <v>1.0031948381072655E-3</v>
      </c>
      <c r="BH483" s="5">
        <f t="shared" si="719"/>
        <v>1.4008961656664838E-4</v>
      </c>
      <c r="BI483" s="5">
        <f t="shared" si="720"/>
        <v>1.5650081060478653E-5</v>
      </c>
      <c r="BJ483" s="8">
        <f t="shared" si="721"/>
        <v>3.6458308004870252E-2</v>
      </c>
      <c r="BK483" s="8">
        <f t="shared" si="722"/>
        <v>8.8220955176193466E-2</v>
      </c>
      <c r="BL483" s="8">
        <f t="shared" si="723"/>
        <v>0.7037674901670522</v>
      </c>
      <c r="BM483" s="8">
        <f t="shared" si="724"/>
        <v>0.67891836594705446</v>
      </c>
      <c r="BN483" s="8">
        <f t="shared" si="725"/>
        <v>0.27692883426241788</v>
      </c>
    </row>
    <row r="484" spans="1:66" x14ac:dyDescent="0.25">
      <c r="A484" t="s">
        <v>10</v>
      </c>
      <c r="B484" t="s">
        <v>43</v>
      </c>
      <c r="C484" t="s">
        <v>243</v>
      </c>
      <c r="D484" s="15">
        <v>44224</v>
      </c>
      <c r="E484">
        <f>VLOOKUP(A484,home!$A$2:$E$405,3,FALSE)</f>
        <v>1.5362318840579701</v>
      </c>
      <c r="F484">
        <f>VLOOKUP(B484,home!$B$2:$E$405,3,FALSE)</f>
        <v>1.3</v>
      </c>
      <c r="G484">
        <f>VLOOKUP(C484,away!$B$2:$E$405,4,FALSE)</f>
        <v>0.59</v>
      </c>
      <c r="H484">
        <f>VLOOKUP(A484,away!$A$2:$E$405,3,FALSE)</f>
        <v>1.42512077294686</v>
      </c>
      <c r="I484">
        <f>VLOOKUP(C484,away!$B$2:$E$405,3,FALSE)</f>
        <v>0.89</v>
      </c>
      <c r="J484">
        <f>VLOOKUP(B484,home!$B$2:$E$405,4,FALSE)</f>
        <v>0.89</v>
      </c>
      <c r="K484" s="3">
        <f t="shared" si="670"/>
        <v>1.178289855072463</v>
      </c>
      <c r="L484" s="3">
        <f t="shared" si="671"/>
        <v>1.128838164251208</v>
      </c>
      <c r="M484" s="5">
        <f t="shared" si="672"/>
        <v>9.9546737715163564E-2</v>
      </c>
      <c r="N484" s="5">
        <f t="shared" si="673"/>
        <v>0.11729491115533658</v>
      </c>
      <c r="O484" s="5">
        <f t="shared" si="674"/>
        <v>0.11237215665958172</v>
      </c>
      <c r="P484" s="5">
        <f t="shared" si="675"/>
        <v>0.13240697218459865</v>
      </c>
      <c r="Q484" s="5">
        <f t="shared" si="676"/>
        <v>6.9103701932979489E-2</v>
      </c>
      <c r="R484" s="5">
        <f t="shared" si="677"/>
        <v>6.3424989518275715E-2</v>
      </c>
      <c r="S484" s="5">
        <f t="shared" si="678"/>
        <v>4.4028580658406077E-2</v>
      </c>
      <c r="T484" s="5">
        <f t="shared" si="679"/>
        <v>7.8006896032987216E-2</v>
      </c>
      <c r="U484" s="5">
        <f t="shared" si="680"/>
        <v>7.4733021707461586E-2</v>
      </c>
      <c r="V484" s="5">
        <f t="shared" si="681"/>
        <v>6.5069279553954295E-3</v>
      </c>
      <c r="W484" s="5">
        <f t="shared" si="682"/>
        <v>2.7141396978527015E-2</v>
      </c>
      <c r="X484" s="5">
        <f t="shared" si="683"/>
        <v>3.0638244740453718E-2</v>
      </c>
      <c r="Y484" s="5">
        <f t="shared" si="684"/>
        <v>1.7292809974346506E-2</v>
      </c>
      <c r="Z484" s="5">
        <f t="shared" si="685"/>
        <v>2.3865516245154154E-2</v>
      </c>
      <c r="AA484" s="5">
        <f t="shared" si="686"/>
        <v>2.8120495677732203E-2</v>
      </c>
      <c r="AB484" s="5">
        <f t="shared" si="687"/>
        <v>1.6567047388340451E-2</v>
      </c>
      <c r="AC484" s="5">
        <f t="shared" si="688"/>
        <v>5.4092846773043444E-4</v>
      </c>
      <c r="AD484" s="5">
        <f t="shared" si="689"/>
        <v>7.9951081780731993E-3</v>
      </c>
      <c r="AE484" s="5">
        <f t="shared" si="690"/>
        <v>9.0251832387259704E-3</v>
      </c>
      <c r="AF484" s="5">
        <f t="shared" si="691"/>
        <v>5.0939856396170994E-3</v>
      </c>
      <c r="AG484" s="5">
        <f t="shared" si="692"/>
        <v>1.9167617993824607E-3</v>
      </c>
      <c r="AH484" s="5">
        <f t="shared" si="693"/>
        <v>6.7350763867717956E-3</v>
      </c>
      <c r="AI484" s="5">
        <f t="shared" si="694"/>
        <v>7.9358721796713074E-3</v>
      </c>
      <c r="AJ484" s="5">
        <f t="shared" si="695"/>
        <v>4.6753788402292482E-3</v>
      </c>
      <c r="AK484" s="5">
        <f t="shared" si="696"/>
        <v>1.8363171520208595E-3</v>
      </c>
      <c r="AL484" s="5">
        <f t="shared" si="697"/>
        <v>2.877952697378299E-5</v>
      </c>
      <c r="AM484" s="5">
        <f t="shared" si="698"/>
        <v>1.8841109712861069E-3</v>
      </c>
      <c r="AN484" s="5">
        <f t="shared" si="699"/>
        <v>2.126856370072169E-3</v>
      </c>
      <c r="AO484" s="5">
        <f t="shared" si="700"/>
        <v>1.2004383202091282E-3</v>
      </c>
      <c r="AP484" s="5">
        <f t="shared" si="701"/>
        <v>4.517001965605586E-4</v>
      </c>
      <c r="AQ484" s="5">
        <f t="shared" si="702"/>
        <v>1.2747410516933261E-4</v>
      </c>
      <c r="AR484" s="5">
        <f t="shared" si="703"/>
        <v>1.5205622529070274E-3</v>
      </c>
      <c r="AS484" s="5">
        <f t="shared" si="704"/>
        <v>1.7916630766064794E-3</v>
      </c>
      <c r="AT484" s="5">
        <f t="shared" si="705"/>
        <v>1.0555492134366662E-3</v>
      </c>
      <c r="AU484" s="5">
        <f t="shared" si="706"/>
        <v>4.14580976574047E-4</v>
      </c>
      <c r="AV484" s="5">
        <f t="shared" si="707"/>
        <v>1.2212413970080855E-4</v>
      </c>
      <c r="AW484" s="5">
        <f t="shared" si="708"/>
        <v>1.0633224249361066E-6</v>
      </c>
      <c r="AX484" s="5">
        <f t="shared" si="709"/>
        <v>3.7000480721619065E-4</v>
      </c>
      <c r="AY484" s="5">
        <f t="shared" si="710"/>
        <v>4.1767554734204674E-4</v>
      </c>
      <c r="AZ484" s="5">
        <f t="shared" si="711"/>
        <v>2.3574404905710736E-4</v>
      </c>
      <c r="BA484" s="5">
        <f t="shared" si="712"/>
        <v>8.8705626523590588E-5</v>
      </c>
      <c r="BB484" s="5">
        <f t="shared" si="713"/>
        <v>2.5033574150910801E-5</v>
      </c>
      <c r="BC484" s="5">
        <f t="shared" si="714"/>
        <v>5.651770777832132E-6</v>
      </c>
      <c r="BD484" s="5">
        <f t="shared" si="715"/>
        <v>2.8607811703354138E-4</v>
      </c>
      <c r="BE484" s="5">
        <f t="shared" si="716"/>
        <v>3.3708294305885464E-4</v>
      </c>
      <c r="BF484" s="5">
        <f t="shared" si="717"/>
        <v>1.9859070606210858E-4</v>
      </c>
      <c r="BG484" s="5">
        <f t="shared" si="718"/>
        <v>7.7999138088219973E-5</v>
      </c>
      <c r="BH484" s="5">
        <f t="shared" si="719"/>
        <v>2.2976398278436447E-5</v>
      </c>
      <c r="BI484" s="5">
        <f t="shared" si="720"/>
        <v>5.4145713995172135E-6</v>
      </c>
      <c r="BJ484" s="8">
        <f t="shared" si="721"/>
        <v>0.37044239500879422</v>
      </c>
      <c r="BK484" s="8">
        <f t="shared" si="722"/>
        <v>0.28347660205561004</v>
      </c>
      <c r="BL484" s="8">
        <f t="shared" si="723"/>
        <v>0.32223297704323051</v>
      </c>
      <c r="BM484" s="8">
        <f t="shared" si="724"/>
        <v>0.40545140896193604</v>
      </c>
      <c r="BN484" s="8">
        <f t="shared" si="725"/>
        <v>0.5941494691659357</v>
      </c>
    </row>
    <row r="485" spans="1:66" x14ac:dyDescent="0.25">
      <c r="A485" t="s">
        <v>16</v>
      </c>
      <c r="B485" t="s">
        <v>68</v>
      </c>
      <c r="C485" t="s">
        <v>63</v>
      </c>
      <c r="D485" s="15">
        <v>44224</v>
      </c>
      <c r="E485">
        <f>VLOOKUP(A485,home!$A$2:$E$405,3,FALSE)</f>
        <v>1.62745098039216</v>
      </c>
      <c r="F485">
        <f>VLOOKUP(B485,home!$B$2:$E$405,3,FALSE)</f>
        <v>0.84</v>
      </c>
      <c r="G485">
        <f>VLOOKUP(C485,away!$B$2:$E$405,4,FALSE)</f>
        <v>0.84</v>
      </c>
      <c r="H485">
        <f>VLOOKUP(A485,away!$A$2:$E$405,3,FALSE)</f>
        <v>1.3529411764705901</v>
      </c>
      <c r="I485">
        <f>VLOOKUP(C485,away!$B$2:$E$405,3,FALSE)</f>
        <v>0.92</v>
      </c>
      <c r="J485">
        <f>VLOOKUP(B485,home!$B$2:$E$405,4,FALSE)</f>
        <v>1.29</v>
      </c>
      <c r="K485" s="3">
        <f t="shared" si="670"/>
        <v>1.148329411764708</v>
      </c>
      <c r="L485" s="3">
        <f t="shared" si="671"/>
        <v>1.6056705882352964</v>
      </c>
      <c r="M485" s="5">
        <f t="shared" si="672"/>
        <v>6.3672660503554274E-2</v>
      </c>
      <c r="N485" s="5">
        <f t="shared" si="673"/>
        <v>7.3117188781540443E-2</v>
      </c>
      <c r="O485" s="5">
        <f t="shared" si="674"/>
        <v>0.10223731824524833</v>
      </c>
      <c r="P485" s="5">
        <f t="shared" si="675"/>
        <v>0.11740211952096727</v>
      </c>
      <c r="Q485" s="5">
        <f t="shared" si="676"/>
        <v>4.1981309191697729E-2</v>
      </c>
      <c r="R485" s="5">
        <f t="shared" si="677"/>
        <v>8.2079727463223548E-2</v>
      </c>
      <c r="S485" s="5">
        <f t="shared" si="678"/>
        <v>5.4117644680663567E-2</v>
      </c>
      <c r="T485" s="5">
        <f t="shared" si="679"/>
        <v>6.7408153424721146E-2</v>
      </c>
      <c r="U485" s="5">
        <f t="shared" si="680"/>
        <v>9.425456515565106E-2</v>
      </c>
      <c r="V485" s="5">
        <f t="shared" si="681"/>
        <v>1.1087134552718952E-2</v>
      </c>
      <c r="W485" s="5">
        <f t="shared" si="682"/>
        <v>1.6069457363071523E-2</v>
      </c>
      <c r="X485" s="5">
        <f t="shared" si="683"/>
        <v>2.5802255056785069E-2</v>
      </c>
      <c r="Y485" s="5">
        <f t="shared" si="684"/>
        <v>2.0714961027412618E-2</v>
      </c>
      <c r="Z485" s="5">
        <f t="shared" si="685"/>
        <v>4.3931001426022319E-2</v>
      </c>
      <c r="AA485" s="5">
        <f t="shared" si="686"/>
        <v>5.0447261025778761E-2</v>
      </c>
      <c r="AB485" s="5">
        <f t="shared" si="687"/>
        <v>2.8965036789436606E-2</v>
      </c>
      <c r="AC485" s="5">
        <f t="shared" si="688"/>
        <v>1.2776805280410501E-3</v>
      </c>
      <c r="AD485" s="5">
        <f t="shared" si="689"/>
        <v>4.6132576302784943E-3</v>
      </c>
      <c r="AE485" s="5">
        <f t="shared" si="690"/>
        <v>7.4073720928902395E-3</v>
      </c>
      <c r="AF485" s="5">
        <f t="shared" si="691"/>
        <v>5.9468997528343958E-3</v>
      </c>
      <c r="AG485" s="5">
        <f t="shared" si="692"/>
        <v>3.1829206747699804E-3</v>
      </c>
      <c r="AH485" s="5">
        <f t="shared" si="693"/>
        <v>1.7634679225371725E-2</v>
      </c>
      <c r="AI485" s="5">
        <f t="shared" si="694"/>
        <v>2.0250420821530429E-2</v>
      </c>
      <c r="AJ485" s="5">
        <f t="shared" si="695"/>
        <v>1.1627076914987917E-2</v>
      </c>
      <c r="AK485" s="5">
        <f t="shared" si="696"/>
        <v>4.4505714647770298E-3</v>
      </c>
      <c r="AL485" s="5">
        <f t="shared" si="697"/>
        <v>9.4233475326079512E-5</v>
      </c>
      <c r="AM485" s="5">
        <f t="shared" si="698"/>
        <v>1.0595078841793507E-3</v>
      </c>
      <c r="AN485" s="5">
        <f t="shared" si="699"/>
        <v>1.7012206476301923E-3</v>
      </c>
      <c r="AO485" s="5">
        <f t="shared" si="700"/>
        <v>1.3657999789992016E-3</v>
      </c>
      <c r="AP485" s="5">
        <f t="shared" si="701"/>
        <v>7.3100828523046783E-4</v>
      </c>
      <c r="AQ485" s="5">
        <f t="shared" si="702"/>
        <v>2.9343962583772013E-4</v>
      </c>
      <c r="AR485" s="5">
        <f t="shared" si="703"/>
        <v>5.663097153028678E-3</v>
      </c>
      <c r="AS485" s="5">
        <f t="shared" si="704"/>
        <v>6.5031010225038155E-3</v>
      </c>
      <c r="AT485" s="5">
        <f t="shared" si="705"/>
        <v>3.733851085909139E-3</v>
      </c>
      <c r="AU485" s="5">
        <f t="shared" si="706"/>
        <v>1.4292303403663524E-3</v>
      </c>
      <c r="AV485" s="5">
        <f t="shared" si="707"/>
        <v>4.1030680900729164E-4</v>
      </c>
      <c r="AW485" s="5">
        <f t="shared" si="708"/>
        <v>4.8264259580936086E-6</v>
      </c>
      <c r="AX485" s="5">
        <f t="shared" si="709"/>
        <v>2.0277734423329051E-4</v>
      </c>
      <c r="AY485" s="5">
        <f t="shared" si="710"/>
        <v>3.2559361759585878E-4</v>
      </c>
      <c r="AZ485" s="5">
        <f t="shared" si="711"/>
        <v>2.6139804774540039E-4</v>
      </c>
      <c r="BA485" s="5">
        <f t="shared" si="712"/>
        <v>1.3990638569563838E-4</v>
      </c>
      <c r="BB485" s="5">
        <f t="shared" si="713"/>
        <v>5.6160892154447477E-5</v>
      </c>
      <c r="BC485" s="5">
        <f t="shared" si="714"/>
        <v>1.8035178548290152E-5</v>
      </c>
      <c r="BD485" s="5">
        <f t="shared" si="715"/>
        <v>1.515511422822865E-3</v>
      </c>
      <c r="BE485" s="5">
        <f t="shared" si="716"/>
        <v>1.7403063406928765E-3</v>
      </c>
      <c r="BF485" s="5">
        <f t="shared" si="717"/>
        <v>9.9922247824912121E-4</v>
      </c>
      <c r="BG485" s="5">
        <f t="shared" si="718"/>
        <v>3.8247885355662897E-4</v>
      </c>
      <c r="BH485" s="5">
        <f t="shared" si="719"/>
        <v>1.098029292292809E-4</v>
      </c>
      <c r="BI485" s="5">
        <f t="shared" si="720"/>
        <v>2.52179866263804E-5</v>
      </c>
      <c r="BJ485" s="8">
        <f t="shared" si="721"/>
        <v>0.27239862288385164</v>
      </c>
      <c r="BK485" s="8">
        <f t="shared" si="722"/>
        <v>0.24797706687886706</v>
      </c>
      <c r="BL485" s="8">
        <f t="shared" si="723"/>
        <v>0.43445878352799788</v>
      </c>
      <c r="BM485" s="8">
        <f t="shared" si="724"/>
        <v>0.51795438381886927</v>
      </c>
      <c r="BN485" s="8">
        <f t="shared" si="725"/>
        <v>0.48049032370623157</v>
      </c>
    </row>
    <row r="486" spans="1:66" x14ac:dyDescent="0.25">
      <c r="A486" t="s">
        <v>69</v>
      </c>
      <c r="B486" t="s">
        <v>259</v>
      </c>
      <c r="C486" t="s">
        <v>260</v>
      </c>
      <c r="D486" s="15">
        <v>44224</v>
      </c>
      <c r="E486">
        <f>VLOOKUP(A486,home!$A$2:$E$405,3,FALSE)</f>
        <v>1.3729729729729701</v>
      </c>
      <c r="F486">
        <f>VLOOKUP(B486,home!$B$2:$E$405,3,FALSE)</f>
        <v>1.1299999999999999</v>
      </c>
      <c r="G486">
        <f>VLOOKUP(C486,away!$B$2:$E$405,4,FALSE)</f>
        <v>1.05</v>
      </c>
      <c r="H486">
        <f>VLOOKUP(A486,away!$A$2:$E$405,3,FALSE)</f>
        <v>1.34594594594595</v>
      </c>
      <c r="I486">
        <f>VLOOKUP(C486,away!$B$2:$E$405,3,FALSE)</f>
        <v>1.29</v>
      </c>
      <c r="J486">
        <f>VLOOKUP(B486,home!$B$2:$E$405,4,FALSE)</f>
        <v>0.74</v>
      </c>
      <c r="K486" s="3">
        <f t="shared" si="670"/>
        <v>1.6290324324324288</v>
      </c>
      <c r="L486" s="3">
        <f t="shared" si="671"/>
        <v>1.2848400000000038</v>
      </c>
      <c r="M486" s="5">
        <f t="shared" si="672"/>
        <v>5.4265184211088592E-2</v>
      </c>
      <c r="N486" s="5">
        <f t="shared" si="673"/>
        <v>8.8399745031783467E-2</v>
      </c>
      <c r="O486" s="5">
        <f t="shared" si="674"/>
        <v>6.9722079281775262E-2</v>
      </c>
      <c r="P486" s="5">
        <f t="shared" si="675"/>
        <v>0.113579528406637</v>
      </c>
      <c r="Q486" s="5">
        <f t="shared" si="676"/>
        <v>7.2003025837766382E-2</v>
      </c>
      <c r="R486" s="5">
        <f t="shared" si="677"/>
        <v>4.4790858172198203E-2</v>
      </c>
      <c r="S486" s="5">
        <f t="shared" si="678"/>
        <v>5.9431795269009734E-2</v>
      </c>
      <c r="T486" s="5">
        <f t="shared" si="679"/>
        <v>9.2512367717396016E-2</v>
      </c>
      <c r="U486" s="5">
        <f t="shared" si="680"/>
        <v>7.2965760638991961E-2</v>
      </c>
      <c r="V486" s="5">
        <f t="shared" si="681"/>
        <v>1.3821498130276269E-2</v>
      </c>
      <c r="W486" s="5">
        <f t="shared" si="682"/>
        <v>3.9098421440997198E-2</v>
      </c>
      <c r="X486" s="5">
        <f t="shared" si="683"/>
        <v>5.0235215804250978E-2</v>
      </c>
      <c r="Y486" s="5">
        <f t="shared" si="684"/>
        <v>3.2272107336967011E-2</v>
      </c>
      <c r="Z486" s="5">
        <f t="shared" si="685"/>
        <v>1.9183028737989098E-2</v>
      </c>
      <c r="AA486" s="5">
        <f t="shared" si="686"/>
        <v>3.1249775966467559E-2</v>
      </c>
      <c r="AB486" s="5">
        <f t="shared" si="687"/>
        <v>2.5453449277811555E-2</v>
      </c>
      <c r="AC486" s="5">
        <f t="shared" si="688"/>
        <v>1.8080644873094487E-3</v>
      </c>
      <c r="AD486" s="5">
        <f t="shared" si="689"/>
        <v>1.592314914607397E-2</v>
      </c>
      <c r="AE486" s="5">
        <f t="shared" si="690"/>
        <v>2.0458698948841739E-2</v>
      </c>
      <c r="AF486" s="5">
        <f t="shared" si="691"/>
        <v>1.314307737871495E-2</v>
      </c>
      <c r="AG486" s="5">
        <f t="shared" si="692"/>
        <v>5.6289171797560536E-3</v>
      </c>
      <c r="AH486" s="5">
        <f t="shared" si="693"/>
        <v>6.1617806609295007E-3</v>
      </c>
      <c r="AI486" s="5">
        <f t="shared" si="694"/>
        <v>1.0037740538189082E-2</v>
      </c>
      <c r="AJ486" s="5">
        <f t="shared" si="695"/>
        <v>8.175902442525881E-3</v>
      </c>
      <c r="AK486" s="5">
        <f t="shared" si="696"/>
        <v>4.4396034144260571E-3</v>
      </c>
      <c r="AL486" s="5">
        <f t="shared" si="697"/>
        <v>1.5137448792106495E-4</v>
      </c>
      <c r="AM486" s="5">
        <f t="shared" si="698"/>
        <v>5.1878652770826405E-3</v>
      </c>
      <c r="AN486" s="5">
        <f t="shared" si="699"/>
        <v>6.6655768226068788E-3</v>
      </c>
      <c r="AO486" s="5">
        <f t="shared" si="700"/>
        <v>4.282099862379124E-3</v>
      </c>
      <c r="AP486" s="5">
        <f t="shared" si="701"/>
        <v>1.8339377290597363E-3</v>
      </c>
      <c r="AQ486" s="5">
        <f t="shared" si="702"/>
        <v>5.8907913795128012E-4</v>
      </c>
      <c r="AR486" s="5">
        <f t="shared" si="703"/>
        <v>1.5833804528777363E-3</v>
      </c>
      <c r="AS486" s="5">
        <f t="shared" si="704"/>
        <v>2.5793781106173792E-3</v>
      </c>
      <c r="AT486" s="5">
        <f t="shared" si="705"/>
        <v>2.1009452988509964E-3</v>
      </c>
      <c r="AU486" s="5">
        <f t="shared" si="706"/>
        <v>1.1408360101982382E-3</v>
      </c>
      <c r="AV486" s="5">
        <f t="shared" si="707"/>
        <v>4.6461471517493573E-4</v>
      </c>
      <c r="AW486" s="5">
        <f t="shared" si="708"/>
        <v>8.8009380850030441E-6</v>
      </c>
      <c r="AX486" s="5">
        <f t="shared" si="709"/>
        <v>1.4085334652429466E-3</v>
      </c>
      <c r="AY486" s="5">
        <f t="shared" si="710"/>
        <v>1.8097401374827526E-3</v>
      </c>
      <c r="AZ486" s="5">
        <f t="shared" si="711"/>
        <v>1.1626132591216734E-3</v>
      </c>
      <c r="BA486" s="5">
        <f t="shared" si="712"/>
        <v>4.9792400661663168E-4</v>
      </c>
      <c r="BB486" s="5">
        <f t="shared" si="713"/>
        <v>1.5993817016532883E-4</v>
      </c>
      <c r="BC486" s="5">
        <f t="shared" si="714"/>
        <v>4.1098991711044338E-5</v>
      </c>
      <c r="BD486" s="5">
        <f t="shared" si="715"/>
        <v>3.3906509017923885E-4</v>
      </c>
      <c r="BE486" s="5">
        <f t="shared" si="716"/>
        <v>5.5234802860760622E-4</v>
      </c>
      <c r="BF486" s="5">
        <f t="shared" si="717"/>
        <v>4.4989642629595289E-4</v>
      </c>
      <c r="BG486" s="5">
        <f t="shared" si="718"/>
        <v>2.44298623223851E-4</v>
      </c>
      <c r="BH486" s="5">
        <f t="shared" si="719"/>
        <v>9.9492595107560848E-5</v>
      </c>
      <c r="BI486" s="5">
        <f t="shared" si="720"/>
        <v>3.2415332843416891E-5</v>
      </c>
      <c r="BJ486" s="8">
        <f t="shared" si="721"/>
        <v>0.45331313268196777</v>
      </c>
      <c r="BK486" s="8">
        <f t="shared" si="722"/>
        <v>0.24486718512972488</v>
      </c>
      <c r="BL486" s="8">
        <f t="shared" si="723"/>
        <v>0.28258362107729196</v>
      </c>
      <c r="BM486" s="8">
        <f t="shared" si="724"/>
        <v>0.55538560748632693</v>
      </c>
      <c r="BN486" s="8">
        <f t="shared" si="725"/>
        <v>0.4427604209412489</v>
      </c>
    </row>
    <row r="487" spans="1:66" x14ac:dyDescent="0.25">
      <c r="A487" t="s">
        <v>175</v>
      </c>
      <c r="B487" t="s">
        <v>177</v>
      </c>
      <c r="C487" t="s">
        <v>285</v>
      </c>
      <c r="D487" s="15">
        <v>44224</v>
      </c>
      <c r="E487">
        <f>VLOOKUP(A487,home!$A$2:$E$405,3,FALSE)</f>
        <v>1.19354838709677</v>
      </c>
      <c r="F487">
        <f>VLOOKUP(B487,home!$B$2:$E$405,3,FALSE)</f>
        <v>0.65</v>
      </c>
      <c r="G487">
        <f>VLOOKUP(C487,away!$B$2:$E$405,4,FALSE)</f>
        <v>1.26</v>
      </c>
      <c r="H487">
        <f>VLOOKUP(A487,away!$A$2:$E$405,3,FALSE)</f>
        <v>1.0967741935483899</v>
      </c>
      <c r="I487">
        <f>VLOOKUP(C487,away!$B$2:$E$405,3,FALSE)</f>
        <v>0.52</v>
      </c>
      <c r="J487">
        <f>VLOOKUP(B487,home!$B$2:$E$405,4,FALSE)</f>
        <v>1.22</v>
      </c>
      <c r="K487" s="3">
        <f t="shared" si="670"/>
        <v>0.97751612903225471</v>
      </c>
      <c r="L487" s="3">
        <f t="shared" si="671"/>
        <v>0.6957935483870985</v>
      </c>
      <c r="M487" s="5">
        <f t="shared" si="672"/>
        <v>0.18762505846567734</v>
      </c>
      <c r="N487" s="5">
        <f t="shared" si="673"/>
        <v>0.18340652086081938</v>
      </c>
      <c r="O487" s="5">
        <f t="shared" si="674"/>
        <v>0.13054830519617047</v>
      </c>
      <c r="P487" s="5">
        <f t="shared" si="675"/>
        <v>0.12761307394708191</v>
      </c>
      <c r="Q487" s="5">
        <f t="shared" si="676"/>
        <v>8.9641416155570808E-2</v>
      </c>
      <c r="R487" s="5">
        <f t="shared" si="677"/>
        <v>4.5417334254182665E-2</v>
      </c>
      <c r="S487" s="5">
        <f t="shared" si="678"/>
        <v>2.1698989430564874E-2</v>
      </c>
      <c r="T487" s="5">
        <f t="shared" si="679"/>
        <v>6.2371919029329197E-2</v>
      </c>
      <c r="U487" s="5">
        <f t="shared" si="680"/>
        <v>4.4396176771112655E-2</v>
      </c>
      <c r="V487" s="5">
        <f t="shared" si="681"/>
        <v>1.6398394432811968E-3</v>
      </c>
      <c r="W487" s="5">
        <f t="shared" si="682"/>
        <v>2.920864337378767E-2</v>
      </c>
      <c r="X487" s="5">
        <f t="shared" si="683"/>
        <v>2.0323185616621036E-2</v>
      </c>
      <c r="Y487" s="5">
        <f t="shared" si="684"/>
        <v>7.0703707173591958E-3</v>
      </c>
      <c r="Z487" s="5">
        <f t="shared" si="685"/>
        <v>1.0533696053000224E-2</v>
      </c>
      <c r="AA487" s="5">
        <f t="shared" si="686"/>
        <v>1.0296857790131118E-2</v>
      </c>
      <c r="AB487" s="5">
        <f t="shared" si="687"/>
        <v>5.032672284102294E-3</v>
      </c>
      <c r="AC487" s="5">
        <f t="shared" si="688"/>
        <v>6.9708489982651435E-5</v>
      </c>
      <c r="AD487" s="5">
        <f t="shared" si="689"/>
        <v>7.1379800012571337E-3</v>
      </c>
      <c r="AE487" s="5">
        <f t="shared" si="690"/>
        <v>4.9665604333908467E-3</v>
      </c>
      <c r="AF487" s="5">
        <f t="shared" si="691"/>
        <v>1.7278503536139913E-3</v>
      </c>
      <c r="AG487" s="5">
        <f t="shared" si="692"/>
        <v>4.0074237620766072E-4</v>
      </c>
      <c r="AH487" s="5">
        <f t="shared" si="693"/>
        <v>1.8323194385870499E-3</v>
      </c>
      <c r="AI487" s="5">
        <f t="shared" si="694"/>
        <v>1.7911218047581669E-3</v>
      </c>
      <c r="AJ487" s="5">
        <f t="shared" si="695"/>
        <v>8.7542522660623463E-4</v>
      </c>
      <c r="AK487" s="5">
        <f t="shared" si="696"/>
        <v>2.8524742625643697E-4</v>
      </c>
      <c r="AL487" s="5">
        <f t="shared" si="697"/>
        <v>1.8964875501473244E-6</v>
      </c>
      <c r="AM487" s="5">
        <f t="shared" si="698"/>
        <v>1.3954981159877047E-3</v>
      </c>
      <c r="AN487" s="5">
        <f t="shared" si="699"/>
        <v>9.7097858589059586E-4</v>
      </c>
      <c r="AO487" s="5">
        <f t="shared" si="700"/>
        <v>3.3780031784235234E-4</v>
      </c>
      <c r="AP487" s="5">
        <f t="shared" si="701"/>
        <v>7.834642726594002E-5</v>
      </c>
      <c r="AQ487" s="5">
        <f t="shared" si="702"/>
        <v>1.3628234657705031E-5</v>
      </c>
      <c r="AR487" s="5">
        <f t="shared" si="703"/>
        <v>2.5498320879062804E-4</v>
      </c>
      <c r="AS487" s="5">
        <f t="shared" si="704"/>
        <v>2.4925019922523783E-4</v>
      </c>
      <c r="AT487" s="5">
        <f t="shared" si="705"/>
        <v>1.2182304495358639E-4</v>
      </c>
      <c r="AU487" s="5">
        <f t="shared" si="706"/>
        <v>3.9694663776650713E-5</v>
      </c>
      <c r="AV487" s="5">
        <f t="shared" si="707"/>
        <v>9.7005435195471152E-6</v>
      </c>
      <c r="AW487" s="5">
        <f t="shared" si="708"/>
        <v>3.5830413881425939E-8</v>
      </c>
      <c r="AX487" s="5">
        <f t="shared" si="709"/>
        <v>2.2735365273535084E-4</v>
      </c>
      <c r="AY487" s="5">
        <f t="shared" si="710"/>
        <v>1.5819120477549793E-4</v>
      </c>
      <c r="AZ487" s="5">
        <f t="shared" si="711"/>
        <v>5.5034209847186904E-5</v>
      </c>
      <c r="BA487" s="5">
        <f t="shared" si="712"/>
        <v>1.2764149384084794E-5</v>
      </c>
      <c r="BB487" s="5">
        <f t="shared" si="713"/>
        <v>2.2203031980238386E-6</v>
      </c>
      <c r="BC487" s="5">
        <f t="shared" si="714"/>
        <v>3.0897452812964597E-7</v>
      </c>
      <c r="BD487" s="5">
        <f t="shared" si="715"/>
        <v>2.9569278603926561E-5</v>
      </c>
      <c r="BE487" s="5">
        <f t="shared" si="716"/>
        <v>2.890444675918656E-5</v>
      </c>
      <c r="BF487" s="5">
        <f t="shared" si="717"/>
        <v>1.4127281453929474E-5</v>
      </c>
      <c r="BG487" s="5">
        <f t="shared" si="718"/>
        <v>4.6032151601981009E-6</v>
      </c>
      <c r="BH487" s="5">
        <f t="shared" si="719"/>
        <v>1.1249292661248593E-6</v>
      </c>
      <c r="BI487" s="5">
        <f t="shared" si="720"/>
        <v>2.1992730033149358E-7</v>
      </c>
      <c r="BJ487" s="8">
        <f t="shared" si="721"/>
        <v>0.40950731309406957</v>
      </c>
      <c r="BK487" s="8">
        <f t="shared" si="722"/>
        <v>0.33880675746891364</v>
      </c>
      <c r="BL487" s="8">
        <f t="shared" si="723"/>
        <v>0.24122946093071643</v>
      </c>
      <c r="BM487" s="8">
        <f t="shared" si="724"/>
        <v>0.23566736329283555</v>
      </c>
      <c r="BN487" s="8">
        <f t="shared" si="725"/>
        <v>0.76425170887950256</v>
      </c>
    </row>
    <row r="488" spans="1:66" x14ac:dyDescent="0.25">
      <c r="A488" t="s">
        <v>196</v>
      </c>
      <c r="B488" t="s">
        <v>199</v>
      </c>
      <c r="C488" t="s">
        <v>303</v>
      </c>
      <c r="D488" s="15">
        <v>44224</v>
      </c>
      <c r="E488">
        <f>VLOOKUP(A488,home!$A$2:$E$405,3,FALSE)</f>
        <v>1.5925925925925899</v>
      </c>
      <c r="F488">
        <f>VLOOKUP(B488,home!$B$2:$E$405,3,FALSE)</f>
        <v>1.33</v>
      </c>
      <c r="G488">
        <f>VLOOKUP(C488,away!$B$2:$E$405,4,FALSE)</f>
        <v>0.78</v>
      </c>
      <c r="H488">
        <f>VLOOKUP(A488,away!$A$2:$E$405,3,FALSE)</f>
        <v>1.55555555555556</v>
      </c>
      <c r="I488">
        <f>VLOOKUP(C488,away!$B$2:$E$405,3,FALSE)</f>
        <v>1.49</v>
      </c>
      <c r="J488">
        <f>VLOOKUP(B488,home!$B$2:$E$405,4,FALSE)</f>
        <v>1.5</v>
      </c>
      <c r="K488" s="3">
        <f t="shared" si="670"/>
        <v>1.6521555555555527</v>
      </c>
      <c r="L488" s="3">
        <f t="shared" si="671"/>
        <v>3.4766666666666763</v>
      </c>
      <c r="M488" s="5">
        <f t="shared" si="672"/>
        <v>5.9235329723495919E-3</v>
      </c>
      <c r="N488" s="5">
        <f t="shared" si="673"/>
        <v>9.7865979087838739E-3</v>
      </c>
      <c r="O488" s="5">
        <f t="shared" si="674"/>
        <v>2.0594149633868804E-2</v>
      </c>
      <c r="P488" s="5">
        <f t="shared" si="675"/>
        <v>3.4024738729538692E-2</v>
      </c>
      <c r="Q488" s="5">
        <f t="shared" si="676"/>
        <v>8.0844910524928183E-3</v>
      </c>
      <c r="R488" s="5">
        <f t="shared" si="677"/>
        <v>3.5799496780208717E-2</v>
      </c>
      <c r="S488" s="5">
        <f t="shared" si="678"/>
        <v>4.8859475038685068E-2</v>
      </c>
      <c r="T488" s="5">
        <f t="shared" si="679"/>
        <v>2.8107080559166778E-2</v>
      </c>
      <c r="U488" s="5">
        <f t="shared" si="680"/>
        <v>5.9146337491514947E-2</v>
      </c>
      <c r="V488" s="5">
        <f t="shared" si="681"/>
        <v>3.1183170967088645E-2</v>
      </c>
      <c r="W488" s="5">
        <f t="shared" si="682"/>
        <v>4.452278935405056E-3</v>
      </c>
      <c r="X488" s="5">
        <f t="shared" si="683"/>
        <v>1.5479089765424952E-2</v>
      </c>
      <c r="Y488" s="5">
        <f t="shared" si="684"/>
        <v>2.6907817708897126E-2</v>
      </c>
      <c r="Z488" s="5">
        <f t="shared" si="685"/>
        <v>4.1487639046397545E-2</v>
      </c>
      <c r="AA488" s="5">
        <f t="shared" si="686"/>
        <v>6.8544033337389176E-2</v>
      </c>
      <c r="AB488" s="5">
        <f t="shared" si="687"/>
        <v>5.6622702739276297E-2</v>
      </c>
      <c r="AC488" s="5">
        <f t="shared" si="688"/>
        <v>1.1194746972228784E-2</v>
      </c>
      <c r="AD488" s="5">
        <f t="shared" si="689"/>
        <v>1.8389643445031057E-3</v>
      </c>
      <c r="AE488" s="5">
        <f t="shared" si="690"/>
        <v>6.3934660377224818E-3</v>
      </c>
      <c r="AF488" s="5">
        <f t="shared" si="691"/>
        <v>1.1113975128907615E-2</v>
      </c>
      <c r="AG488" s="5">
        <f t="shared" si="692"/>
        <v>1.2879862288278527E-2</v>
      </c>
      <c r="AH488" s="5">
        <f t="shared" si="693"/>
        <v>3.6059672937827303E-2</v>
      </c>
      <c r="AI488" s="5">
        <f t="shared" si="694"/>
        <v>5.9576188975747596E-2</v>
      </c>
      <c r="AJ488" s="5">
        <f t="shared" si="695"/>
        <v>4.9214565797554455E-2</v>
      </c>
      <c r="AK488" s="5">
        <f t="shared" si="696"/>
        <v>2.7103372765561292E-2</v>
      </c>
      <c r="AL488" s="5">
        <f t="shared" si="697"/>
        <v>2.5721024439392544E-3</v>
      </c>
      <c r="AM488" s="5">
        <f t="shared" si="698"/>
        <v>6.0765103164787601E-4</v>
      </c>
      <c r="AN488" s="5">
        <f t="shared" si="699"/>
        <v>2.1126000866957878E-3</v>
      </c>
      <c r="AO488" s="5">
        <f t="shared" si="700"/>
        <v>3.6724031507061891E-3</v>
      </c>
      <c r="AP488" s="5">
        <f t="shared" si="701"/>
        <v>4.2559072068739622E-3</v>
      </c>
      <c r="AQ488" s="5">
        <f t="shared" si="702"/>
        <v>3.6990926806412961E-3</v>
      </c>
      <c r="AR488" s="5">
        <f t="shared" si="703"/>
        <v>2.5073492582769318E-2</v>
      </c>
      <c r="AS488" s="5">
        <f t="shared" si="704"/>
        <v>4.142531006780327E-2</v>
      </c>
      <c r="AT488" s="5">
        <f t="shared" si="705"/>
        <v>3.4220528084566285E-2</v>
      </c>
      <c r="AU488" s="5">
        <f t="shared" si="706"/>
        <v>1.8845878529653665E-2</v>
      </c>
      <c r="AV488" s="5">
        <f t="shared" si="707"/>
        <v>7.7840807280231015E-3</v>
      </c>
      <c r="AW488" s="5">
        <f t="shared" si="708"/>
        <v>4.1039281628957433E-4</v>
      </c>
      <c r="AX488" s="5">
        <f t="shared" si="709"/>
        <v>1.6732233796268385E-4</v>
      </c>
      <c r="AY488" s="5">
        <f t="shared" si="710"/>
        <v>5.8172399498359912E-4</v>
      </c>
      <c r="AZ488" s="5">
        <f t="shared" si="711"/>
        <v>1.0112302112798262E-3</v>
      </c>
      <c r="BA488" s="5">
        <f t="shared" si="712"/>
        <v>1.1719034559609573E-3</v>
      </c>
      <c r="BB488" s="5">
        <f t="shared" si="713"/>
        <v>1.0185794204727351E-3</v>
      </c>
      <c r="BC488" s="5">
        <f t="shared" si="714"/>
        <v>7.0825222370204358E-4</v>
      </c>
      <c r="BD488" s="5">
        <f t="shared" si="715"/>
        <v>1.4528695979904711E-2</v>
      </c>
      <c r="BE488" s="5">
        <f t="shared" si="716"/>
        <v>2.4003665778177193E-2</v>
      </c>
      <c r="BF488" s="5">
        <f t="shared" si="717"/>
        <v>1.982889488455708E-2</v>
      </c>
      <c r="BG488" s="5">
        <f t="shared" si="718"/>
        <v>1.0920139614682687E-2</v>
      </c>
      <c r="BH488" s="5">
        <f t="shared" si="719"/>
        <v>4.5104423329600666E-3</v>
      </c>
      <c r="BI488" s="5">
        <f t="shared" si="720"/>
        <v>1.4903904716825839E-3</v>
      </c>
      <c r="BJ488" s="8">
        <f t="shared" si="721"/>
        <v>0.1440502895305093</v>
      </c>
      <c r="BK488" s="8">
        <f t="shared" si="722"/>
        <v>0.13433949111881363</v>
      </c>
      <c r="BL488" s="8">
        <f t="shared" si="723"/>
        <v>0.61529203951372835</v>
      </c>
      <c r="BM488" s="8">
        <f t="shared" si="724"/>
        <v>0.82078512095351241</v>
      </c>
      <c r="BN488" s="8">
        <f t="shared" si="725"/>
        <v>0.1142130070772425</v>
      </c>
    </row>
    <row r="489" spans="1:66" x14ac:dyDescent="0.25">
      <c r="A489" t="s">
        <v>196</v>
      </c>
      <c r="B489" t="s">
        <v>306</v>
      </c>
      <c r="C489" t="s">
        <v>301</v>
      </c>
      <c r="D489" s="15">
        <v>44224</v>
      </c>
      <c r="E489">
        <f>VLOOKUP(A489,home!$A$2:$E$405,3,FALSE)</f>
        <v>1.5925925925925899</v>
      </c>
      <c r="F489">
        <f>VLOOKUP(B489,home!$B$2:$E$405,3,FALSE)</f>
        <v>1.95</v>
      </c>
      <c r="G489">
        <f>VLOOKUP(C489,away!$B$2:$E$405,4,FALSE)</f>
        <v>1.26</v>
      </c>
      <c r="H489">
        <f>VLOOKUP(A489,away!$A$2:$E$405,3,FALSE)</f>
        <v>1.55555555555556</v>
      </c>
      <c r="I489">
        <f>VLOOKUP(C489,away!$B$2:$E$405,3,FALSE)</f>
        <v>0.56000000000000005</v>
      </c>
      <c r="J489">
        <f>VLOOKUP(B489,home!$B$2:$E$405,4,FALSE)</f>
        <v>0.56999999999999995</v>
      </c>
      <c r="K489" s="3">
        <f t="shared" si="670"/>
        <v>3.9129999999999936</v>
      </c>
      <c r="L489" s="3">
        <f t="shared" si="671"/>
        <v>0.49653333333333477</v>
      </c>
      <c r="M489" s="5">
        <f t="shared" si="672"/>
        <v>1.2160852070238733E-2</v>
      </c>
      <c r="N489" s="5">
        <f t="shared" si="673"/>
        <v>4.758541415084408E-2</v>
      </c>
      <c r="O489" s="5">
        <f t="shared" si="674"/>
        <v>6.0382684146092231E-3</v>
      </c>
      <c r="P489" s="5">
        <f t="shared" si="675"/>
        <v>2.3627744306365852E-2</v>
      </c>
      <c r="Q489" s="5">
        <f t="shared" si="676"/>
        <v>9.3100862786126323E-2</v>
      </c>
      <c r="R489" s="5">
        <f t="shared" si="677"/>
        <v>1.4991007717336539E-3</v>
      </c>
      <c r="S489" s="5">
        <f t="shared" si="678"/>
        <v>1.1476792452176513E-2</v>
      </c>
      <c r="T489" s="5">
        <f t="shared" si="679"/>
        <v>4.622768173540473E-2</v>
      </c>
      <c r="U489" s="5">
        <f t="shared" si="680"/>
        <v>5.8659813197937775E-3</v>
      </c>
      <c r="V489" s="5">
        <f t="shared" si="681"/>
        <v>2.4776289975500117E-3</v>
      </c>
      <c r="W489" s="5">
        <f t="shared" si="682"/>
        <v>0.12143455869403721</v>
      </c>
      <c r="X489" s="5">
        <f t="shared" si="683"/>
        <v>6.0296306210212793E-2</v>
      </c>
      <c r="Y489" s="5">
        <f t="shared" si="684"/>
        <v>1.4969562955122202E-2</v>
      </c>
      <c r="Z489" s="5">
        <f t="shared" si="685"/>
        <v>2.48117834397162E-4</v>
      </c>
      <c r="AA489" s="5">
        <f t="shared" si="686"/>
        <v>9.7088508599609327E-4</v>
      </c>
      <c r="AB489" s="5">
        <f t="shared" si="687"/>
        <v>1.899536670751354E-3</v>
      </c>
      <c r="AC489" s="5">
        <f t="shared" si="688"/>
        <v>3.0086699569872313E-4</v>
      </c>
      <c r="AD489" s="5">
        <f t="shared" si="689"/>
        <v>0.11879335704244171</v>
      </c>
      <c r="AE489" s="5">
        <f t="shared" si="690"/>
        <v>5.8984861550140565E-2</v>
      </c>
      <c r="AF489" s="5">
        <f t="shared" si="691"/>
        <v>1.4643974960848271E-2</v>
      </c>
      <c r="AG489" s="5">
        <f t="shared" si="692"/>
        <v>2.423740566853295E-3</v>
      </c>
      <c r="AH489" s="5">
        <f t="shared" si="693"/>
        <v>3.079969384316779E-5</v>
      </c>
      <c r="AI489" s="5">
        <f t="shared" si="694"/>
        <v>1.2051920200831536E-4</v>
      </c>
      <c r="AJ489" s="5">
        <f t="shared" si="695"/>
        <v>2.3579581872926872E-4</v>
      </c>
      <c r="AK489" s="5">
        <f t="shared" si="696"/>
        <v>3.0755634622920894E-4</v>
      </c>
      <c r="AL489" s="5">
        <f t="shared" si="697"/>
        <v>2.338259984920399E-5</v>
      </c>
      <c r="AM489" s="5">
        <f t="shared" si="698"/>
        <v>9.2967681221414716E-2</v>
      </c>
      <c r="AN489" s="5">
        <f t="shared" si="699"/>
        <v>4.6161552649139931E-2</v>
      </c>
      <c r="AO489" s="5">
        <f t="shared" si="700"/>
        <v>1.1460374804359838E-2</v>
      </c>
      <c r="AP489" s="5">
        <f t="shared" si="701"/>
        <v>1.8968193676193853E-3</v>
      </c>
      <c r="AQ489" s="5">
        <f t="shared" si="702"/>
        <v>2.3545851083382033E-4</v>
      </c>
      <c r="AR489" s="5">
        <f t="shared" si="703"/>
        <v>3.0586149299188589E-6</v>
      </c>
      <c r="AS489" s="5">
        <f t="shared" si="704"/>
        <v>1.1968360220772474E-5</v>
      </c>
      <c r="AT489" s="5">
        <f t="shared" si="705"/>
        <v>2.3416096771941318E-5</v>
      </c>
      <c r="AU489" s="5">
        <f t="shared" si="706"/>
        <v>3.0542395556202064E-5</v>
      </c>
      <c r="AV489" s="5">
        <f t="shared" si="707"/>
        <v>2.9878098452854624E-5</v>
      </c>
      <c r="AW489" s="5">
        <f t="shared" si="708"/>
        <v>1.2619686133103672E-6</v>
      </c>
      <c r="AX489" s="5">
        <f t="shared" si="709"/>
        <v>6.0630422769899203E-2</v>
      </c>
      <c r="AY489" s="5">
        <f t="shared" si="710"/>
        <v>3.0105025919347373E-2</v>
      </c>
      <c r="AZ489" s="5">
        <f t="shared" si="711"/>
        <v>7.474074434909995E-3</v>
      </c>
      <c r="BA489" s="5">
        <f t="shared" si="712"/>
        <v>1.2370423642491071E-3</v>
      </c>
      <c r="BB489" s="5">
        <f t="shared" si="713"/>
        <v>1.5355819214878956E-4</v>
      </c>
      <c r="BC489" s="5">
        <f t="shared" si="714"/>
        <v>1.5249352201655843E-5</v>
      </c>
      <c r="BD489" s="5">
        <f t="shared" si="715"/>
        <v>2.5311737775595255E-7</v>
      </c>
      <c r="BE489" s="5">
        <f t="shared" si="716"/>
        <v>9.9044829915904066E-7</v>
      </c>
      <c r="BF489" s="5">
        <f t="shared" si="717"/>
        <v>1.9378120973046604E-6</v>
      </c>
      <c r="BG489" s="5">
        <f t="shared" si="718"/>
        <v>2.5275529122510407E-6</v>
      </c>
      <c r="BH489" s="5">
        <f t="shared" si="719"/>
        <v>2.4725786364095767E-6</v>
      </c>
      <c r="BI489" s="5">
        <f t="shared" si="720"/>
        <v>1.9350400408541312E-6</v>
      </c>
      <c r="BJ489" s="8">
        <f t="shared" si="721"/>
        <v>0.83079758023815509</v>
      </c>
      <c r="BK489" s="8">
        <f t="shared" si="722"/>
        <v>8.0172293341226414E-2</v>
      </c>
      <c r="BL489" s="8">
        <f t="shared" si="723"/>
        <v>1.7077423438989481E-2</v>
      </c>
      <c r="BM489" s="8">
        <f t="shared" si="724"/>
        <v>0.71417940840211613</v>
      </c>
      <c r="BN489" s="8">
        <f t="shared" si="725"/>
        <v>0.18401224249991788</v>
      </c>
    </row>
  </sheetData>
  <conditionalFormatting sqref="BJ2:BL4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2021-01-26T18:08:44Z</dcterms:modified>
</cp:coreProperties>
</file>